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54" r:id="rId1"/>
    <sheet name="index" sheetId="4" r:id="rId2"/>
    <sheet name="Ind_Summary" sheetId="6" r:id="rId3"/>
    <sheet name="Ind_Summary_fec" sheetId="7" r:id="rId4"/>
    <sheet name="Ind_Summary_ued" sheetId="8" r:id="rId5"/>
    <sheet name="Ind_Summary_emi" sheetId="9" r:id="rId6"/>
    <sheet name="ISI" sheetId="10" r:id="rId7"/>
    <sheet name="ISI_fec" sheetId="11" r:id="rId8"/>
    <sheet name="ISI_ued" sheetId="12" r:id="rId9"/>
    <sheet name="ISI_emi" sheetId="13" r:id="rId10"/>
    <sheet name="NFM" sheetId="14" r:id="rId11"/>
    <sheet name="NFM_fec" sheetId="15" r:id="rId12"/>
    <sheet name="NFM_ued" sheetId="16" r:id="rId13"/>
    <sheet name="NFM_emi" sheetId="17" r:id="rId14"/>
    <sheet name="CHI" sheetId="18" r:id="rId15"/>
    <sheet name="CHI_fec" sheetId="19" r:id="rId16"/>
    <sheet name="CHI_ued" sheetId="20" r:id="rId17"/>
    <sheet name="CHI_emi" sheetId="21" r:id="rId18"/>
    <sheet name="NMM" sheetId="22" r:id="rId19"/>
    <sheet name="NMM_fec" sheetId="23" r:id="rId20"/>
    <sheet name="NMM_ued" sheetId="24" r:id="rId21"/>
    <sheet name="NMM_emi" sheetId="25" r:id="rId22"/>
    <sheet name="PPA" sheetId="26" r:id="rId23"/>
    <sheet name="PPA_fec" sheetId="27" r:id="rId24"/>
    <sheet name="PPA_ued" sheetId="28" r:id="rId25"/>
    <sheet name="PPA_emi" sheetId="29" r:id="rId26"/>
    <sheet name="FBT" sheetId="30" r:id="rId27"/>
    <sheet name="FBT_fec" sheetId="31" r:id="rId28"/>
    <sheet name="FBT_ued" sheetId="32" r:id="rId29"/>
    <sheet name="FBT_emi" sheetId="33" r:id="rId30"/>
    <sheet name="TRE" sheetId="34" r:id="rId31"/>
    <sheet name="TRE_fec" sheetId="35" r:id="rId32"/>
    <sheet name="TRE_ued" sheetId="36" r:id="rId33"/>
    <sheet name="TRE_emi" sheetId="37" r:id="rId34"/>
    <sheet name="MAE" sheetId="38" r:id="rId35"/>
    <sheet name="MAE_fec" sheetId="39" r:id="rId36"/>
    <sheet name="MAE_ued" sheetId="40" r:id="rId37"/>
    <sheet name="MAE_emi" sheetId="41" r:id="rId38"/>
    <sheet name="TEL" sheetId="42" r:id="rId39"/>
    <sheet name="TEL_fec" sheetId="43" r:id="rId40"/>
    <sheet name="TEL_ued" sheetId="44" r:id="rId41"/>
    <sheet name="TEL_emi" sheetId="45" r:id="rId42"/>
    <sheet name="WWP" sheetId="46" r:id="rId43"/>
    <sheet name="WWP_fec" sheetId="47" r:id="rId44"/>
    <sheet name="WWP_ued" sheetId="48" r:id="rId45"/>
    <sheet name="WWP_emi" sheetId="49" r:id="rId46"/>
    <sheet name="OIS" sheetId="50" r:id="rId47"/>
    <sheet name="OIS_fec" sheetId="51" r:id="rId48"/>
    <sheet name="OIS_ued" sheetId="52" r:id="rId49"/>
    <sheet name="OIS_emi" sheetId="53" r:id="rId50"/>
  </sheets>
  <definedNames>
    <definedName name="_xlnm.Print_Area" localSheetId="2">Ind_Summary!$A$1:$L$127</definedName>
    <definedName name="_xlnm.Print_Titles" localSheetId="14">CHI!$1:$1</definedName>
    <definedName name="_xlnm.Print_Titles" localSheetId="17">CHI_emi!$1:$1</definedName>
    <definedName name="_xlnm.Print_Titles" localSheetId="15">CHI_fec!$1:$1</definedName>
    <definedName name="_xlnm.Print_Titles" localSheetId="16">CHI_ued!$1:$1</definedName>
    <definedName name="_xlnm.Print_Titles" localSheetId="26">FBT!$1:$1</definedName>
    <definedName name="_xlnm.Print_Titles" localSheetId="29">FBT_emi!$1:$1</definedName>
    <definedName name="_xlnm.Print_Titles" localSheetId="27">FBT_fec!$1:$1</definedName>
    <definedName name="_xlnm.Print_Titles" localSheetId="28">FBT_ued!$1:$1</definedName>
    <definedName name="_xlnm.Print_Titles" localSheetId="2">Ind_Summary!$1:$1</definedName>
    <definedName name="_xlnm.Print_Titles" localSheetId="5">Ind_Summary_emi!$1:$1</definedName>
    <definedName name="_xlnm.Print_Titles" localSheetId="3">Ind_Summary_fec!$1:$1</definedName>
    <definedName name="_xlnm.Print_Titles" localSheetId="4">Ind_Summary_ued!$1:$1</definedName>
    <definedName name="_xlnm.Print_Titles" localSheetId="6">ISI!$1:$1</definedName>
    <definedName name="_xlnm.Print_Titles" localSheetId="9">ISI_emi!$1:$1</definedName>
    <definedName name="_xlnm.Print_Titles" localSheetId="7">ISI_fec!$1:$1</definedName>
    <definedName name="_xlnm.Print_Titles" localSheetId="8">ISI_ued!$1:$1</definedName>
    <definedName name="_xlnm.Print_Titles" localSheetId="34">MAE!$1:$1</definedName>
    <definedName name="_xlnm.Print_Titles" localSheetId="37">MAE_emi!$1:$1</definedName>
    <definedName name="_xlnm.Print_Titles" localSheetId="35">MAE_fec!$1:$1</definedName>
    <definedName name="_xlnm.Print_Titles" localSheetId="36">MAE_ued!$1:$1</definedName>
    <definedName name="_xlnm.Print_Titles" localSheetId="10">NFM!$1:$1</definedName>
    <definedName name="_xlnm.Print_Titles" localSheetId="13">NFM_emi!$1:$1</definedName>
    <definedName name="_xlnm.Print_Titles" localSheetId="11">NFM_fec!$1:$1</definedName>
    <definedName name="_xlnm.Print_Titles" localSheetId="12">NFM_ued!$1:$1</definedName>
    <definedName name="_xlnm.Print_Titles" localSheetId="18">NMM!$1:$1</definedName>
    <definedName name="_xlnm.Print_Titles" localSheetId="21">NMM_emi!$1:$1</definedName>
    <definedName name="_xlnm.Print_Titles" localSheetId="19">NMM_fec!$1:$1</definedName>
    <definedName name="_xlnm.Print_Titles" localSheetId="20">NMM_ued!$1:$1</definedName>
    <definedName name="_xlnm.Print_Titles" localSheetId="46">OIS!$1:$1</definedName>
    <definedName name="_xlnm.Print_Titles" localSheetId="49">OIS_emi!$1:$1</definedName>
    <definedName name="_xlnm.Print_Titles" localSheetId="47">OIS_fec!$1:$1</definedName>
    <definedName name="_xlnm.Print_Titles" localSheetId="48">OIS_ued!$1:$1</definedName>
    <definedName name="_xlnm.Print_Titles" localSheetId="22">PPA!$1:$1</definedName>
    <definedName name="_xlnm.Print_Titles" localSheetId="25">PPA_emi!$1:$1</definedName>
    <definedName name="_xlnm.Print_Titles" localSheetId="23">PPA_fec!$1:$1</definedName>
    <definedName name="_xlnm.Print_Titles" localSheetId="24">PPA_ued!$1:$1</definedName>
    <definedName name="_xlnm.Print_Titles" localSheetId="38">TEL!$1:$1</definedName>
    <definedName name="_xlnm.Print_Titles" localSheetId="41">TEL_emi!$1:$1</definedName>
    <definedName name="_xlnm.Print_Titles" localSheetId="39">TEL_fec!$1:$1</definedName>
    <definedName name="_xlnm.Print_Titles" localSheetId="40">TEL_ued!$1:$1</definedName>
    <definedName name="_xlnm.Print_Titles" localSheetId="30">TRE!$1:$1</definedName>
    <definedName name="_xlnm.Print_Titles" localSheetId="33">TRE_emi!$1:$1</definedName>
    <definedName name="_xlnm.Print_Titles" localSheetId="31">TRE_fec!$1:$1</definedName>
    <definedName name="_xlnm.Print_Titles" localSheetId="32">TRE_ued!$1:$1</definedName>
    <definedName name="_xlnm.Print_Titles" localSheetId="42">WWP!$1:$1</definedName>
    <definedName name="_xlnm.Print_Titles" localSheetId="45">WWP_emi!$1:$1</definedName>
    <definedName name="_xlnm.Print_Titles" localSheetId="43">WWP_fec!$1:$1</definedName>
    <definedName name="_xlnm.Print_Titles" localSheetId="44">WWP_ued!$1:$1</definedName>
  </definedNames>
  <calcPr calcId="145621"/>
</workbook>
</file>

<file path=xl/calcChain.xml><?xml version="1.0" encoding="utf-8"?>
<calcChain xmlns="http://schemas.openxmlformats.org/spreadsheetml/2006/main">
  <c r="Q5" i="14" l="1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P9" i="42" l="1"/>
  <c r="H8" i="42"/>
  <c r="P9" i="30"/>
  <c r="O8" i="30"/>
  <c r="B9" i="50"/>
  <c r="B9" i="46"/>
  <c r="B9" i="42"/>
  <c r="B9" i="38"/>
  <c r="E9" i="34"/>
  <c r="D9" i="34"/>
  <c r="B9" i="34"/>
  <c r="C9" i="50" l="1"/>
  <c r="C8" i="50"/>
  <c r="Q9" i="46"/>
  <c r="Q8" i="46"/>
  <c r="P8" i="46"/>
  <c r="E9" i="46"/>
  <c r="E8" i="46"/>
  <c r="I9" i="50"/>
  <c r="C8" i="46"/>
  <c r="C9" i="46"/>
  <c r="M9" i="50"/>
  <c r="G9" i="46"/>
  <c r="G8" i="46"/>
  <c r="J8" i="46"/>
  <c r="J9" i="46"/>
  <c r="J8" i="38"/>
  <c r="J9" i="38"/>
  <c r="L9" i="38"/>
  <c r="L8" i="38"/>
  <c r="F9" i="34"/>
  <c r="F8" i="34"/>
  <c r="O9" i="38"/>
  <c r="O8" i="38"/>
  <c r="Q9" i="38"/>
  <c r="Q8" i="38"/>
  <c r="Q9" i="42"/>
  <c r="Q8" i="42"/>
  <c r="K9" i="38"/>
  <c r="K8" i="38"/>
  <c r="M9" i="38"/>
  <c r="M8" i="38"/>
  <c r="N9" i="50"/>
  <c r="N8" i="50"/>
  <c r="P9" i="38"/>
  <c r="P8" i="38"/>
  <c r="I9" i="34"/>
  <c r="I8" i="34"/>
  <c r="Q9" i="50"/>
  <c r="J8" i="34"/>
  <c r="J9" i="34"/>
  <c r="C9" i="30"/>
  <c r="K9" i="46"/>
  <c r="K8" i="46"/>
  <c r="D8" i="42"/>
  <c r="D9" i="42"/>
  <c r="E8" i="30"/>
  <c r="E9" i="30"/>
  <c r="M9" i="46"/>
  <c r="M8" i="46"/>
  <c r="N8" i="34"/>
  <c r="N9" i="34"/>
  <c r="G9" i="30"/>
  <c r="G8" i="30"/>
  <c r="I8" i="42"/>
  <c r="I9" i="42"/>
  <c r="J9" i="30"/>
  <c r="J8" i="30"/>
  <c r="L8" i="42"/>
  <c r="L9" i="42"/>
  <c r="I8" i="38"/>
  <c r="I9" i="38"/>
  <c r="K8" i="50"/>
  <c r="J8" i="50"/>
  <c r="J9" i="50"/>
  <c r="L8" i="50"/>
  <c r="M8" i="50"/>
  <c r="L9" i="50"/>
  <c r="F9" i="46"/>
  <c r="F8" i="46"/>
  <c r="O9" i="50"/>
  <c r="O8" i="50"/>
  <c r="H9" i="46"/>
  <c r="H8" i="46"/>
  <c r="I9" i="46"/>
  <c r="I8" i="46"/>
  <c r="K9" i="34"/>
  <c r="K8" i="34"/>
  <c r="L8" i="34"/>
  <c r="L9" i="34"/>
  <c r="E8" i="42"/>
  <c r="E9" i="42"/>
  <c r="F8" i="42"/>
  <c r="F9" i="42"/>
  <c r="O8" i="34"/>
  <c r="O9" i="34"/>
  <c r="P8" i="34"/>
  <c r="P9" i="34"/>
  <c r="Q8" i="34"/>
  <c r="Q9" i="34"/>
  <c r="C9" i="38"/>
  <c r="C8" i="38"/>
  <c r="D8" i="38"/>
  <c r="D9" i="38"/>
  <c r="D8" i="50"/>
  <c r="D9" i="50"/>
  <c r="E9" i="38"/>
  <c r="E8" i="38"/>
  <c r="P8" i="42"/>
  <c r="O8" i="42"/>
  <c r="O9" i="42"/>
  <c r="Q8" i="30"/>
  <c r="Q9" i="30"/>
  <c r="C8" i="34"/>
  <c r="C9" i="34"/>
  <c r="D8" i="46"/>
  <c r="D9" i="46"/>
  <c r="N9" i="38"/>
  <c r="N8" i="38"/>
  <c r="G9" i="34"/>
  <c r="G8" i="34"/>
  <c r="H9" i="34"/>
  <c r="H8" i="34"/>
  <c r="Q8" i="50"/>
  <c r="P9" i="50"/>
  <c r="P8" i="50"/>
  <c r="C8" i="42"/>
  <c r="C9" i="42"/>
  <c r="D8" i="30"/>
  <c r="D9" i="30"/>
  <c r="L9" i="46"/>
  <c r="L8" i="46"/>
  <c r="M8" i="34"/>
  <c r="M9" i="34"/>
  <c r="F8" i="30"/>
  <c r="F9" i="30"/>
  <c r="N8" i="46"/>
  <c r="N9" i="46"/>
  <c r="G8" i="42"/>
  <c r="G9" i="42"/>
  <c r="H9" i="30"/>
  <c r="H8" i="30"/>
  <c r="I9" i="30"/>
  <c r="I8" i="30"/>
  <c r="O8" i="46"/>
  <c r="J9" i="42"/>
  <c r="J8" i="42"/>
  <c r="K8" i="30"/>
  <c r="K9" i="30"/>
  <c r="K9" i="42"/>
  <c r="K8" i="42"/>
  <c r="L8" i="30"/>
  <c r="L9" i="30"/>
  <c r="M8" i="30"/>
  <c r="M9" i="30"/>
  <c r="M9" i="42"/>
  <c r="M8" i="42"/>
  <c r="E8" i="50"/>
  <c r="E9" i="50"/>
  <c r="N9" i="30"/>
  <c r="N8" i="30"/>
  <c r="F9" i="38"/>
  <c r="F8" i="38"/>
  <c r="N8" i="42"/>
  <c r="N9" i="42"/>
  <c r="F8" i="50"/>
  <c r="F9" i="50"/>
  <c r="G9" i="38"/>
  <c r="G8" i="38"/>
  <c r="G8" i="50"/>
  <c r="G9" i="50"/>
  <c r="H8" i="38"/>
  <c r="H9" i="38"/>
  <c r="I8" i="50"/>
  <c r="H8" i="50"/>
  <c r="H9" i="50"/>
  <c r="O9" i="46"/>
  <c r="D8" i="34"/>
  <c r="O9" i="30"/>
  <c r="P8" i="30"/>
  <c r="E8" i="34"/>
  <c r="K9" i="50"/>
  <c r="H9" i="42"/>
  <c r="P9" i="46"/>
  <c r="G4" i="18"/>
  <c r="E4" i="18"/>
  <c r="E3" i="18" s="1"/>
  <c r="E12" i="14"/>
  <c r="L4" i="18" l="1"/>
  <c r="L3" i="18" s="1"/>
  <c r="O4" i="18"/>
  <c r="O3" i="18" s="1"/>
  <c r="P4" i="18"/>
  <c r="P3" i="18" s="1"/>
  <c r="I4" i="18"/>
  <c r="I3" i="18" s="1"/>
  <c r="K4" i="18"/>
  <c r="K3" i="18" s="1"/>
  <c r="M4" i="18"/>
  <c r="M3" i="18" s="1"/>
  <c r="N4" i="18"/>
  <c r="N3" i="18" s="1"/>
  <c r="Q4" i="18"/>
  <c r="Q3" i="18" s="1"/>
  <c r="J4" i="18"/>
  <c r="J3" i="18" s="1"/>
  <c r="C4" i="18"/>
  <c r="C3" i="18" s="1"/>
  <c r="G12" i="14"/>
  <c r="F12" i="14"/>
  <c r="H12" i="14"/>
  <c r="J12" i="14"/>
  <c r="B19" i="14"/>
  <c r="L12" i="14"/>
  <c r="I12" i="14"/>
  <c r="Q12" i="14"/>
  <c r="Q30" i="14"/>
  <c r="C12" i="14"/>
  <c r="P19" i="14"/>
  <c r="Q33" i="14"/>
  <c r="O19" i="14"/>
  <c r="I19" i="14"/>
  <c r="M33" i="14"/>
  <c r="E30" i="14"/>
  <c r="E33" i="14"/>
  <c r="K19" i="14"/>
  <c r="K25" i="14"/>
  <c r="M19" i="14"/>
  <c r="I30" i="14"/>
  <c r="M30" i="14"/>
  <c r="G33" i="14"/>
  <c r="J19" i="14"/>
  <c r="D19" i="14"/>
  <c r="N12" i="14"/>
  <c r="G3" i="18"/>
  <c r="K12" i="14"/>
  <c r="M12" i="14"/>
  <c r="D4" i="18"/>
  <c r="D3" i="18" s="1"/>
  <c r="O12" i="14"/>
  <c r="F4" i="18"/>
  <c r="F3" i="18" s="1"/>
  <c r="P12" i="14"/>
  <c r="D12" i="14"/>
  <c r="H4" i="18"/>
  <c r="H3" i="18" s="1"/>
  <c r="Q29" i="26"/>
  <c r="P29" i="26"/>
  <c r="O29" i="26"/>
  <c r="N29" i="26"/>
  <c r="M29" i="26"/>
  <c r="L29" i="26"/>
  <c r="K29" i="26"/>
  <c r="J29" i="26"/>
  <c r="I29" i="26"/>
  <c r="H29" i="26"/>
  <c r="G29" i="26"/>
  <c r="L28" i="26"/>
  <c r="K28" i="26"/>
  <c r="J28" i="26"/>
  <c r="I28" i="26"/>
  <c r="H28" i="26"/>
  <c r="G28" i="26"/>
  <c r="F28" i="26"/>
  <c r="E28" i="26"/>
  <c r="D28" i="26"/>
  <c r="C28" i="26"/>
  <c r="B28" i="26"/>
  <c r="Q27" i="26"/>
  <c r="P27" i="26"/>
  <c r="O27" i="26"/>
  <c r="N27" i="26"/>
  <c r="H27" i="26"/>
  <c r="G27" i="26"/>
  <c r="F27" i="26"/>
  <c r="C27" i="26"/>
  <c r="F29" i="26"/>
  <c r="Q28" i="26"/>
  <c r="P28" i="26"/>
  <c r="O28" i="26"/>
  <c r="N28" i="26"/>
  <c r="M28" i="26"/>
  <c r="E27" i="26"/>
  <c r="D27" i="26"/>
  <c r="B29" i="26"/>
  <c r="B27" i="26"/>
  <c r="Q4" i="26"/>
  <c r="Q3" i="26" s="1"/>
  <c r="P4" i="26"/>
  <c r="P3" i="26" s="1"/>
  <c r="O4" i="26"/>
  <c r="O3" i="26" s="1"/>
  <c r="N4" i="26"/>
  <c r="N3" i="26" s="1"/>
  <c r="M4" i="26"/>
  <c r="M3" i="26" s="1"/>
  <c r="L4" i="26"/>
  <c r="L3" i="26" s="1"/>
  <c r="K4" i="26"/>
  <c r="K3" i="26" s="1"/>
  <c r="J4" i="26"/>
  <c r="J3" i="26" s="1"/>
  <c r="I4" i="26"/>
  <c r="I3" i="26" s="1"/>
  <c r="H4" i="26"/>
  <c r="H3" i="26" s="1"/>
  <c r="G4" i="26"/>
  <c r="G3" i="26" s="1"/>
  <c r="F4" i="26"/>
  <c r="F3" i="26" s="1"/>
  <c r="E4" i="26"/>
  <c r="E3" i="26" s="1"/>
  <c r="D4" i="26"/>
  <c r="D3" i="26" s="1"/>
  <c r="C4" i="26"/>
  <c r="C3" i="26" s="1"/>
  <c r="B4" i="26"/>
  <c r="B3" i="26" s="1"/>
  <c r="Q28" i="22"/>
  <c r="Q27" i="22"/>
  <c r="E27" i="22"/>
  <c r="Q26" i="22"/>
  <c r="M26" i="22"/>
  <c r="E26" i="22"/>
  <c r="I27" i="22"/>
  <c r="H27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N29" i="18"/>
  <c r="M29" i="18"/>
  <c r="L29" i="18"/>
  <c r="K29" i="18"/>
  <c r="J29" i="18"/>
  <c r="I29" i="18"/>
  <c r="E28" i="18"/>
  <c r="D28" i="18"/>
  <c r="C28" i="18"/>
  <c r="Q27" i="18"/>
  <c r="P27" i="18"/>
  <c r="O27" i="18"/>
  <c r="N27" i="18"/>
  <c r="M27" i="18"/>
  <c r="L27" i="18"/>
  <c r="K27" i="18"/>
  <c r="J27" i="18"/>
  <c r="I27" i="18"/>
  <c r="B4" i="18"/>
  <c r="B3" i="18" s="1"/>
  <c r="O25" i="18"/>
  <c r="H29" i="18"/>
  <c r="G29" i="18"/>
  <c r="F29" i="18"/>
  <c r="E29" i="18"/>
  <c r="D29" i="18"/>
  <c r="C29" i="18"/>
  <c r="Q28" i="18"/>
  <c r="F24" i="18"/>
  <c r="B29" i="18"/>
  <c r="B27" i="18"/>
  <c r="P40" i="14"/>
  <c r="N40" i="14"/>
  <c r="L40" i="14"/>
  <c r="J40" i="14"/>
  <c r="H40" i="14"/>
  <c r="F40" i="14"/>
  <c r="D40" i="14"/>
  <c r="N36" i="14"/>
  <c r="H36" i="14"/>
  <c r="D36" i="14"/>
  <c r="O33" i="14"/>
  <c r="I33" i="14"/>
  <c r="C36" i="14"/>
  <c r="B39" i="14"/>
  <c r="B38" i="14"/>
  <c r="C30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12" i="14"/>
  <c r="D22" i="10"/>
  <c r="C22" i="10"/>
  <c r="Q21" i="10"/>
  <c r="P21" i="10"/>
  <c r="O21" i="10"/>
  <c r="N21" i="10"/>
  <c r="M21" i="10"/>
  <c r="L21" i="10"/>
  <c r="K21" i="10"/>
  <c r="Q22" i="10"/>
  <c r="P22" i="10"/>
  <c r="O22" i="10"/>
  <c r="N22" i="10"/>
  <c r="M22" i="10"/>
  <c r="L22" i="10"/>
  <c r="K22" i="10"/>
  <c r="J22" i="10"/>
  <c r="H22" i="10"/>
  <c r="J21" i="10"/>
  <c r="I21" i="10"/>
  <c r="H21" i="10"/>
  <c r="G21" i="10"/>
  <c r="F21" i="10"/>
  <c r="E21" i="10"/>
  <c r="D21" i="10"/>
  <c r="C21" i="10"/>
  <c r="B22" i="10"/>
  <c r="B21" i="10"/>
  <c r="J25" i="14" l="1"/>
  <c r="E19" i="10"/>
  <c r="C24" i="26"/>
  <c r="P25" i="14"/>
  <c r="D25" i="14"/>
  <c r="O25" i="14"/>
  <c r="B37" i="14"/>
  <c r="F19" i="10"/>
  <c r="C23" i="26"/>
  <c r="E25" i="14"/>
  <c r="E19" i="14"/>
  <c r="P25" i="18"/>
  <c r="D25" i="26"/>
  <c r="H24" i="18"/>
  <c r="J23" i="26"/>
  <c r="K23" i="22"/>
  <c r="D18" i="10"/>
  <c r="Q23" i="26"/>
  <c r="M19" i="10"/>
  <c r="E24" i="26"/>
  <c r="J19" i="10"/>
  <c r="G25" i="26"/>
  <c r="O23" i="26"/>
  <c r="I24" i="18"/>
  <c r="L23" i="26"/>
  <c r="K24" i="18"/>
  <c r="K25" i="26"/>
  <c r="L25" i="26"/>
  <c r="I18" i="10"/>
  <c r="Q25" i="18"/>
  <c r="D22" i="22"/>
  <c r="K19" i="10"/>
  <c r="N23" i="26"/>
  <c r="C23" i="18"/>
  <c r="G23" i="18"/>
  <c r="K18" i="10"/>
  <c r="H24" i="26"/>
  <c r="M23" i="22"/>
  <c r="O19" i="10"/>
  <c r="I23" i="18"/>
  <c r="J24" i="22"/>
  <c r="M25" i="14"/>
  <c r="I22" i="10"/>
  <c r="H25" i="26"/>
  <c r="J25" i="26"/>
  <c r="D24" i="22"/>
  <c r="P19" i="10"/>
  <c r="E24" i="22"/>
  <c r="F24" i="26"/>
  <c r="F28" i="18"/>
  <c r="J24" i="26"/>
  <c r="N23" i="22"/>
  <c r="F22" i="22"/>
  <c r="P23" i="22"/>
  <c r="N19" i="10"/>
  <c r="B28" i="18"/>
  <c r="Q19" i="10"/>
  <c r="O25" i="26"/>
  <c r="P25" i="26"/>
  <c r="O29" i="18"/>
  <c r="L18" i="10"/>
  <c r="M18" i="10"/>
  <c r="L24" i="22"/>
  <c r="K24" i="26"/>
  <c r="C25" i="26"/>
  <c r="B27" i="22"/>
  <c r="B9" i="30"/>
  <c r="C8" i="30"/>
  <c r="L19" i="10"/>
  <c r="O24" i="18"/>
  <c r="M25" i="26"/>
  <c r="Q24" i="18"/>
  <c r="N25" i="26"/>
  <c r="M22" i="22"/>
  <c r="J18" i="10"/>
  <c r="H24" i="22"/>
  <c r="F25" i="18"/>
  <c r="P22" i="22"/>
  <c r="N23" i="18"/>
  <c r="J28" i="18"/>
  <c r="L24" i="26"/>
  <c r="D23" i="26"/>
  <c r="H19" i="14"/>
  <c r="H25" i="14"/>
  <c r="I25" i="14"/>
  <c r="M23" i="26"/>
  <c r="P23" i="26"/>
  <c r="F23" i="18"/>
  <c r="D24" i="26"/>
  <c r="Q25" i="26"/>
  <c r="H28" i="18"/>
  <c r="Q22" i="22"/>
  <c r="C27" i="18"/>
  <c r="J24" i="18"/>
  <c r="E28" i="22"/>
  <c r="E23" i="22"/>
  <c r="N24" i="22"/>
  <c r="M24" i="26"/>
  <c r="I27" i="26"/>
  <c r="Q19" i="14"/>
  <c r="Q25" i="14"/>
  <c r="I25" i="26"/>
  <c r="E18" i="10"/>
  <c r="J22" i="22"/>
  <c r="G18" i="10"/>
  <c r="K23" i="18"/>
  <c r="P29" i="18"/>
  <c r="P27" i="22"/>
  <c r="K28" i="18"/>
  <c r="O24" i="22"/>
  <c r="E23" i="26"/>
  <c r="N24" i="26"/>
  <c r="F23" i="26"/>
  <c r="J27" i="26"/>
  <c r="L19" i="14"/>
  <c r="L25" i="14"/>
  <c r="G19" i="10"/>
  <c r="H19" i="10"/>
  <c r="K23" i="26"/>
  <c r="P24" i="18"/>
  <c r="I26" i="22"/>
  <c r="H23" i="18"/>
  <c r="G24" i="22"/>
  <c r="D25" i="18"/>
  <c r="G24" i="26"/>
  <c r="L23" i="18"/>
  <c r="G25" i="18"/>
  <c r="M27" i="22"/>
  <c r="J25" i="18"/>
  <c r="L28" i="18"/>
  <c r="Q23" i="18"/>
  <c r="M28" i="18"/>
  <c r="C19" i="10"/>
  <c r="I19" i="10"/>
  <c r="E22" i="10"/>
  <c r="C24" i="18"/>
  <c r="L25" i="18"/>
  <c r="L24" i="18"/>
  <c r="F27" i="18"/>
  <c r="N28" i="18"/>
  <c r="M28" i="22"/>
  <c r="G23" i="22"/>
  <c r="P24" i="22"/>
  <c r="O24" i="26"/>
  <c r="K27" i="26"/>
  <c r="C29" i="26"/>
  <c r="G24" i="18"/>
  <c r="L23" i="22"/>
  <c r="E22" i="22"/>
  <c r="C18" i="10"/>
  <c r="Q23" i="22"/>
  <c r="H18" i="10"/>
  <c r="C25" i="18"/>
  <c r="N22" i="22"/>
  <c r="E25" i="18"/>
  <c r="G28" i="18"/>
  <c r="I28" i="18"/>
  <c r="O18" i="10"/>
  <c r="I25" i="18"/>
  <c r="P23" i="18"/>
  <c r="Q18" i="10"/>
  <c r="D19" i="10"/>
  <c r="F22" i="10"/>
  <c r="D24" i="18"/>
  <c r="M25" i="18"/>
  <c r="M24" i="18"/>
  <c r="G27" i="18"/>
  <c r="O28" i="18"/>
  <c r="H23" i="22"/>
  <c r="G23" i="26"/>
  <c r="P24" i="26"/>
  <c r="L27" i="26"/>
  <c r="D29" i="26"/>
  <c r="F19" i="14"/>
  <c r="F25" i="14"/>
  <c r="C19" i="14"/>
  <c r="F25" i="26"/>
  <c r="E23" i="18"/>
  <c r="F18" i="10"/>
  <c r="N19" i="14"/>
  <c r="N25" i="14"/>
  <c r="J23" i="18"/>
  <c r="I24" i="26"/>
  <c r="M23" i="18"/>
  <c r="Q29" i="18"/>
  <c r="N18" i="10"/>
  <c r="H25" i="18"/>
  <c r="O23" i="18"/>
  <c r="P18" i="10"/>
  <c r="D27" i="18"/>
  <c r="K25" i="18"/>
  <c r="E27" i="18"/>
  <c r="I28" i="22"/>
  <c r="G22" i="10"/>
  <c r="E24" i="18"/>
  <c r="N25" i="18"/>
  <c r="D23" i="18"/>
  <c r="N24" i="18"/>
  <c r="H27" i="18"/>
  <c r="P28" i="18"/>
  <c r="I23" i="22"/>
  <c r="H23" i="26"/>
  <c r="Q24" i="26"/>
  <c r="I23" i="26"/>
  <c r="E25" i="26"/>
  <c r="M27" i="26"/>
  <c r="E29" i="26"/>
  <c r="G19" i="14"/>
  <c r="G25" i="14"/>
  <c r="C25" i="14"/>
  <c r="L36" i="14"/>
  <c r="P30" i="14"/>
  <c r="P36" i="14"/>
  <c r="D32" i="14"/>
  <c r="C38" i="14"/>
  <c r="G38" i="14"/>
  <c r="K38" i="14"/>
  <c r="P32" i="14"/>
  <c r="O38" i="14"/>
  <c r="D33" i="14"/>
  <c r="D39" i="14"/>
  <c r="H33" i="14"/>
  <c r="H39" i="14"/>
  <c r="L39" i="14"/>
  <c r="P33" i="14"/>
  <c r="P39" i="14"/>
  <c r="F34" i="14"/>
  <c r="E34" i="14"/>
  <c r="E40" i="14"/>
  <c r="J34" i="14"/>
  <c r="I34" i="14"/>
  <c r="I40" i="14"/>
  <c r="N34" i="14"/>
  <c r="M34" i="14"/>
  <c r="M40" i="14"/>
  <c r="Q34" i="14"/>
  <c r="Q40" i="14"/>
  <c r="K30" i="14"/>
  <c r="J36" i="14"/>
  <c r="C34" i="14"/>
  <c r="B40" i="14"/>
  <c r="E38" i="14"/>
  <c r="J32" i="14"/>
  <c r="I38" i="14"/>
  <c r="M38" i="14"/>
  <c r="Q38" i="14"/>
  <c r="F39" i="14"/>
  <c r="J39" i="14"/>
  <c r="J33" i="14"/>
  <c r="N39" i="14"/>
  <c r="C40" i="14"/>
  <c r="D34" i="14"/>
  <c r="G34" i="14"/>
  <c r="G40" i="14"/>
  <c r="H34" i="14"/>
  <c r="K34" i="14"/>
  <c r="K40" i="14"/>
  <c r="L34" i="14"/>
  <c r="O34" i="14"/>
  <c r="O40" i="14"/>
  <c r="P34" i="14"/>
  <c r="G30" i="14"/>
  <c r="O30" i="14"/>
  <c r="K33" i="14"/>
  <c r="F36" i="14"/>
  <c r="D30" i="14"/>
  <c r="H30" i="14"/>
  <c r="L30" i="14"/>
  <c r="L33" i="14"/>
  <c r="G36" i="14"/>
  <c r="K36" i="14"/>
  <c r="O36" i="14"/>
  <c r="D38" i="14"/>
  <c r="D37" i="14" s="1"/>
  <c r="H38" i="14"/>
  <c r="L38" i="14"/>
  <c r="P38" i="14"/>
  <c r="P37" i="14" s="1"/>
  <c r="E39" i="14"/>
  <c r="I39" i="14"/>
  <c r="M39" i="14"/>
  <c r="Q39" i="14"/>
  <c r="F30" i="14"/>
  <c r="J30" i="14"/>
  <c r="N30" i="14"/>
  <c r="N33" i="14"/>
  <c r="E36" i="14"/>
  <c r="I36" i="14"/>
  <c r="M36" i="14"/>
  <c r="Q36" i="14"/>
  <c r="F38" i="14"/>
  <c r="J38" i="14"/>
  <c r="N38" i="14"/>
  <c r="C39" i="14"/>
  <c r="G39" i="14"/>
  <c r="K39" i="14"/>
  <c r="O39" i="14"/>
  <c r="C33" i="14"/>
  <c r="C32" i="14"/>
  <c r="B36" i="14"/>
  <c r="F24" i="22"/>
  <c r="F28" i="22"/>
  <c r="J28" i="22"/>
  <c r="N28" i="22"/>
  <c r="D28" i="22"/>
  <c r="H28" i="22"/>
  <c r="L28" i="22"/>
  <c r="P28" i="22"/>
  <c r="K24" i="22"/>
  <c r="C28" i="22"/>
  <c r="G28" i="22"/>
  <c r="K28" i="22"/>
  <c r="O28" i="22"/>
  <c r="I24" i="22"/>
  <c r="M24" i="22"/>
  <c r="Q24" i="22"/>
  <c r="F23" i="22"/>
  <c r="F27" i="22"/>
  <c r="N27" i="22"/>
  <c r="C27" i="22"/>
  <c r="D23" i="22"/>
  <c r="O23" i="22"/>
  <c r="O27" i="22"/>
  <c r="J23" i="22"/>
  <c r="J27" i="22"/>
  <c r="G27" i="22"/>
  <c r="K27" i="22"/>
  <c r="D27" i="22"/>
  <c r="L27" i="22"/>
  <c r="F26" i="22"/>
  <c r="J26" i="22"/>
  <c r="N26" i="22"/>
  <c r="D26" i="22"/>
  <c r="H26" i="22"/>
  <c r="H22" i="22"/>
  <c r="L26" i="22"/>
  <c r="L22" i="22"/>
  <c r="P26" i="22"/>
  <c r="G22" i="22"/>
  <c r="K22" i="22"/>
  <c r="O22" i="22"/>
  <c r="C26" i="22"/>
  <c r="G26" i="22"/>
  <c r="K26" i="22"/>
  <c r="O26" i="22"/>
  <c r="I22" i="22"/>
  <c r="C22" i="22"/>
  <c r="C24" i="22"/>
  <c r="B26" i="22"/>
  <c r="B28" i="22"/>
  <c r="L37" i="14" l="1"/>
  <c r="H37" i="14"/>
  <c r="C23" i="22"/>
  <c r="Q37" i="14"/>
  <c r="N32" i="14"/>
  <c r="I37" i="14"/>
  <c r="E37" i="14"/>
  <c r="F32" i="14"/>
  <c r="M37" i="14"/>
  <c r="L32" i="14"/>
  <c r="O37" i="14"/>
  <c r="J37" i="14"/>
  <c r="F37" i="14"/>
  <c r="H32" i="14"/>
  <c r="L31" i="14"/>
  <c r="K37" i="14"/>
  <c r="G37" i="14"/>
  <c r="C37" i="14"/>
  <c r="N37" i="14"/>
  <c r="H31" i="14"/>
  <c r="P31" i="14"/>
  <c r="J31" i="14"/>
  <c r="N31" i="14"/>
  <c r="F33" i="14"/>
  <c r="F31" i="14" s="1"/>
  <c r="C31" i="14"/>
  <c r="D31" i="14"/>
  <c r="Q32" i="14"/>
  <c r="Q31" i="14" s="1"/>
  <c r="M32" i="14"/>
  <c r="M31" i="14" s="1"/>
  <c r="I32" i="14"/>
  <c r="I31" i="14" s="1"/>
  <c r="E32" i="14"/>
  <c r="E31" i="14" s="1"/>
  <c r="O32" i="14"/>
  <c r="O31" i="14" s="1"/>
  <c r="K32" i="14"/>
  <c r="K31" i="14" s="1"/>
  <c r="G32" i="14"/>
  <c r="G31" i="14" s="1"/>
  <c r="Q20" i="10" l="1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G96" i="53" l="1"/>
  <c r="G97" i="53"/>
  <c r="G98" i="53"/>
  <c r="G99" i="53"/>
  <c r="C77" i="53"/>
  <c r="M77" i="53"/>
  <c r="C78" i="53"/>
  <c r="E78" i="53"/>
  <c r="G78" i="53"/>
  <c r="C79" i="53"/>
  <c r="E79" i="53"/>
  <c r="I79" i="53"/>
  <c r="K79" i="53"/>
  <c r="M79" i="53"/>
  <c r="O79" i="53"/>
  <c r="Q79" i="53"/>
  <c r="B80" i="53"/>
  <c r="C80" i="53"/>
  <c r="D80" i="53"/>
  <c r="E80" i="53"/>
  <c r="F80" i="53"/>
  <c r="G80" i="53"/>
  <c r="B81" i="53"/>
  <c r="C81" i="53"/>
  <c r="D81" i="53"/>
  <c r="E81" i="53"/>
  <c r="F81" i="53"/>
  <c r="G81" i="53"/>
  <c r="H81" i="53"/>
  <c r="I81" i="53"/>
  <c r="J81" i="53"/>
  <c r="K81" i="53"/>
  <c r="L81" i="53"/>
  <c r="M81" i="53"/>
  <c r="N81" i="53"/>
  <c r="O81" i="53"/>
  <c r="P81" i="53"/>
  <c r="Q81" i="53"/>
  <c r="B82" i="53"/>
  <c r="C82" i="53"/>
  <c r="E82" i="53"/>
  <c r="G82" i="53"/>
  <c r="K82" i="53"/>
  <c r="B83" i="53"/>
  <c r="C83" i="53"/>
  <c r="D83" i="53"/>
  <c r="E83" i="53"/>
  <c r="F83" i="53"/>
  <c r="G83" i="53"/>
  <c r="H83" i="53"/>
  <c r="J83" i="53"/>
  <c r="K83" i="53"/>
  <c r="M83" i="53"/>
  <c r="N83" i="53"/>
  <c r="O83" i="53"/>
  <c r="P83" i="53"/>
  <c r="Q83" i="53"/>
  <c r="B84" i="53"/>
  <c r="C84" i="53"/>
  <c r="D84" i="53"/>
  <c r="E84" i="53"/>
  <c r="F84" i="53"/>
  <c r="G84" i="53"/>
  <c r="H84" i="53"/>
  <c r="J84" i="53"/>
  <c r="K84" i="53"/>
  <c r="B85" i="53"/>
  <c r="C85" i="53"/>
  <c r="D85" i="53"/>
  <c r="E85" i="53"/>
  <c r="F85" i="53"/>
  <c r="G85" i="53"/>
  <c r="H85" i="53"/>
  <c r="I85" i="53"/>
  <c r="J85" i="53"/>
  <c r="K85" i="53"/>
  <c r="L85" i="53"/>
  <c r="M85" i="53"/>
  <c r="N85" i="53"/>
  <c r="O85" i="53"/>
  <c r="P85" i="53"/>
  <c r="Q85" i="53"/>
  <c r="C86" i="53"/>
  <c r="E86" i="53"/>
  <c r="G86" i="53"/>
  <c r="K86" i="53"/>
  <c r="M86" i="53"/>
  <c r="O86" i="53"/>
  <c r="B87" i="53"/>
  <c r="C87" i="53"/>
  <c r="D87" i="53"/>
  <c r="E87" i="53"/>
  <c r="F87" i="53"/>
  <c r="G87" i="53"/>
  <c r="B88" i="53"/>
  <c r="C88" i="53"/>
  <c r="D88" i="53"/>
  <c r="E88" i="53"/>
  <c r="F88" i="53"/>
  <c r="G88" i="53"/>
  <c r="H88" i="53"/>
  <c r="J88" i="53"/>
  <c r="K88" i="53"/>
  <c r="B89" i="53"/>
  <c r="C89" i="53"/>
  <c r="D89" i="53"/>
  <c r="E89" i="53"/>
  <c r="F89" i="53"/>
  <c r="G89" i="53"/>
  <c r="H89" i="53"/>
  <c r="I89" i="53"/>
  <c r="J89" i="53"/>
  <c r="K89" i="53"/>
  <c r="L89" i="53"/>
  <c r="M89" i="53"/>
  <c r="N89" i="53"/>
  <c r="O89" i="53"/>
  <c r="P89" i="53"/>
  <c r="Q89" i="53"/>
  <c r="C90" i="53"/>
  <c r="E90" i="53"/>
  <c r="K90" i="53"/>
  <c r="M90" i="53"/>
  <c r="O90" i="53"/>
  <c r="C106" i="53"/>
  <c r="G91" i="53"/>
  <c r="C91" i="53"/>
  <c r="B80" i="52"/>
  <c r="E80" i="52"/>
  <c r="P78" i="52"/>
  <c r="L73" i="52"/>
  <c r="F97" i="52"/>
  <c r="L74" i="52"/>
  <c r="E75" i="52"/>
  <c r="K75" i="52"/>
  <c r="L75" i="52"/>
  <c r="P75" i="52"/>
  <c r="Q75" i="52"/>
  <c r="B99" i="52"/>
  <c r="L76" i="52"/>
  <c r="H77" i="52"/>
  <c r="L77" i="52"/>
  <c r="M77" i="52"/>
  <c r="K78" i="52"/>
  <c r="L78" i="52"/>
  <c r="D79" i="52"/>
  <c r="E79" i="52"/>
  <c r="H79" i="52"/>
  <c r="I79" i="52"/>
  <c r="J79" i="52"/>
  <c r="L79" i="52"/>
  <c r="P79" i="52"/>
  <c r="F80" i="52"/>
  <c r="H80" i="52"/>
  <c r="J80" i="52"/>
  <c r="K80" i="52"/>
  <c r="L80" i="52"/>
  <c r="M80" i="52"/>
  <c r="F81" i="52"/>
  <c r="G81" i="52"/>
  <c r="H81" i="52"/>
  <c r="I81" i="52"/>
  <c r="J81" i="52"/>
  <c r="K81" i="52"/>
  <c r="L81" i="52"/>
  <c r="M81" i="52"/>
  <c r="B103" i="52"/>
  <c r="H82" i="52"/>
  <c r="L82" i="52"/>
  <c r="P82" i="52"/>
  <c r="B83" i="52"/>
  <c r="C83" i="52"/>
  <c r="D83" i="52"/>
  <c r="E83" i="52"/>
  <c r="J83" i="52"/>
  <c r="K83" i="52"/>
  <c r="L83" i="52"/>
  <c r="M83" i="52"/>
  <c r="N83" i="52"/>
  <c r="O83" i="52"/>
  <c r="P83" i="52"/>
  <c r="Q83" i="52"/>
  <c r="B84" i="52"/>
  <c r="C84" i="52"/>
  <c r="E84" i="52"/>
  <c r="F84" i="52"/>
  <c r="I84" i="52"/>
  <c r="J84" i="52"/>
  <c r="K84" i="52"/>
  <c r="L84" i="52"/>
  <c r="M84" i="52"/>
  <c r="N84" i="52"/>
  <c r="O84" i="52"/>
  <c r="P84" i="52"/>
  <c r="Q84" i="52"/>
  <c r="G85" i="52"/>
  <c r="H85" i="52"/>
  <c r="I85" i="52"/>
  <c r="J85" i="52"/>
  <c r="K85" i="52"/>
  <c r="L85" i="52"/>
  <c r="M85" i="52"/>
  <c r="N85" i="52"/>
  <c r="O85" i="52"/>
  <c r="P85" i="52"/>
  <c r="Q85" i="52"/>
  <c r="B86" i="52"/>
  <c r="E86" i="52"/>
  <c r="L86" i="52"/>
  <c r="E87" i="52"/>
  <c r="F87" i="52"/>
  <c r="G87" i="52"/>
  <c r="H87" i="52"/>
  <c r="I87" i="52"/>
  <c r="K87" i="52"/>
  <c r="L87" i="52"/>
  <c r="M87" i="52"/>
  <c r="F88" i="52"/>
  <c r="G88" i="52"/>
  <c r="H88" i="52"/>
  <c r="I88" i="52"/>
  <c r="J88" i="52"/>
  <c r="K88" i="52"/>
  <c r="L88" i="52"/>
  <c r="M88" i="52"/>
  <c r="N88" i="52"/>
  <c r="O88" i="52"/>
  <c r="Q88" i="52"/>
  <c r="B89" i="52"/>
  <c r="G89" i="52"/>
  <c r="H89" i="52"/>
  <c r="I89" i="52"/>
  <c r="J89" i="52"/>
  <c r="K89" i="52"/>
  <c r="L89" i="52"/>
  <c r="M89" i="52"/>
  <c r="L90" i="52"/>
  <c r="P90" i="52"/>
  <c r="B91" i="52"/>
  <c r="D91" i="52"/>
  <c r="E91" i="52"/>
  <c r="G91" i="52"/>
  <c r="H91" i="52"/>
  <c r="L91" i="52"/>
  <c r="P91" i="52"/>
  <c r="J73" i="52"/>
  <c r="H74" i="52"/>
  <c r="P74" i="52"/>
  <c r="J75" i="52"/>
  <c r="B76" i="52"/>
  <c r="H76" i="52"/>
  <c r="P76" i="52"/>
  <c r="E77" i="52"/>
  <c r="E78" i="52"/>
  <c r="H78" i="52"/>
  <c r="H84" i="52"/>
  <c r="H86" i="52"/>
  <c r="P86" i="52"/>
  <c r="J87" i="52"/>
  <c r="B88" i="52"/>
  <c r="P88" i="52"/>
  <c r="N89" i="52"/>
  <c r="F91" i="52"/>
  <c r="J91" i="52"/>
  <c r="N91" i="52"/>
  <c r="B95" i="52"/>
  <c r="A3" i="51"/>
  <c r="E73" i="51"/>
  <c r="F73" i="51"/>
  <c r="I73" i="51"/>
  <c r="J88" i="51"/>
  <c r="M78" i="51"/>
  <c r="N77" i="51"/>
  <c r="O90" i="51"/>
  <c r="Q82" i="51"/>
  <c r="N73" i="51"/>
  <c r="Q73" i="51"/>
  <c r="B74" i="51"/>
  <c r="C74" i="51"/>
  <c r="B75" i="51"/>
  <c r="E75" i="51"/>
  <c r="G75" i="51"/>
  <c r="O98" i="51"/>
  <c r="Q75" i="51"/>
  <c r="F77" i="51"/>
  <c r="G77" i="51"/>
  <c r="I77" i="51"/>
  <c r="O100" i="51"/>
  <c r="E79" i="51"/>
  <c r="F79" i="51"/>
  <c r="H102" i="51"/>
  <c r="I79" i="51"/>
  <c r="J79" i="51"/>
  <c r="L102" i="51"/>
  <c r="M79" i="51"/>
  <c r="N79" i="51"/>
  <c r="O79" i="51"/>
  <c r="Q79" i="51"/>
  <c r="L81" i="51"/>
  <c r="B103" i="53"/>
  <c r="E82" i="51"/>
  <c r="F82" i="51"/>
  <c r="G103" i="51"/>
  <c r="I82" i="51"/>
  <c r="C83" i="51"/>
  <c r="D83" i="51"/>
  <c r="E83" i="51"/>
  <c r="F83" i="51"/>
  <c r="G83" i="51"/>
  <c r="I83" i="51"/>
  <c r="J83" i="51"/>
  <c r="L83" i="51"/>
  <c r="M83" i="51"/>
  <c r="N83" i="51"/>
  <c r="O83" i="51"/>
  <c r="P83" i="51"/>
  <c r="Q83" i="51"/>
  <c r="C84" i="51"/>
  <c r="D84" i="51"/>
  <c r="E84" i="51"/>
  <c r="F84" i="51"/>
  <c r="G84" i="51"/>
  <c r="I84" i="51"/>
  <c r="J84" i="51"/>
  <c r="M84" i="51"/>
  <c r="O84" i="51"/>
  <c r="C85" i="51"/>
  <c r="D85" i="51"/>
  <c r="G85" i="51"/>
  <c r="I85" i="51"/>
  <c r="B86" i="51"/>
  <c r="C104" i="51"/>
  <c r="E86" i="51"/>
  <c r="F86" i="51"/>
  <c r="G86" i="51"/>
  <c r="H104" i="51"/>
  <c r="I86" i="51"/>
  <c r="J86" i="51"/>
  <c r="M86" i="51"/>
  <c r="N86" i="51"/>
  <c r="L87" i="51"/>
  <c r="C88" i="51"/>
  <c r="D88" i="51"/>
  <c r="E88" i="51"/>
  <c r="F88" i="51"/>
  <c r="G88" i="51"/>
  <c r="I88" i="51"/>
  <c r="N88" i="51"/>
  <c r="L89" i="51"/>
  <c r="M89" i="51"/>
  <c r="N89" i="51"/>
  <c r="B105" i="52"/>
  <c r="E90" i="51"/>
  <c r="F90" i="51"/>
  <c r="G90" i="51"/>
  <c r="I105" i="52"/>
  <c r="B91" i="51"/>
  <c r="C91" i="51"/>
  <c r="I91" i="51"/>
  <c r="J91" i="51"/>
  <c r="Q91" i="51"/>
  <c r="A70" i="51"/>
  <c r="B73" i="51"/>
  <c r="F74" i="51"/>
  <c r="F75" i="51"/>
  <c r="I75" i="51"/>
  <c r="J75" i="51"/>
  <c r="K75" i="51"/>
  <c r="N75" i="51"/>
  <c r="B76" i="51"/>
  <c r="F76" i="51"/>
  <c r="J76" i="51"/>
  <c r="M76" i="51"/>
  <c r="N76" i="51"/>
  <c r="B77" i="51"/>
  <c r="E77" i="51"/>
  <c r="B79" i="51"/>
  <c r="B80" i="51"/>
  <c r="C80" i="51"/>
  <c r="F80" i="51"/>
  <c r="J80" i="51"/>
  <c r="N80" i="51"/>
  <c r="Q80" i="51"/>
  <c r="B81" i="51"/>
  <c r="C81" i="51"/>
  <c r="F81" i="51"/>
  <c r="J81" i="51"/>
  <c r="M81" i="51"/>
  <c r="N81" i="51"/>
  <c r="O81" i="51"/>
  <c r="B83" i="51"/>
  <c r="B84" i="51"/>
  <c r="N84" i="51"/>
  <c r="B85" i="51"/>
  <c r="E85" i="51"/>
  <c r="F85" i="51"/>
  <c r="J85" i="51"/>
  <c r="B87" i="51"/>
  <c r="F87" i="51"/>
  <c r="J87" i="51"/>
  <c r="M87" i="51"/>
  <c r="N87" i="51"/>
  <c r="Q87" i="51"/>
  <c r="B88" i="51"/>
  <c r="B89" i="51"/>
  <c r="C89" i="51"/>
  <c r="E91" i="51"/>
  <c r="F91" i="51"/>
  <c r="M91" i="51"/>
  <c r="N91" i="51"/>
  <c r="A93" i="51"/>
  <c r="K96" i="51"/>
  <c r="O97" i="51"/>
  <c r="K99" i="51"/>
  <c r="G100" i="51"/>
  <c r="C102" i="51"/>
  <c r="F101" i="51"/>
  <c r="G101" i="51"/>
  <c r="K100" i="51"/>
  <c r="L105" i="51"/>
  <c r="N101" i="51"/>
  <c r="B37" i="50"/>
  <c r="E37" i="50"/>
  <c r="F34" i="50"/>
  <c r="H34" i="50"/>
  <c r="K35" i="50"/>
  <c r="M37" i="50"/>
  <c r="M179" i="6" s="1"/>
  <c r="O35" i="50"/>
  <c r="C35" i="50"/>
  <c r="H35" i="50"/>
  <c r="I35" i="50"/>
  <c r="K36" i="50"/>
  <c r="H57" i="49"/>
  <c r="K57" i="49"/>
  <c r="M56" i="49"/>
  <c r="B52" i="49"/>
  <c r="C52" i="49"/>
  <c r="G52" i="49"/>
  <c r="I52" i="49"/>
  <c r="J52" i="49"/>
  <c r="N52" i="49"/>
  <c r="O52" i="49"/>
  <c r="P52" i="49"/>
  <c r="Q52" i="49"/>
  <c r="B53" i="49"/>
  <c r="D53" i="49"/>
  <c r="E53" i="49"/>
  <c r="G53" i="49"/>
  <c r="H53" i="49"/>
  <c r="I53" i="49"/>
  <c r="J53" i="49"/>
  <c r="L53" i="49"/>
  <c r="M53" i="49"/>
  <c r="N53" i="49"/>
  <c r="O53" i="49"/>
  <c r="P53" i="49"/>
  <c r="Q53" i="49"/>
  <c r="D54" i="49"/>
  <c r="E54" i="49"/>
  <c r="F54" i="49"/>
  <c r="G54" i="49"/>
  <c r="H71" i="49"/>
  <c r="I54" i="49"/>
  <c r="J54" i="49"/>
  <c r="K71" i="49"/>
  <c r="L71" i="49"/>
  <c r="M71" i="49"/>
  <c r="N54" i="49"/>
  <c r="Q54" i="49"/>
  <c r="D72" i="49"/>
  <c r="E72" i="49"/>
  <c r="F55" i="49"/>
  <c r="G55" i="49"/>
  <c r="I55" i="49"/>
  <c r="J55" i="49"/>
  <c r="O55" i="49"/>
  <c r="Q55" i="49"/>
  <c r="F56" i="49"/>
  <c r="H56" i="49"/>
  <c r="I56" i="49"/>
  <c r="K56" i="49"/>
  <c r="C57" i="49"/>
  <c r="D57" i="49"/>
  <c r="E57" i="49"/>
  <c r="O57" i="49"/>
  <c r="P57" i="49"/>
  <c r="B58" i="49"/>
  <c r="C75" i="49"/>
  <c r="E75" i="49"/>
  <c r="F58" i="49"/>
  <c r="H75" i="49"/>
  <c r="K75" i="49"/>
  <c r="L75" i="49"/>
  <c r="M75" i="49"/>
  <c r="N58" i="49"/>
  <c r="P75" i="49"/>
  <c r="B59" i="49"/>
  <c r="C59" i="49"/>
  <c r="D59" i="49"/>
  <c r="B60" i="49"/>
  <c r="C60" i="49"/>
  <c r="F60" i="49"/>
  <c r="H60" i="49"/>
  <c r="I60" i="49"/>
  <c r="K60" i="49"/>
  <c r="L60" i="49"/>
  <c r="B61" i="49"/>
  <c r="D61" i="49"/>
  <c r="E61" i="49"/>
  <c r="F61" i="49"/>
  <c r="I61" i="49"/>
  <c r="K61" i="49"/>
  <c r="L61" i="49"/>
  <c r="B62" i="49"/>
  <c r="C62" i="49"/>
  <c r="D62" i="49"/>
  <c r="F62" i="49"/>
  <c r="G62" i="49"/>
  <c r="I62" i="49"/>
  <c r="J62" i="49"/>
  <c r="K62" i="49"/>
  <c r="N62" i="49"/>
  <c r="O62" i="49"/>
  <c r="P62" i="49"/>
  <c r="Q62" i="49"/>
  <c r="B63" i="49"/>
  <c r="E63" i="49"/>
  <c r="F63" i="49"/>
  <c r="G63" i="49"/>
  <c r="H63" i="49"/>
  <c r="I63" i="49"/>
  <c r="J63" i="49"/>
  <c r="K63" i="49"/>
  <c r="L63" i="49"/>
  <c r="M63" i="49"/>
  <c r="N63" i="49"/>
  <c r="O63" i="49"/>
  <c r="Q63" i="49"/>
  <c r="C77" i="49"/>
  <c r="H77" i="49"/>
  <c r="K77" i="49"/>
  <c r="L64" i="49"/>
  <c r="M77" i="49"/>
  <c r="P77" i="49"/>
  <c r="D52" i="49"/>
  <c r="E52" i="49"/>
  <c r="H52" i="49"/>
  <c r="K52" i="49"/>
  <c r="L52" i="49"/>
  <c r="M52" i="49"/>
  <c r="C54" i="49"/>
  <c r="L54" i="49"/>
  <c r="M54" i="49"/>
  <c r="P54" i="49"/>
  <c r="E55" i="49"/>
  <c r="H55" i="49"/>
  <c r="K55" i="49"/>
  <c r="L55" i="49"/>
  <c r="M55" i="49"/>
  <c r="P55" i="49"/>
  <c r="C56" i="49"/>
  <c r="D56" i="49"/>
  <c r="E56" i="49"/>
  <c r="C58" i="49"/>
  <c r="D58" i="49"/>
  <c r="E58" i="49"/>
  <c r="M58" i="49"/>
  <c r="P58" i="49"/>
  <c r="E59" i="49"/>
  <c r="H59" i="49"/>
  <c r="K59" i="49"/>
  <c r="L59" i="49"/>
  <c r="M59" i="49"/>
  <c r="D60" i="49"/>
  <c r="E60" i="49"/>
  <c r="C61" i="49"/>
  <c r="H61" i="49"/>
  <c r="E62" i="49"/>
  <c r="H62" i="49"/>
  <c r="L62" i="49"/>
  <c r="M62" i="49"/>
  <c r="C63" i="49"/>
  <c r="D63" i="49"/>
  <c r="P63" i="49"/>
  <c r="C64" i="49"/>
  <c r="D64" i="49"/>
  <c r="E64" i="49"/>
  <c r="H64" i="49"/>
  <c r="K64" i="49"/>
  <c r="P64" i="49"/>
  <c r="K68" i="49"/>
  <c r="B69" i="49"/>
  <c r="D69" i="49"/>
  <c r="E69" i="49"/>
  <c r="G69" i="49"/>
  <c r="H69" i="49"/>
  <c r="I69" i="49"/>
  <c r="J69" i="49"/>
  <c r="K69" i="49"/>
  <c r="L69" i="49"/>
  <c r="M69" i="49"/>
  <c r="N69" i="49"/>
  <c r="P69" i="49"/>
  <c r="Q69" i="49"/>
  <c r="B70" i="49"/>
  <c r="D70" i="49"/>
  <c r="E70" i="49"/>
  <c r="H70" i="49"/>
  <c r="M70" i="49"/>
  <c r="N70" i="49"/>
  <c r="O70" i="49"/>
  <c r="P70" i="49"/>
  <c r="Q70" i="49"/>
  <c r="C71" i="49"/>
  <c r="D71" i="49"/>
  <c r="E71" i="49"/>
  <c r="F71" i="49"/>
  <c r="N71" i="49"/>
  <c r="P71" i="49"/>
  <c r="Q71" i="49"/>
  <c r="G72" i="49"/>
  <c r="H72" i="49"/>
  <c r="I72" i="49"/>
  <c r="J72" i="49"/>
  <c r="K72" i="49"/>
  <c r="L72" i="49"/>
  <c r="M72" i="49"/>
  <c r="O72" i="49"/>
  <c r="P72" i="49"/>
  <c r="Q72" i="49"/>
  <c r="B75" i="49"/>
  <c r="D75" i="49"/>
  <c r="D77" i="49"/>
  <c r="E77" i="49"/>
  <c r="D52" i="48"/>
  <c r="G52" i="48"/>
  <c r="H52" i="48"/>
  <c r="K68" i="48"/>
  <c r="M68" i="48"/>
  <c r="K69" i="48"/>
  <c r="Q52" i="48"/>
  <c r="C53" i="48"/>
  <c r="D53" i="48"/>
  <c r="H53" i="48"/>
  <c r="D54" i="48"/>
  <c r="E71" i="48"/>
  <c r="F54" i="48"/>
  <c r="G71" i="48"/>
  <c r="H54" i="48"/>
  <c r="I54" i="48"/>
  <c r="K54" i="48"/>
  <c r="L54" i="48"/>
  <c r="M71" i="48"/>
  <c r="O54" i="48"/>
  <c r="B56" i="48"/>
  <c r="G56" i="48"/>
  <c r="H56" i="48"/>
  <c r="K57" i="48"/>
  <c r="B58" i="48"/>
  <c r="C58" i="48"/>
  <c r="E58" i="48"/>
  <c r="G58" i="48"/>
  <c r="H58" i="48"/>
  <c r="J58" i="48"/>
  <c r="K58" i="48"/>
  <c r="L58" i="48"/>
  <c r="O58" i="48"/>
  <c r="P58" i="48"/>
  <c r="Q59" i="48"/>
  <c r="B60" i="48"/>
  <c r="C60" i="48"/>
  <c r="D60" i="48"/>
  <c r="E60" i="48"/>
  <c r="F60" i="48"/>
  <c r="G60" i="48"/>
  <c r="H60" i="48"/>
  <c r="D61" i="48"/>
  <c r="H61" i="48"/>
  <c r="B62" i="48"/>
  <c r="K62" i="48"/>
  <c r="L62" i="48"/>
  <c r="Q62" i="48"/>
  <c r="B63" i="48"/>
  <c r="C63" i="48"/>
  <c r="D63" i="48"/>
  <c r="E63" i="48"/>
  <c r="F63" i="48"/>
  <c r="G63" i="48"/>
  <c r="H63" i="48"/>
  <c r="J63" i="48"/>
  <c r="K63" i="48"/>
  <c r="M63" i="48"/>
  <c r="N63" i="48"/>
  <c r="O63" i="48"/>
  <c r="Q63" i="48"/>
  <c r="B64" i="48"/>
  <c r="C64" i="48"/>
  <c r="D64" i="48"/>
  <c r="E64" i="48"/>
  <c r="G64" i="48"/>
  <c r="H64" i="48"/>
  <c r="J64" i="48"/>
  <c r="K64" i="48"/>
  <c r="L64" i="48"/>
  <c r="O64" i="48"/>
  <c r="P64" i="48"/>
  <c r="Q53" i="48"/>
  <c r="Q54" i="48"/>
  <c r="D55" i="48"/>
  <c r="G55" i="48"/>
  <c r="Q55" i="48"/>
  <c r="L56" i="48"/>
  <c r="Q56" i="48"/>
  <c r="D57" i="48"/>
  <c r="G57" i="48"/>
  <c r="H57" i="48"/>
  <c r="I57" i="48"/>
  <c r="L57" i="48"/>
  <c r="Q57" i="48"/>
  <c r="D58" i="48"/>
  <c r="Q58" i="48"/>
  <c r="Q60" i="48"/>
  <c r="I61" i="48"/>
  <c r="L61" i="48"/>
  <c r="Q61" i="48"/>
  <c r="D62" i="48"/>
  <c r="H62" i="48"/>
  <c r="I62" i="48"/>
  <c r="I63" i="48"/>
  <c r="L63" i="48"/>
  <c r="P63" i="48"/>
  <c r="I64" i="48"/>
  <c r="Q64" i="48"/>
  <c r="A3" i="47"/>
  <c r="C59" i="47"/>
  <c r="F60" i="47"/>
  <c r="G60" i="47"/>
  <c r="E52" i="47"/>
  <c r="F69" i="48"/>
  <c r="H69" i="47"/>
  <c r="M52" i="47"/>
  <c r="N52" i="47"/>
  <c r="O52" i="47"/>
  <c r="B70" i="47"/>
  <c r="N70" i="47"/>
  <c r="B71" i="47"/>
  <c r="E54" i="47"/>
  <c r="F54" i="47"/>
  <c r="G54" i="47"/>
  <c r="H71" i="47"/>
  <c r="I54" i="47"/>
  <c r="K54" i="47"/>
  <c r="M54" i="47"/>
  <c r="N54" i="47"/>
  <c r="O54" i="47"/>
  <c r="Q71" i="48"/>
  <c r="G72" i="48"/>
  <c r="M55" i="47"/>
  <c r="N55" i="47"/>
  <c r="O55" i="47"/>
  <c r="P72" i="47"/>
  <c r="Q72" i="48"/>
  <c r="D73" i="47"/>
  <c r="M56" i="47"/>
  <c r="O56" i="47"/>
  <c r="B74" i="47"/>
  <c r="F57" i="47"/>
  <c r="G57" i="47"/>
  <c r="H74" i="48"/>
  <c r="K57" i="47"/>
  <c r="M57" i="47"/>
  <c r="N74" i="47"/>
  <c r="O57" i="47"/>
  <c r="B75" i="47"/>
  <c r="C58" i="47"/>
  <c r="E58" i="47"/>
  <c r="F58" i="47"/>
  <c r="G58" i="47"/>
  <c r="I58" i="47"/>
  <c r="J75" i="47"/>
  <c r="N58" i="47"/>
  <c r="E59" i="47"/>
  <c r="F59" i="47"/>
  <c r="G59" i="47"/>
  <c r="J76" i="47"/>
  <c r="K59" i="47"/>
  <c r="L76" i="49"/>
  <c r="M59" i="47"/>
  <c r="O59" i="47"/>
  <c r="Q76" i="48"/>
  <c r="L60" i="47"/>
  <c r="M60" i="47"/>
  <c r="N60" i="47"/>
  <c r="P60" i="47"/>
  <c r="K61" i="47"/>
  <c r="L61" i="47"/>
  <c r="M61" i="47"/>
  <c r="N61" i="47"/>
  <c r="O61" i="47"/>
  <c r="P61" i="47"/>
  <c r="E62" i="47"/>
  <c r="F62" i="47"/>
  <c r="G62" i="47"/>
  <c r="J62" i="47"/>
  <c r="K62" i="47"/>
  <c r="L62" i="47"/>
  <c r="N62" i="47"/>
  <c r="P62" i="47"/>
  <c r="B63" i="47"/>
  <c r="D63" i="47"/>
  <c r="E63" i="47"/>
  <c r="H63" i="47"/>
  <c r="I63" i="47"/>
  <c r="J63" i="47"/>
  <c r="K63" i="47"/>
  <c r="L63" i="47"/>
  <c r="M63" i="47"/>
  <c r="N63" i="47"/>
  <c r="O63" i="47"/>
  <c r="P63" i="47"/>
  <c r="Q63" i="47"/>
  <c r="B77" i="47"/>
  <c r="C64" i="47"/>
  <c r="D77" i="47"/>
  <c r="E64" i="47"/>
  <c r="G64" i="47"/>
  <c r="I64" i="47"/>
  <c r="J77" i="47"/>
  <c r="O64" i="47"/>
  <c r="Q64" i="47"/>
  <c r="A49" i="47"/>
  <c r="G52" i="47"/>
  <c r="K52" i="47"/>
  <c r="E53" i="47"/>
  <c r="F53" i="47"/>
  <c r="G53" i="47"/>
  <c r="K53" i="47"/>
  <c r="O53" i="47"/>
  <c r="F55" i="47"/>
  <c r="K55" i="47"/>
  <c r="F56" i="47"/>
  <c r="K56" i="47"/>
  <c r="K58" i="47"/>
  <c r="M58" i="47"/>
  <c r="O58" i="47"/>
  <c r="K60" i="47"/>
  <c r="O60" i="47"/>
  <c r="M62" i="47"/>
  <c r="O62" i="47"/>
  <c r="C63" i="47"/>
  <c r="F63" i="47"/>
  <c r="G63" i="47"/>
  <c r="F64" i="47"/>
  <c r="K64" i="47"/>
  <c r="M64" i="47"/>
  <c r="N64" i="47"/>
  <c r="A66" i="47"/>
  <c r="B72" i="47"/>
  <c r="J73" i="47"/>
  <c r="N77" i="47"/>
  <c r="H34" i="46"/>
  <c r="I34" i="46"/>
  <c r="J34" i="46"/>
  <c r="L34" i="46"/>
  <c r="P34" i="46"/>
  <c r="E72" i="47"/>
  <c r="H70" i="47"/>
  <c r="B37" i="46"/>
  <c r="D35" i="46"/>
  <c r="P37" i="46"/>
  <c r="J37" i="46"/>
  <c r="L37" i="46"/>
  <c r="K34" i="46"/>
  <c r="H35" i="46"/>
  <c r="J35" i="46"/>
  <c r="L35" i="46"/>
  <c r="B36" i="46"/>
  <c r="D36" i="46"/>
  <c r="F36" i="46"/>
  <c r="H36" i="46"/>
  <c r="J36" i="46"/>
  <c r="L36" i="46"/>
  <c r="N36" i="46"/>
  <c r="H37" i="46"/>
  <c r="B67" i="45"/>
  <c r="D67" i="45"/>
  <c r="O72" i="45"/>
  <c r="P68" i="45"/>
  <c r="Q72" i="45"/>
  <c r="I81" i="45"/>
  <c r="J81" i="45"/>
  <c r="K81" i="45"/>
  <c r="L81" i="45"/>
  <c r="G64" i="45"/>
  <c r="L64" i="45"/>
  <c r="M64" i="45"/>
  <c r="E83" i="45"/>
  <c r="P65" i="45"/>
  <c r="Q65" i="45"/>
  <c r="B84" i="45"/>
  <c r="C84" i="45"/>
  <c r="D84" i="45"/>
  <c r="E66" i="45"/>
  <c r="F84" i="45"/>
  <c r="G84" i="45"/>
  <c r="H66" i="45"/>
  <c r="I66" i="45"/>
  <c r="Q84" i="45"/>
  <c r="K67" i="45"/>
  <c r="Q67" i="45"/>
  <c r="E68" i="45"/>
  <c r="B69" i="45"/>
  <c r="C69" i="45"/>
  <c r="D69" i="45"/>
  <c r="H69" i="45"/>
  <c r="L69" i="45"/>
  <c r="O69" i="45"/>
  <c r="P69" i="45"/>
  <c r="Q69" i="45"/>
  <c r="D70" i="45"/>
  <c r="E70" i="45"/>
  <c r="F70" i="45"/>
  <c r="G70" i="45"/>
  <c r="H70" i="45"/>
  <c r="I70" i="45"/>
  <c r="J70" i="45"/>
  <c r="K70" i="45"/>
  <c r="L70" i="45"/>
  <c r="M70" i="45"/>
  <c r="N70" i="45"/>
  <c r="O70" i="45"/>
  <c r="P70" i="45"/>
  <c r="B71" i="45"/>
  <c r="C71" i="45"/>
  <c r="D71" i="45"/>
  <c r="H71" i="45"/>
  <c r="K71" i="45"/>
  <c r="N71" i="45"/>
  <c r="P71" i="45"/>
  <c r="Q71" i="45"/>
  <c r="D72" i="45"/>
  <c r="E72" i="45"/>
  <c r="G72" i="45"/>
  <c r="H72" i="45"/>
  <c r="I72" i="45"/>
  <c r="J72" i="45"/>
  <c r="D73" i="45"/>
  <c r="H73" i="45"/>
  <c r="J73" i="45"/>
  <c r="K73" i="45"/>
  <c r="B74" i="45"/>
  <c r="C74" i="45"/>
  <c r="D74" i="45"/>
  <c r="F74" i="45"/>
  <c r="G74" i="45"/>
  <c r="H74" i="45"/>
  <c r="I74" i="45"/>
  <c r="J74" i="45"/>
  <c r="K74" i="45"/>
  <c r="L74" i="45"/>
  <c r="M74" i="45"/>
  <c r="N74" i="45"/>
  <c r="O74" i="45"/>
  <c r="P74" i="45"/>
  <c r="Q74" i="45"/>
  <c r="B75" i="45"/>
  <c r="C75" i="45"/>
  <c r="D75" i="45"/>
  <c r="E75" i="45"/>
  <c r="F75" i="45"/>
  <c r="G75" i="45"/>
  <c r="H75" i="45"/>
  <c r="I75" i="45"/>
  <c r="J75" i="45"/>
  <c r="K75" i="45"/>
  <c r="L75" i="45"/>
  <c r="O75" i="45"/>
  <c r="P75" i="45"/>
  <c r="B90" i="45"/>
  <c r="C90" i="45"/>
  <c r="D76" i="45"/>
  <c r="E90" i="45"/>
  <c r="F90" i="45"/>
  <c r="G90" i="45"/>
  <c r="H76" i="45"/>
  <c r="I90" i="45"/>
  <c r="J90" i="45"/>
  <c r="K90" i="45"/>
  <c r="L76" i="45"/>
  <c r="M90" i="45"/>
  <c r="N90" i="45"/>
  <c r="O90" i="45"/>
  <c r="P76" i="45"/>
  <c r="Q90" i="45"/>
  <c r="J63" i="45"/>
  <c r="K63" i="45"/>
  <c r="L63" i="45"/>
  <c r="M63" i="45"/>
  <c r="N63" i="45"/>
  <c r="O63" i="45"/>
  <c r="P63" i="45"/>
  <c r="Q63" i="45"/>
  <c r="B64" i="45"/>
  <c r="D64" i="45"/>
  <c r="E64" i="45"/>
  <c r="F64" i="45"/>
  <c r="H64" i="45"/>
  <c r="I64" i="45"/>
  <c r="J64" i="45"/>
  <c r="K64" i="45"/>
  <c r="E65" i="45"/>
  <c r="F65" i="45"/>
  <c r="G65" i="45"/>
  <c r="H65" i="45"/>
  <c r="I65" i="45"/>
  <c r="J65" i="45"/>
  <c r="K65" i="45"/>
  <c r="L65" i="45"/>
  <c r="M65" i="45"/>
  <c r="N65" i="45"/>
  <c r="Q66" i="45"/>
  <c r="E67" i="45"/>
  <c r="F67" i="45"/>
  <c r="H67" i="45"/>
  <c r="I67" i="45"/>
  <c r="J67" i="45"/>
  <c r="L67" i="45"/>
  <c r="M67" i="45"/>
  <c r="N67" i="45"/>
  <c r="O67" i="45"/>
  <c r="F68" i="45"/>
  <c r="H68" i="45"/>
  <c r="I68" i="45"/>
  <c r="Q68" i="45"/>
  <c r="E69" i="45"/>
  <c r="F69" i="45"/>
  <c r="I69" i="45"/>
  <c r="J69" i="45"/>
  <c r="K69" i="45"/>
  <c r="M69" i="45"/>
  <c r="N69" i="45"/>
  <c r="B70" i="45"/>
  <c r="C70" i="45"/>
  <c r="Q70" i="45"/>
  <c r="E71" i="45"/>
  <c r="F71" i="45"/>
  <c r="I71" i="45"/>
  <c r="F72" i="45"/>
  <c r="E73" i="45"/>
  <c r="F73" i="45"/>
  <c r="I73" i="45"/>
  <c r="M73" i="45"/>
  <c r="N73" i="45"/>
  <c r="E74" i="45"/>
  <c r="M75" i="45"/>
  <c r="N75" i="45"/>
  <c r="Q75" i="45"/>
  <c r="B76" i="45"/>
  <c r="C76" i="45"/>
  <c r="E76" i="45"/>
  <c r="F76" i="45"/>
  <c r="G76" i="45"/>
  <c r="I76" i="45"/>
  <c r="O76" i="45"/>
  <c r="Q76" i="45"/>
  <c r="M81" i="45"/>
  <c r="N81" i="45"/>
  <c r="O81" i="45"/>
  <c r="P81" i="45"/>
  <c r="Q81" i="45"/>
  <c r="B82" i="45"/>
  <c r="D82" i="45"/>
  <c r="E82" i="45"/>
  <c r="F82" i="45"/>
  <c r="G82" i="45"/>
  <c r="H82" i="45"/>
  <c r="I82" i="45"/>
  <c r="J82" i="45"/>
  <c r="K82" i="45"/>
  <c r="L82" i="45"/>
  <c r="M82" i="45"/>
  <c r="F83" i="45"/>
  <c r="G83" i="45"/>
  <c r="H83" i="45"/>
  <c r="I83" i="45"/>
  <c r="J83" i="45"/>
  <c r="K83" i="45"/>
  <c r="L83" i="45"/>
  <c r="M83" i="45"/>
  <c r="N83" i="45"/>
  <c r="B88" i="45"/>
  <c r="C88" i="45"/>
  <c r="E88" i="45"/>
  <c r="F88" i="45"/>
  <c r="G88" i="45"/>
  <c r="I88" i="45"/>
  <c r="J88" i="45"/>
  <c r="K88" i="45"/>
  <c r="M88" i="45"/>
  <c r="N88" i="45"/>
  <c r="O88" i="45"/>
  <c r="Q88" i="45"/>
  <c r="G89" i="45"/>
  <c r="C64" i="44"/>
  <c r="I36" i="42"/>
  <c r="M36" i="42"/>
  <c r="O36" i="42"/>
  <c r="P63" i="44"/>
  <c r="G63" i="44"/>
  <c r="J63" i="44"/>
  <c r="F64" i="44"/>
  <c r="G64" i="44"/>
  <c r="H64" i="44"/>
  <c r="J64" i="44"/>
  <c r="K64" i="44"/>
  <c r="L64" i="44"/>
  <c r="Q65" i="44"/>
  <c r="D66" i="44"/>
  <c r="E66" i="44"/>
  <c r="F66" i="44"/>
  <c r="G66" i="44"/>
  <c r="H66" i="44"/>
  <c r="J67" i="44"/>
  <c r="N67" i="44"/>
  <c r="P67" i="44"/>
  <c r="Q67" i="44"/>
  <c r="D68" i="44"/>
  <c r="J68" i="44"/>
  <c r="K68" i="44"/>
  <c r="B69" i="44"/>
  <c r="C69" i="44"/>
  <c r="D69" i="44"/>
  <c r="E69" i="44"/>
  <c r="F69" i="44"/>
  <c r="G69" i="44"/>
  <c r="H69" i="44"/>
  <c r="I69" i="44"/>
  <c r="J69" i="44"/>
  <c r="K69" i="44"/>
  <c r="L69" i="44"/>
  <c r="M69" i="44"/>
  <c r="N69" i="44"/>
  <c r="O69" i="44"/>
  <c r="P69" i="44"/>
  <c r="Q69" i="44"/>
  <c r="E70" i="44"/>
  <c r="F70" i="44"/>
  <c r="G70" i="44"/>
  <c r="H70" i="44"/>
  <c r="Q70" i="44"/>
  <c r="B71" i="44"/>
  <c r="J71" i="44"/>
  <c r="M71" i="44"/>
  <c r="Q71" i="44"/>
  <c r="C72" i="44"/>
  <c r="D72" i="44"/>
  <c r="J72" i="44"/>
  <c r="G73" i="44"/>
  <c r="H73" i="44"/>
  <c r="J73" i="44"/>
  <c r="M73" i="44"/>
  <c r="B74" i="44"/>
  <c r="C74" i="44"/>
  <c r="D74" i="44"/>
  <c r="E74" i="44"/>
  <c r="G74" i="44"/>
  <c r="H74" i="44"/>
  <c r="J74" i="44"/>
  <c r="K74" i="44"/>
  <c r="L74" i="44"/>
  <c r="Q74" i="44"/>
  <c r="B75" i="44"/>
  <c r="C75" i="44"/>
  <c r="D75" i="44"/>
  <c r="E75" i="44"/>
  <c r="F75" i="44"/>
  <c r="G75" i="44"/>
  <c r="H75" i="44"/>
  <c r="I75" i="44"/>
  <c r="J75" i="44"/>
  <c r="K75" i="44"/>
  <c r="M75" i="44"/>
  <c r="N75" i="44"/>
  <c r="Q75" i="44"/>
  <c r="D76" i="44"/>
  <c r="E76" i="44"/>
  <c r="F76" i="44"/>
  <c r="G76" i="44"/>
  <c r="N76" i="44"/>
  <c r="Q76" i="44"/>
  <c r="C63" i="44"/>
  <c r="D63" i="44"/>
  <c r="L63" i="44"/>
  <c r="D64" i="44"/>
  <c r="D65" i="44"/>
  <c r="H65" i="44"/>
  <c r="J65" i="44"/>
  <c r="K65" i="44"/>
  <c r="L65" i="44"/>
  <c r="N65" i="44"/>
  <c r="O65" i="44"/>
  <c r="P65" i="44"/>
  <c r="C66" i="44"/>
  <c r="O67" i="44"/>
  <c r="C68" i="44"/>
  <c r="G68" i="44"/>
  <c r="H68" i="44"/>
  <c r="L68" i="44"/>
  <c r="D70" i="44"/>
  <c r="C71" i="44"/>
  <c r="D71" i="44"/>
  <c r="G71" i="44"/>
  <c r="H72" i="44"/>
  <c r="K72" i="44"/>
  <c r="L72" i="44"/>
  <c r="N72" i="44"/>
  <c r="O72" i="44"/>
  <c r="P72" i="44"/>
  <c r="C73" i="44"/>
  <c r="D73" i="44"/>
  <c r="F73" i="44"/>
  <c r="L75" i="44"/>
  <c r="O75" i="44"/>
  <c r="P75" i="44"/>
  <c r="O76" i="44"/>
  <c r="E81" i="44"/>
  <c r="M81" i="44"/>
  <c r="E83" i="44"/>
  <c r="E84" i="44"/>
  <c r="E85" i="44"/>
  <c r="A3" i="43"/>
  <c r="E80" i="45"/>
  <c r="I80" i="45"/>
  <c r="M80" i="45"/>
  <c r="Q80" i="45"/>
  <c r="B63" i="43"/>
  <c r="E63" i="43"/>
  <c r="F63" i="43"/>
  <c r="G81" i="44"/>
  <c r="B64" i="43"/>
  <c r="E64" i="43"/>
  <c r="F64" i="43"/>
  <c r="G82" i="44"/>
  <c r="I64" i="43"/>
  <c r="N64" i="43"/>
  <c r="B65" i="43"/>
  <c r="E65" i="43"/>
  <c r="F65" i="43"/>
  <c r="G83" i="44"/>
  <c r="M83" i="44"/>
  <c r="O83" i="44"/>
  <c r="B66" i="43"/>
  <c r="C84" i="44"/>
  <c r="E66" i="43"/>
  <c r="F66" i="43"/>
  <c r="G84" i="44"/>
  <c r="H66" i="43"/>
  <c r="O84" i="44"/>
  <c r="D85" i="44"/>
  <c r="G67" i="43"/>
  <c r="K85" i="44"/>
  <c r="L85" i="44"/>
  <c r="N85" i="44"/>
  <c r="O85" i="44"/>
  <c r="C86" i="44"/>
  <c r="D86" i="44"/>
  <c r="E86" i="44"/>
  <c r="G86" i="44"/>
  <c r="O86" i="44"/>
  <c r="P86" i="44"/>
  <c r="B70" i="43"/>
  <c r="D88" i="43"/>
  <c r="F70" i="43"/>
  <c r="H70" i="43"/>
  <c r="J70" i="43"/>
  <c r="L88" i="43"/>
  <c r="O88" i="44"/>
  <c r="D89" i="44"/>
  <c r="B72" i="43"/>
  <c r="C72" i="43"/>
  <c r="E72" i="43"/>
  <c r="F72" i="43"/>
  <c r="G72" i="43"/>
  <c r="B73" i="43"/>
  <c r="C73" i="43"/>
  <c r="E73" i="43"/>
  <c r="F73" i="43"/>
  <c r="H73" i="43"/>
  <c r="B74" i="43"/>
  <c r="C74" i="43"/>
  <c r="E74" i="43"/>
  <c r="F74" i="43"/>
  <c r="G74" i="43"/>
  <c r="H74" i="43"/>
  <c r="I74" i="43"/>
  <c r="K74" i="43"/>
  <c r="L74" i="43"/>
  <c r="M74" i="43"/>
  <c r="N74" i="43"/>
  <c r="O74" i="43"/>
  <c r="B75" i="43"/>
  <c r="C75" i="43"/>
  <c r="D75" i="43"/>
  <c r="E75" i="43"/>
  <c r="F75" i="43"/>
  <c r="H75" i="43"/>
  <c r="I75" i="43"/>
  <c r="J75" i="43"/>
  <c r="L75" i="43"/>
  <c r="M75" i="43"/>
  <c r="N75" i="43"/>
  <c r="O75" i="43"/>
  <c r="P75" i="43"/>
  <c r="Q75" i="43"/>
  <c r="B76" i="43"/>
  <c r="F76" i="43"/>
  <c r="H76" i="43"/>
  <c r="J76" i="43"/>
  <c r="O90" i="44"/>
  <c r="A60" i="43"/>
  <c r="C65" i="43"/>
  <c r="G65" i="43"/>
  <c r="G68" i="43"/>
  <c r="K68" i="43"/>
  <c r="O68" i="43"/>
  <c r="C69" i="43"/>
  <c r="C71" i="43"/>
  <c r="G71" i="43"/>
  <c r="G75" i="43"/>
  <c r="K75" i="43"/>
  <c r="A78" i="43"/>
  <c r="L84" i="43"/>
  <c r="L85" i="43"/>
  <c r="D89" i="43"/>
  <c r="G36" i="42"/>
  <c r="H81" i="43"/>
  <c r="C37" i="42"/>
  <c r="F37" i="42"/>
  <c r="G37" i="42"/>
  <c r="L37" i="42"/>
  <c r="B34" i="42"/>
  <c r="C34" i="42"/>
  <c r="E34" i="42"/>
  <c r="Q35" i="42"/>
  <c r="K36" i="42"/>
  <c r="C60" i="41"/>
  <c r="D60" i="41"/>
  <c r="F65" i="41"/>
  <c r="G56" i="41"/>
  <c r="J65" i="41"/>
  <c r="K65" i="41"/>
  <c r="L65" i="41"/>
  <c r="N65" i="41"/>
  <c r="B51" i="41"/>
  <c r="D72" i="41"/>
  <c r="E51" i="41"/>
  <c r="I51" i="41"/>
  <c r="J72" i="41"/>
  <c r="K72" i="41"/>
  <c r="L72" i="41"/>
  <c r="N72" i="41"/>
  <c r="O72" i="41"/>
  <c r="B73" i="41"/>
  <c r="C73" i="41"/>
  <c r="F73" i="41"/>
  <c r="H52" i="41"/>
  <c r="I52" i="41"/>
  <c r="J52" i="41"/>
  <c r="K52" i="41"/>
  <c r="L52" i="41"/>
  <c r="M52" i="41"/>
  <c r="N52" i="41"/>
  <c r="P52" i="41"/>
  <c r="Q52" i="41"/>
  <c r="B53" i="41"/>
  <c r="C53" i="41"/>
  <c r="D53" i="41"/>
  <c r="J74" i="41"/>
  <c r="N74" i="41"/>
  <c r="B75" i="41"/>
  <c r="E54" i="41"/>
  <c r="H54" i="41"/>
  <c r="I54" i="41"/>
  <c r="L54" i="41"/>
  <c r="M54" i="41"/>
  <c r="N54" i="41"/>
  <c r="O75" i="41"/>
  <c r="Q54" i="41"/>
  <c r="C55" i="41"/>
  <c r="L56" i="41"/>
  <c r="M56" i="41"/>
  <c r="N56" i="41"/>
  <c r="O56" i="41"/>
  <c r="P56" i="41"/>
  <c r="Q56" i="41"/>
  <c r="B57" i="41"/>
  <c r="C57" i="41"/>
  <c r="B58" i="41"/>
  <c r="C58" i="41"/>
  <c r="E58" i="41"/>
  <c r="I58" i="41"/>
  <c r="J58" i="41"/>
  <c r="M58" i="41"/>
  <c r="N58" i="41"/>
  <c r="O58" i="41"/>
  <c r="P58" i="41"/>
  <c r="Q58" i="41"/>
  <c r="B59" i="41"/>
  <c r="C59" i="41"/>
  <c r="D59" i="41"/>
  <c r="G59" i="41"/>
  <c r="H59" i="41"/>
  <c r="J59" i="41"/>
  <c r="K59" i="41"/>
  <c r="L59" i="41"/>
  <c r="L60" i="41"/>
  <c r="M60" i="41"/>
  <c r="N60" i="41"/>
  <c r="O60" i="41"/>
  <c r="P60" i="41"/>
  <c r="Q60" i="41"/>
  <c r="B61" i="41"/>
  <c r="C61" i="41"/>
  <c r="D61" i="41"/>
  <c r="E61" i="41"/>
  <c r="F61" i="41"/>
  <c r="G61" i="41"/>
  <c r="H61" i="41"/>
  <c r="I61" i="41"/>
  <c r="M61" i="41"/>
  <c r="Q61" i="41"/>
  <c r="B62" i="41"/>
  <c r="E62" i="41"/>
  <c r="F62" i="41"/>
  <c r="G62" i="41"/>
  <c r="I62" i="41"/>
  <c r="J62" i="41"/>
  <c r="K62" i="41"/>
  <c r="L62" i="41"/>
  <c r="M62" i="41"/>
  <c r="P62" i="41"/>
  <c r="Q62" i="41"/>
  <c r="J63" i="41"/>
  <c r="L63" i="41"/>
  <c r="N63" i="41"/>
  <c r="O63" i="41"/>
  <c r="P63" i="41"/>
  <c r="Q63" i="41"/>
  <c r="B64" i="41"/>
  <c r="E64" i="41"/>
  <c r="F64" i="41"/>
  <c r="G64" i="41"/>
  <c r="H64" i="41"/>
  <c r="I64" i="41"/>
  <c r="J64" i="41"/>
  <c r="K64" i="41"/>
  <c r="L64" i="41"/>
  <c r="M64" i="41"/>
  <c r="N64" i="41"/>
  <c r="O64" i="41"/>
  <c r="P64" i="41"/>
  <c r="Q64" i="41"/>
  <c r="C65" i="41"/>
  <c r="Q65" i="41"/>
  <c r="E66" i="41"/>
  <c r="F81" i="41"/>
  <c r="I66" i="41"/>
  <c r="M66" i="41"/>
  <c r="Q66" i="41"/>
  <c r="B67" i="41"/>
  <c r="C67" i="41"/>
  <c r="D82" i="41"/>
  <c r="E67" i="41"/>
  <c r="F67" i="41"/>
  <c r="H67" i="41"/>
  <c r="I67" i="41"/>
  <c r="L82" i="41"/>
  <c r="M67" i="41"/>
  <c r="N82" i="41"/>
  <c r="Q67" i="41"/>
  <c r="D51" i="41"/>
  <c r="F51" i="41"/>
  <c r="G51" i="41"/>
  <c r="H51" i="41"/>
  <c r="J51" i="41"/>
  <c r="K51" i="41"/>
  <c r="L51" i="41"/>
  <c r="O51" i="41"/>
  <c r="D52" i="41"/>
  <c r="F52" i="41"/>
  <c r="G52" i="41"/>
  <c r="P53" i="41"/>
  <c r="B54" i="41"/>
  <c r="C54" i="41"/>
  <c r="D54" i="41"/>
  <c r="F54" i="41"/>
  <c r="G54" i="41"/>
  <c r="J54" i="41"/>
  <c r="D55" i="41"/>
  <c r="N55" i="41"/>
  <c r="O55" i="41"/>
  <c r="C56" i="41"/>
  <c r="D56" i="41"/>
  <c r="D58" i="41"/>
  <c r="F58" i="41"/>
  <c r="G58" i="41"/>
  <c r="H58" i="41"/>
  <c r="K58" i="41"/>
  <c r="L58" i="41"/>
  <c r="J61" i="41"/>
  <c r="K61" i="41"/>
  <c r="L61" i="41"/>
  <c r="N61" i="41"/>
  <c r="O61" i="41"/>
  <c r="P61" i="41"/>
  <c r="C62" i="41"/>
  <c r="D62" i="41"/>
  <c r="N62" i="41"/>
  <c r="O62" i="41"/>
  <c r="D63" i="41"/>
  <c r="G63" i="41"/>
  <c r="C64" i="41"/>
  <c r="D64" i="41"/>
  <c r="O65" i="41"/>
  <c r="B66" i="41"/>
  <c r="C66" i="41"/>
  <c r="D66" i="41"/>
  <c r="G66" i="41"/>
  <c r="H66" i="41"/>
  <c r="J67" i="41"/>
  <c r="K67" i="41"/>
  <c r="L67" i="41"/>
  <c r="N67" i="41"/>
  <c r="O67" i="41"/>
  <c r="P67" i="41"/>
  <c r="B72" i="41"/>
  <c r="E72" i="41"/>
  <c r="F72" i="41"/>
  <c r="G72" i="41"/>
  <c r="H72" i="41"/>
  <c r="I72" i="41"/>
  <c r="D73" i="41"/>
  <c r="G73" i="41"/>
  <c r="H73" i="41"/>
  <c r="I73" i="41"/>
  <c r="J73" i="41"/>
  <c r="K73" i="41"/>
  <c r="L73" i="41"/>
  <c r="M73" i="41"/>
  <c r="N73" i="41"/>
  <c r="P73" i="41"/>
  <c r="Q73" i="41"/>
  <c r="B74" i="41"/>
  <c r="D74" i="41"/>
  <c r="P74" i="41"/>
  <c r="C75" i="41"/>
  <c r="D75" i="41"/>
  <c r="E75" i="41"/>
  <c r="F75" i="41"/>
  <c r="G75" i="41"/>
  <c r="I75" i="41"/>
  <c r="J75" i="41"/>
  <c r="L75" i="41"/>
  <c r="M75" i="41"/>
  <c r="N75" i="41"/>
  <c r="B81" i="41"/>
  <c r="C81" i="41"/>
  <c r="D81" i="41"/>
  <c r="G81" i="41"/>
  <c r="H81" i="41"/>
  <c r="H82" i="41"/>
  <c r="J82" i="41"/>
  <c r="K82" i="41"/>
  <c r="O82" i="41"/>
  <c r="P82" i="41"/>
  <c r="B36" i="38"/>
  <c r="D64" i="40"/>
  <c r="J36" i="38"/>
  <c r="L57" i="40"/>
  <c r="K51" i="40"/>
  <c r="L51" i="40"/>
  <c r="M51" i="40"/>
  <c r="N51" i="40"/>
  <c r="O51" i="40"/>
  <c r="P51" i="40"/>
  <c r="P52" i="40"/>
  <c r="Q52" i="40"/>
  <c r="B53" i="40"/>
  <c r="E53" i="40"/>
  <c r="F53" i="40"/>
  <c r="G53" i="40"/>
  <c r="H53" i="40"/>
  <c r="I53" i="40"/>
  <c r="J53" i="40"/>
  <c r="K53" i="40"/>
  <c r="L53" i="40"/>
  <c r="K54" i="40"/>
  <c r="L54" i="40"/>
  <c r="M54" i="40"/>
  <c r="N54" i="40"/>
  <c r="O54" i="40"/>
  <c r="P54" i="40"/>
  <c r="Q54" i="40"/>
  <c r="D55" i="40"/>
  <c r="E55" i="40"/>
  <c r="K56" i="40"/>
  <c r="L56" i="40"/>
  <c r="O56" i="40"/>
  <c r="P56" i="40"/>
  <c r="Q56" i="40"/>
  <c r="N57" i="40"/>
  <c r="P57" i="40"/>
  <c r="Q57" i="40"/>
  <c r="B58" i="40"/>
  <c r="E59" i="40"/>
  <c r="F59" i="40"/>
  <c r="G59" i="40"/>
  <c r="H59" i="40"/>
  <c r="I59" i="40"/>
  <c r="J59" i="40"/>
  <c r="K59" i="40"/>
  <c r="L59" i="40"/>
  <c r="M59" i="40"/>
  <c r="N59" i="40"/>
  <c r="Q59" i="40"/>
  <c r="K60" i="40"/>
  <c r="L60" i="40"/>
  <c r="M60" i="40"/>
  <c r="O60" i="40"/>
  <c r="P60" i="40"/>
  <c r="N61" i="40"/>
  <c r="B62" i="40"/>
  <c r="C62" i="40"/>
  <c r="D62" i="40"/>
  <c r="F62" i="40"/>
  <c r="G62" i="40"/>
  <c r="H62" i="40"/>
  <c r="I62" i="40"/>
  <c r="J62" i="40"/>
  <c r="N62" i="40"/>
  <c r="Q62" i="40"/>
  <c r="K63" i="40"/>
  <c r="L63" i="40"/>
  <c r="M63" i="40"/>
  <c r="N63" i="40"/>
  <c r="O63" i="40"/>
  <c r="P63" i="40"/>
  <c r="Q63" i="40"/>
  <c r="K64" i="40"/>
  <c r="L64" i="40"/>
  <c r="M64" i="40"/>
  <c r="N64" i="40"/>
  <c r="O64" i="40"/>
  <c r="P64" i="40"/>
  <c r="Q64" i="40"/>
  <c r="E65" i="40"/>
  <c r="N65" i="40"/>
  <c r="O65" i="40"/>
  <c r="P65" i="40"/>
  <c r="H66" i="40"/>
  <c r="I66" i="40"/>
  <c r="K66" i="40"/>
  <c r="L66" i="40"/>
  <c r="M66" i="40"/>
  <c r="O66" i="40"/>
  <c r="P66" i="40"/>
  <c r="Q66" i="40"/>
  <c r="N67" i="40"/>
  <c r="O67" i="40"/>
  <c r="P67" i="40"/>
  <c r="Q67" i="40"/>
  <c r="C51" i="40"/>
  <c r="D52" i="40"/>
  <c r="E52" i="40"/>
  <c r="I52" i="40"/>
  <c r="K52" i="40"/>
  <c r="L52" i="40"/>
  <c r="M52" i="40"/>
  <c r="O52" i="40"/>
  <c r="M53" i="40"/>
  <c r="O53" i="40"/>
  <c r="P53" i="40"/>
  <c r="K55" i="40"/>
  <c r="L55" i="40"/>
  <c r="M55" i="40"/>
  <c r="O55" i="40"/>
  <c r="P55" i="40"/>
  <c r="M56" i="40"/>
  <c r="O57" i="40"/>
  <c r="M58" i="40"/>
  <c r="O58" i="40"/>
  <c r="P58" i="40"/>
  <c r="D59" i="40"/>
  <c r="O59" i="40"/>
  <c r="P59" i="40"/>
  <c r="L61" i="40"/>
  <c r="O61" i="40"/>
  <c r="P61" i="40"/>
  <c r="Q61" i="40"/>
  <c r="E62" i="40"/>
  <c r="K62" i="40"/>
  <c r="L62" i="40"/>
  <c r="M62" i="40"/>
  <c r="O62" i="40"/>
  <c r="P62" i="40"/>
  <c r="E63" i="40"/>
  <c r="O74" i="40"/>
  <c r="A3" i="39"/>
  <c r="F71" i="40"/>
  <c r="N71" i="40"/>
  <c r="I73" i="39"/>
  <c r="L73" i="40"/>
  <c r="E74" i="39"/>
  <c r="E75" i="39"/>
  <c r="I75" i="39"/>
  <c r="L75" i="40"/>
  <c r="M75" i="39"/>
  <c r="I77" i="39"/>
  <c r="M77" i="39"/>
  <c r="N57" i="39"/>
  <c r="P57" i="39"/>
  <c r="Q57" i="39"/>
  <c r="E78" i="39"/>
  <c r="I78" i="39"/>
  <c r="O78" i="40"/>
  <c r="P59" i="39"/>
  <c r="Q78" i="39"/>
  <c r="K60" i="39"/>
  <c r="L60" i="39"/>
  <c r="N60" i="39"/>
  <c r="Q60" i="39"/>
  <c r="N61" i="39"/>
  <c r="O61" i="39"/>
  <c r="P61" i="39"/>
  <c r="E79" i="39"/>
  <c r="I79" i="39"/>
  <c r="L62" i="39"/>
  <c r="Q79" i="39"/>
  <c r="I63" i="39"/>
  <c r="J63" i="39"/>
  <c r="K63" i="39"/>
  <c r="L63" i="39"/>
  <c r="I64" i="39"/>
  <c r="J64" i="39"/>
  <c r="K64" i="39"/>
  <c r="L64" i="39"/>
  <c r="M64" i="39"/>
  <c r="N64" i="39"/>
  <c r="O64" i="39"/>
  <c r="P64" i="39"/>
  <c r="Q64" i="39"/>
  <c r="E80" i="39"/>
  <c r="I66" i="39"/>
  <c r="Q66" i="39"/>
  <c r="I82" i="39"/>
  <c r="A48" i="39"/>
  <c r="D57" i="39"/>
  <c r="D63" i="39"/>
  <c r="A69" i="39"/>
  <c r="E72" i="39"/>
  <c r="E73" i="39"/>
  <c r="M73" i="39"/>
  <c r="I74" i="39"/>
  <c r="E76" i="39"/>
  <c r="I76" i="39"/>
  <c r="M76" i="39"/>
  <c r="E77" i="39"/>
  <c r="E81" i="39"/>
  <c r="K34" i="38"/>
  <c r="L34" i="38"/>
  <c r="O34" i="38"/>
  <c r="P34" i="38"/>
  <c r="F36" i="38"/>
  <c r="Q72" i="39"/>
  <c r="F37" i="38"/>
  <c r="F176" i="6" s="1"/>
  <c r="H34" i="38"/>
  <c r="M34" i="38"/>
  <c r="H37" i="38"/>
  <c r="J37" i="38"/>
  <c r="J176" i="6" s="1"/>
  <c r="K37" i="38"/>
  <c r="O37" i="38"/>
  <c r="N36" i="38"/>
  <c r="D57" i="37"/>
  <c r="E57" i="37"/>
  <c r="G55" i="37"/>
  <c r="C51" i="37"/>
  <c r="F72" i="37"/>
  <c r="G51" i="37"/>
  <c r="I72" i="37"/>
  <c r="L72" i="37"/>
  <c r="M72" i="37"/>
  <c r="N72" i="37"/>
  <c r="C52" i="37"/>
  <c r="G52" i="37"/>
  <c r="K52" i="37"/>
  <c r="L52" i="37"/>
  <c r="M52" i="37"/>
  <c r="O52" i="37"/>
  <c r="D74" i="37"/>
  <c r="E53" i="37"/>
  <c r="F74" i="37"/>
  <c r="G53" i="37"/>
  <c r="K53" i="37"/>
  <c r="O53" i="37"/>
  <c r="H54" i="37"/>
  <c r="I54" i="37"/>
  <c r="O54" i="37"/>
  <c r="P54" i="37"/>
  <c r="J55" i="37"/>
  <c r="N55" i="37"/>
  <c r="Q55" i="37"/>
  <c r="C56" i="37"/>
  <c r="H56" i="37"/>
  <c r="N56" i="37"/>
  <c r="J57" i="37"/>
  <c r="K57" i="37"/>
  <c r="L57" i="37"/>
  <c r="M57" i="37"/>
  <c r="N57" i="37"/>
  <c r="O57" i="37"/>
  <c r="P57" i="37"/>
  <c r="Q57" i="37"/>
  <c r="B58" i="37"/>
  <c r="C58" i="37"/>
  <c r="D58" i="37"/>
  <c r="F58" i="37"/>
  <c r="J58" i="37"/>
  <c r="N58" i="37"/>
  <c r="Q58" i="37"/>
  <c r="B59" i="37"/>
  <c r="C59" i="37"/>
  <c r="D59" i="37"/>
  <c r="E59" i="37"/>
  <c r="G59" i="37"/>
  <c r="H59" i="37"/>
  <c r="J59" i="37"/>
  <c r="L59" i="37"/>
  <c r="M59" i="37"/>
  <c r="N59" i="37"/>
  <c r="O59" i="37"/>
  <c r="P59" i="37"/>
  <c r="H60" i="37"/>
  <c r="I60" i="37"/>
  <c r="J60" i="37"/>
  <c r="K60" i="37"/>
  <c r="L60" i="37"/>
  <c r="M60" i="37"/>
  <c r="N60" i="37"/>
  <c r="O60" i="37"/>
  <c r="P60" i="37"/>
  <c r="Q60" i="37"/>
  <c r="B61" i="37"/>
  <c r="C61" i="37"/>
  <c r="D61" i="37"/>
  <c r="E61" i="37"/>
  <c r="F61" i="37"/>
  <c r="G61" i="37"/>
  <c r="H61" i="37"/>
  <c r="I61" i="37"/>
  <c r="J61" i="37"/>
  <c r="K61" i="37"/>
  <c r="L61" i="37"/>
  <c r="M61" i="37"/>
  <c r="N61" i="37"/>
  <c r="Q61" i="37"/>
  <c r="B62" i="37"/>
  <c r="D62" i="37"/>
  <c r="F62" i="37"/>
  <c r="G62" i="37"/>
  <c r="J62" i="37"/>
  <c r="N62" i="37"/>
  <c r="C63" i="37"/>
  <c r="H63" i="37"/>
  <c r="B64" i="37"/>
  <c r="C64" i="37"/>
  <c r="D64" i="37"/>
  <c r="E64" i="37"/>
  <c r="F64" i="37"/>
  <c r="G64" i="37"/>
  <c r="H64" i="37"/>
  <c r="I64" i="37"/>
  <c r="J64" i="37"/>
  <c r="K64" i="37"/>
  <c r="L64" i="37"/>
  <c r="M64" i="37"/>
  <c r="N64" i="37"/>
  <c r="O64" i="37"/>
  <c r="H65" i="37"/>
  <c r="B66" i="37"/>
  <c r="C81" i="37"/>
  <c r="F66" i="37"/>
  <c r="L81" i="37"/>
  <c r="O81" i="37"/>
  <c r="B67" i="37"/>
  <c r="C67" i="37"/>
  <c r="F67" i="37"/>
  <c r="H67" i="37"/>
  <c r="I82" i="37"/>
  <c r="K82" i="37"/>
  <c r="L82" i="37"/>
  <c r="M67" i="37"/>
  <c r="N67" i="37"/>
  <c r="O67" i="37"/>
  <c r="P67" i="37"/>
  <c r="Q67" i="37"/>
  <c r="I51" i="37"/>
  <c r="M51" i="37"/>
  <c r="N51" i="37"/>
  <c r="P51" i="37"/>
  <c r="Q51" i="37"/>
  <c r="D52" i="37"/>
  <c r="H52" i="37"/>
  <c r="I52" i="37"/>
  <c r="H53" i="37"/>
  <c r="I53" i="37"/>
  <c r="L53" i="37"/>
  <c r="M53" i="37"/>
  <c r="P53" i="37"/>
  <c r="K54" i="37"/>
  <c r="Q54" i="37"/>
  <c r="C55" i="37"/>
  <c r="H55" i="37"/>
  <c r="K55" i="37"/>
  <c r="L55" i="37"/>
  <c r="M55" i="37"/>
  <c r="O55" i="37"/>
  <c r="P55" i="37"/>
  <c r="P56" i="37"/>
  <c r="H57" i="37"/>
  <c r="E58" i="37"/>
  <c r="G58" i="37"/>
  <c r="H58" i="37"/>
  <c r="I58" i="37"/>
  <c r="K58" i="37"/>
  <c r="L58" i="37"/>
  <c r="M58" i="37"/>
  <c r="O58" i="37"/>
  <c r="P58" i="37"/>
  <c r="I59" i="37"/>
  <c r="K59" i="37"/>
  <c r="Q59" i="37"/>
  <c r="C60" i="37"/>
  <c r="O61" i="37"/>
  <c r="P61" i="37"/>
  <c r="C62" i="37"/>
  <c r="E62" i="37"/>
  <c r="H62" i="37"/>
  <c r="K62" i="37"/>
  <c r="L62" i="37"/>
  <c r="M62" i="37"/>
  <c r="O62" i="37"/>
  <c r="P62" i="37"/>
  <c r="Q62" i="37"/>
  <c r="P63" i="37"/>
  <c r="P64" i="37"/>
  <c r="Q64" i="37"/>
  <c r="C65" i="37"/>
  <c r="D66" i="37"/>
  <c r="E66" i="37"/>
  <c r="G66" i="37"/>
  <c r="H66" i="37"/>
  <c r="I66" i="37"/>
  <c r="K66" i="37"/>
  <c r="P66" i="37"/>
  <c r="Q66" i="37"/>
  <c r="D67" i="37"/>
  <c r="E67" i="37"/>
  <c r="G67" i="37"/>
  <c r="P72" i="37"/>
  <c r="Q72" i="37"/>
  <c r="C73" i="37"/>
  <c r="D73" i="37"/>
  <c r="G73" i="37"/>
  <c r="H73" i="37"/>
  <c r="I73" i="37"/>
  <c r="K73" i="37"/>
  <c r="L73" i="37"/>
  <c r="M73" i="37"/>
  <c r="O73" i="37"/>
  <c r="E74" i="37"/>
  <c r="H74" i="37"/>
  <c r="I74" i="37"/>
  <c r="K74" i="37"/>
  <c r="L74" i="37"/>
  <c r="M74" i="37"/>
  <c r="O74" i="37"/>
  <c r="P74" i="37"/>
  <c r="H75" i="37"/>
  <c r="I75" i="37"/>
  <c r="K75" i="37"/>
  <c r="Q75" i="37"/>
  <c r="I76" i="37"/>
  <c r="B81" i="37"/>
  <c r="D81" i="37"/>
  <c r="E81" i="37"/>
  <c r="F81" i="37"/>
  <c r="G81" i="37"/>
  <c r="H81" i="37"/>
  <c r="I81" i="37"/>
  <c r="K81" i="37"/>
  <c r="P81" i="37"/>
  <c r="Q81" i="37"/>
  <c r="B82" i="37"/>
  <c r="D82" i="37"/>
  <c r="E82" i="37"/>
  <c r="G82" i="37"/>
  <c r="M82" i="37"/>
  <c r="E56" i="36"/>
  <c r="I36" i="34"/>
  <c r="M51" i="36"/>
  <c r="K52" i="36"/>
  <c r="M52" i="36"/>
  <c r="O52" i="36"/>
  <c r="B53" i="36"/>
  <c r="C53" i="36"/>
  <c r="I53" i="36"/>
  <c r="M53" i="36"/>
  <c r="N53" i="36"/>
  <c r="K54" i="36"/>
  <c r="B55" i="36"/>
  <c r="K55" i="36"/>
  <c r="M55" i="36"/>
  <c r="N55" i="36"/>
  <c r="M56" i="36"/>
  <c r="B57" i="36"/>
  <c r="K57" i="36"/>
  <c r="B58" i="36"/>
  <c r="L58" i="36"/>
  <c r="M58" i="36"/>
  <c r="N58" i="36"/>
  <c r="Q58" i="36"/>
  <c r="B59" i="36"/>
  <c r="C59" i="36"/>
  <c r="E59" i="36"/>
  <c r="G59" i="36"/>
  <c r="I59" i="36"/>
  <c r="K59" i="36"/>
  <c r="E60" i="36"/>
  <c r="K60" i="36"/>
  <c r="L60" i="36"/>
  <c r="M60" i="36"/>
  <c r="N60" i="36"/>
  <c r="Q60" i="36"/>
  <c r="B61" i="36"/>
  <c r="Q61" i="36"/>
  <c r="C62" i="36"/>
  <c r="E62" i="36"/>
  <c r="G62" i="36"/>
  <c r="I62" i="36"/>
  <c r="J62" i="36"/>
  <c r="K62" i="36"/>
  <c r="M62" i="36"/>
  <c r="O62" i="36"/>
  <c r="M63" i="36"/>
  <c r="P63" i="36"/>
  <c r="Q63" i="36"/>
  <c r="K64" i="36"/>
  <c r="L64" i="36"/>
  <c r="M64" i="36"/>
  <c r="N64" i="36"/>
  <c r="O64" i="36"/>
  <c r="P64" i="36"/>
  <c r="Q64" i="36"/>
  <c r="B65" i="36"/>
  <c r="M65" i="36"/>
  <c r="Q65" i="36"/>
  <c r="K66" i="36"/>
  <c r="M66" i="36"/>
  <c r="O66" i="36"/>
  <c r="Q66" i="36"/>
  <c r="B67" i="36"/>
  <c r="Q67" i="36"/>
  <c r="I57" i="36"/>
  <c r="I61" i="36"/>
  <c r="Q62" i="36"/>
  <c r="I65" i="36"/>
  <c r="B76" i="36"/>
  <c r="J77" i="36"/>
  <c r="A3" i="35"/>
  <c r="H71" i="37"/>
  <c r="K64" i="35"/>
  <c r="O63" i="35"/>
  <c r="P71" i="37"/>
  <c r="B72" i="36"/>
  <c r="C51" i="35"/>
  <c r="E51" i="35"/>
  <c r="G51" i="35"/>
  <c r="E52" i="35"/>
  <c r="G52" i="35"/>
  <c r="I52" i="35"/>
  <c r="J73" i="36"/>
  <c r="K52" i="35"/>
  <c r="M52" i="35"/>
  <c r="N52" i="35"/>
  <c r="C53" i="35"/>
  <c r="E53" i="35"/>
  <c r="I53" i="35"/>
  <c r="J53" i="35"/>
  <c r="K53" i="35"/>
  <c r="Q53" i="35"/>
  <c r="C54" i="35"/>
  <c r="E54" i="35"/>
  <c r="C55" i="35"/>
  <c r="E55" i="35"/>
  <c r="G55" i="35"/>
  <c r="I55" i="35"/>
  <c r="K55" i="35"/>
  <c r="M55" i="35"/>
  <c r="B77" i="35"/>
  <c r="C56" i="35"/>
  <c r="E77" i="37"/>
  <c r="C57" i="35"/>
  <c r="D57" i="35"/>
  <c r="E57" i="35"/>
  <c r="F57" i="35"/>
  <c r="H57" i="35"/>
  <c r="I57" i="35"/>
  <c r="J57" i="35"/>
  <c r="K57" i="35"/>
  <c r="L57" i="35"/>
  <c r="M57" i="35"/>
  <c r="N57" i="35"/>
  <c r="B58" i="35"/>
  <c r="C58" i="35"/>
  <c r="D58" i="35"/>
  <c r="E58" i="35"/>
  <c r="F58" i="35"/>
  <c r="G58" i="35"/>
  <c r="H58" i="35"/>
  <c r="I58" i="35"/>
  <c r="J58" i="35"/>
  <c r="K58" i="35"/>
  <c r="L58" i="35"/>
  <c r="N58" i="35"/>
  <c r="E59" i="35"/>
  <c r="I59" i="35"/>
  <c r="J78" i="35"/>
  <c r="M59" i="35"/>
  <c r="N78" i="36"/>
  <c r="O59" i="35"/>
  <c r="Q78" i="37"/>
  <c r="B60" i="35"/>
  <c r="C60" i="35"/>
  <c r="D60" i="35"/>
  <c r="E60" i="35"/>
  <c r="F60" i="35"/>
  <c r="H60" i="35"/>
  <c r="D61" i="35"/>
  <c r="E61" i="35"/>
  <c r="F61" i="35"/>
  <c r="G61" i="35"/>
  <c r="H61" i="35"/>
  <c r="I61" i="35"/>
  <c r="J61" i="35"/>
  <c r="K61" i="35"/>
  <c r="L61" i="35"/>
  <c r="M61" i="35"/>
  <c r="N61" i="35"/>
  <c r="C62" i="35"/>
  <c r="I62" i="35"/>
  <c r="M62" i="35"/>
  <c r="O62" i="35"/>
  <c r="Q62" i="35"/>
  <c r="B63" i="35"/>
  <c r="C63" i="35"/>
  <c r="D63" i="35"/>
  <c r="E63" i="35"/>
  <c r="F63" i="35"/>
  <c r="G63" i="35"/>
  <c r="H63" i="35"/>
  <c r="B64" i="35"/>
  <c r="C64" i="35"/>
  <c r="D64" i="35"/>
  <c r="E64" i="35"/>
  <c r="F64" i="35"/>
  <c r="H64" i="35"/>
  <c r="C65" i="35"/>
  <c r="E65" i="35"/>
  <c r="G65" i="35"/>
  <c r="K65" i="35"/>
  <c r="C66" i="35"/>
  <c r="G66" i="35"/>
  <c r="K66" i="35"/>
  <c r="M66" i="35"/>
  <c r="Q66" i="35"/>
  <c r="E67" i="35"/>
  <c r="G67" i="35"/>
  <c r="I67" i="35"/>
  <c r="K67" i="35"/>
  <c r="M67" i="35"/>
  <c r="A48" i="35"/>
  <c r="G53" i="35"/>
  <c r="M53" i="35"/>
  <c r="O53" i="35"/>
  <c r="G54" i="35"/>
  <c r="I54" i="35"/>
  <c r="O55" i="35"/>
  <c r="G56" i="35"/>
  <c r="I56" i="35"/>
  <c r="K56" i="35"/>
  <c r="O56" i="35"/>
  <c r="G57" i="35"/>
  <c r="O58" i="35"/>
  <c r="G59" i="35"/>
  <c r="K59" i="35"/>
  <c r="G60" i="35"/>
  <c r="I60" i="35"/>
  <c r="K60" i="35"/>
  <c r="M60" i="35"/>
  <c r="O60" i="35"/>
  <c r="Q60" i="35"/>
  <c r="C61" i="35"/>
  <c r="E62" i="35"/>
  <c r="G62" i="35"/>
  <c r="K62" i="35"/>
  <c r="I63" i="35"/>
  <c r="Q63" i="35"/>
  <c r="G64" i="35"/>
  <c r="I64" i="35"/>
  <c r="O64" i="35"/>
  <c r="E66" i="35"/>
  <c r="O66" i="35"/>
  <c r="C67" i="35"/>
  <c r="A69" i="35"/>
  <c r="J74" i="35"/>
  <c r="N75" i="35"/>
  <c r="I34" i="34"/>
  <c r="M34" i="34"/>
  <c r="O34" i="34"/>
  <c r="Q34" i="34"/>
  <c r="B75" i="35"/>
  <c r="N77" i="35"/>
  <c r="C34" i="34"/>
  <c r="G34" i="34"/>
  <c r="H34" i="34"/>
  <c r="K35" i="34"/>
  <c r="H37" i="34"/>
  <c r="H35" i="34"/>
  <c r="J35" i="34"/>
  <c r="N35" i="34"/>
  <c r="O35" i="34"/>
  <c r="P35" i="34"/>
  <c r="L37" i="34"/>
  <c r="G90" i="33"/>
  <c r="C113" i="33"/>
  <c r="G113" i="33"/>
  <c r="I113" i="33"/>
  <c r="K113" i="33"/>
  <c r="M113" i="33"/>
  <c r="O113" i="33"/>
  <c r="Q113" i="33"/>
  <c r="K85" i="33"/>
  <c r="M85" i="33"/>
  <c r="O85" i="33"/>
  <c r="E86" i="33"/>
  <c r="G86" i="33"/>
  <c r="I86" i="33"/>
  <c r="K86" i="33"/>
  <c r="M86" i="33"/>
  <c r="C87" i="33"/>
  <c r="E116" i="33"/>
  <c r="G116" i="33"/>
  <c r="I116" i="33"/>
  <c r="K116" i="33"/>
  <c r="O116" i="33"/>
  <c r="I88" i="33"/>
  <c r="J88" i="33"/>
  <c r="L88" i="33"/>
  <c r="N88" i="33"/>
  <c r="I89" i="33"/>
  <c r="J89" i="33"/>
  <c r="K89" i="33"/>
  <c r="L89" i="33"/>
  <c r="M89" i="33"/>
  <c r="N89" i="33"/>
  <c r="J90" i="33"/>
  <c r="K90" i="33"/>
  <c r="L90" i="33"/>
  <c r="M90" i="33"/>
  <c r="N90" i="33"/>
  <c r="O90" i="33"/>
  <c r="P90" i="33"/>
  <c r="Q90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O91" i="33"/>
  <c r="P91" i="33"/>
  <c r="Q91" i="33"/>
  <c r="B92" i="33"/>
  <c r="C92" i="33"/>
  <c r="D92" i="33"/>
  <c r="E92" i="33"/>
  <c r="F92" i="33"/>
  <c r="G92" i="33"/>
  <c r="H92" i="33"/>
  <c r="J92" i="33"/>
  <c r="K92" i="33"/>
  <c r="L92" i="33"/>
  <c r="M92" i="33"/>
  <c r="N92" i="33"/>
  <c r="O92" i="33"/>
  <c r="P92" i="33"/>
  <c r="Q92" i="33"/>
  <c r="C93" i="33"/>
  <c r="G93" i="33"/>
  <c r="I93" i="33"/>
  <c r="J93" i="33"/>
  <c r="L93" i="33"/>
  <c r="M93" i="33"/>
  <c r="N93" i="33"/>
  <c r="O93" i="33"/>
  <c r="J94" i="33"/>
  <c r="L94" i="33"/>
  <c r="N94" i="33"/>
  <c r="O94" i="33"/>
  <c r="P94" i="33"/>
  <c r="Q94" i="33"/>
  <c r="B95" i="33"/>
  <c r="C95" i="33"/>
  <c r="D95" i="33"/>
  <c r="E95" i="33"/>
  <c r="F95" i="33"/>
  <c r="G95" i="33"/>
  <c r="H95" i="33"/>
  <c r="I95" i="33"/>
  <c r="J95" i="33"/>
  <c r="L95" i="33"/>
  <c r="N95" i="33"/>
  <c r="O95" i="33"/>
  <c r="P95" i="33"/>
  <c r="Q95" i="33"/>
  <c r="B96" i="33"/>
  <c r="C96" i="33"/>
  <c r="D96" i="33"/>
  <c r="E96" i="33"/>
  <c r="F96" i="33"/>
  <c r="G96" i="33"/>
  <c r="H96" i="33"/>
  <c r="I96" i="33"/>
  <c r="J96" i="33"/>
  <c r="K96" i="33"/>
  <c r="L96" i="33"/>
  <c r="M96" i="33"/>
  <c r="N96" i="33"/>
  <c r="P96" i="33"/>
  <c r="Q96" i="33"/>
  <c r="C97" i="33"/>
  <c r="G97" i="33"/>
  <c r="I97" i="33"/>
  <c r="J97" i="33"/>
  <c r="K97" i="33"/>
  <c r="L97" i="33"/>
  <c r="M97" i="33"/>
  <c r="N97" i="33"/>
  <c r="O97" i="33"/>
  <c r="P97" i="33"/>
  <c r="C98" i="33"/>
  <c r="E98" i="33"/>
  <c r="G98" i="33"/>
  <c r="H98" i="33"/>
  <c r="J98" i="33"/>
  <c r="L98" i="33"/>
  <c r="N98" i="33"/>
  <c r="P98" i="33"/>
  <c r="C99" i="33"/>
  <c r="I99" i="33"/>
  <c r="J99" i="33"/>
  <c r="L99" i="33"/>
  <c r="M99" i="33"/>
  <c r="N99" i="33"/>
  <c r="O99" i="33"/>
  <c r="I100" i="33"/>
  <c r="J100" i="33"/>
  <c r="K100" i="33"/>
  <c r="L100" i="33"/>
  <c r="M100" i="33"/>
  <c r="N100" i="33"/>
  <c r="O100" i="33"/>
  <c r="P100" i="33"/>
  <c r="Q100" i="33"/>
  <c r="B101" i="33"/>
  <c r="C101" i="33"/>
  <c r="D101" i="33"/>
  <c r="E101" i="33"/>
  <c r="F101" i="33"/>
  <c r="G101" i="33"/>
  <c r="H101" i="33"/>
  <c r="J101" i="33"/>
  <c r="L101" i="33"/>
  <c r="M101" i="33"/>
  <c r="N101" i="33"/>
  <c r="P101" i="33"/>
  <c r="Q101" i="33"/>
  <c r="B102" i="33"/>
  <c r="C102" i="33"/>
  <c r="D102" i="33"/>
  <c r="E102" i="33"/>
  <c r="F102" i="33"/>
  <c r="G102" i="33"/>
  <c r="H102" i="33"/>
  <c r="I102" i="33"/>
  <c r="J102" i="33"/>
  <c r="K102" i="33"/>
  <c r="L102" i="33"/>
  <c r="M102" i="33"/>
  <c r="N102" i="33"/>
  <c r="O102" i="33"/>
  <c r="P102" i="33"/>
  <c r="Q102" i="33"/>
  <c r="B103" i="33"/>
  <c r="C103" i="33"/>
  <c r="D103" i="33"/>
  <c r="E103" i="33"/>
  <c r="F103" i="33"/>
  <c r="G103" i="33"/>
  <c r="H103" i="33"/>
  <c r="I103" i="33"/>
  <c r="J103" i="33"/>
  <c r="K103" i="33"/>
  <c r="L103" i="33"/>
  <c r="M103" i="33"/>
  <c r="N103" i="33"/>
  <c r="O103" i="33"/>
  <c r="P103" i="33"/>
  <c r="E104" i="33"/>
  <c r="G104" i="33"/>
  <c r="H104" i="33"/>
  <c r="J104" i="33"/>
  <c r="L104" i="33"/>
  <c r="M104" i="33"/>
  <c r="N104" i="33"/>
  <c r="O104" i="33"/>
  <c r="P104" i="33"/>
  <c r="Q104" i="33"/>
  <c r="C105" i="33"/>
  <c r="I105" i="33"/>
  <c r="J105" i="33"/>
  <c r="L105" i="33"/>
  <c r="M105" i="33"/>
  <c r="N105" i="33"/>
  <c r="O105" i="33"/>
  <c r="I106" i="33"/>
  <c r="J106" i="33"/>
  <c r="K106" i="33"/>
  <c r="L106" i="33"/>
  <c r="M106" i="33"/>
  <c r="N106" i="33"/>
  <c r="O106" i="33"/>
  <c r="P106" i="33"/>
  <c r="Q106" i="33"/>
  <c r="B107" i="33"/>
  <c r="C107" i="33"/>
  <c r="D107" i="33"/>
  <c r="E107" i="33"/>
  <c r="F107" i="33"/>
  <c r="H107" i="33"/>
  <c r="I107" i="33"/>
  <c r="J107" i="33"/>
  <c r="K107" i="33"/>
  <c r="L107" i="33"/>
  <c r="M107" i="33"/>
  <c r="N107" i="33"/>
  <c r="P107" i="33"/>
  <c r="E108" i="33"/>
  <c r="G108" i="33"/>
  <c r="K123" i="33"/>
  <c r="M123" i="33"/>
  <c r="O123" i="33"/>
  <c r="Q123" i="33"/>
  <c r="C84" i="33"/>
  <c r="E84" i="33"/>
  <c r="G84" i="33"/>
  <c r="I84" i="33"/>
  <c r="K84" i="33"/>
  <c r="M84" i="33"/>
  <c r="O84" i="33"/>
  <c r="Q84" i="33"/>
  <c r="C85" i="33"/>
  <c r="E85" i="33"/>
  <c r="G85" i="33"/>
  <c r="I85" i="33"/>
  <c r="O86" i="33"/>
  <c r="Q86" i="33"/>
  <c r="E87" i="33"/>
  <c r="I87" i="33"/>
  <c r="K87" i="33"/>
  <c r="Q87" i="33"/>
  <c r="C88" i="33"/>
  <c r="K88" i="33"/>
  <c r="M88" i="33"/>
  <c r="O88" i="33"/>
  <c r="Q88" i="33"/>
  <c r="O89" i="33"/>
  <c r="Q89" i="33"/>
  <c r="I90" i="33"/>
  <c r="I92" i="33"/>
  <c r="K93" i="33"/>
  <c r="Q93" i="33"/>
  <c r="C94" i="33"/>
  <c r="I94" i="33"/>
  <c r="K94" i="33"/>
  <c r="M94" i="33"/>
  <c r="K95" i="33"/>
  <c r="M95" i="33"/>
  <c r="O96" i="33"/>
  <c r="Q97" i="33"/>
  <c r="I98" i="33"/>
  <c r="K98" i="33"/>
  <c r="M98" i="33"/>
  <c r="O98" i="33"/>
  <c r="Q98" i="33"/>
  <c r="K99" i="33"/>
  <c r="Q99" i="33"/>
  <c r="G100" i="33"/>
  <c r="I101" i="33"/>
  <c r="K101" i="33"/>
  <c r="O101" i="33"/>
  <c r="Q103" i="33"/>
  <c r="I104" i="33"/>
  <c r="K104" i="33"/>
  <c r="K105" i="33"/>
  <c r="Q105" i="33"/>
  <c r="C106" i="33"/>
  <c r="G107" i="33"/>
  <c r="O107" i="33"/>
  <c r="Q107" i="33"/>
  <c r="C108" i="33"/>
  <c r="I108" i="33"/>
  <c r="E113" i="33"/>
  <c r="C114" i="33"/>
  <c r="E114" i="33"/>
  <c r="G114" i="33"/>
  <c r="I114" i="33"/>
  <c r="K114" i="33"/>
  <c r="M114" i="33"/>
  <c r="O114" i="33"/>
  <c r="I115" i="33"/>
  <c r="K115" i="33"/>
  <c r="M115" i="33"/>
  <c r="O115" i="33"/>
  <c r="Q115" i="33"/>
  <c r="C116" i="33"/>
  <c r="Q116" i="33"/>
  <c r="C123" i="33"/>
  <c r="G123" i="33"/>
  <c r="I123" i="33"/>
  <c r="B87" i="32"/>
  <c r="C97" i="32"/>
  <c r="D97" i="32"/>
  <c r="E97" i="32"/>
  <c r="F102" i="32"/>
  <c r="H36" i="30"/>
  <c r="J90" i="32"/>
  <c r="N84" i="32"/>
  <c r="C85" i="32"/>
  <c r="D85" i="32"/>
  <c r="M85" i="32"/>
  <c r="N85" i="32"/>
  <c r="O85" i="32"/>
  <c r="P85" i="32"/>
  <c r="E86" i="32"/>
  <c r="F86" i="32"/>
  <c r="G86" i="32"/>
  <c r="H86" i="32"/>
  <c r="I86" i="32"/>
  <c r="J86" i="32"/>
  <c r="L86" i="32"/>
  <c r="G87" i="32"/>
  <c r="B88" i="32"/>
  <c r="C88" i="32"/>
  <c r="D88" i="32"/>
  <c r="O88" i="32"/>
  <c r="Q88" i="32"/>
  <c r="M89" i="32"/>
  <c r="C90" i="32"/>
  <c r="D90" i="32"/>
  <c r="C91" i="32"/>
  <c r="D91" i="32"/>
  <c r="O91" i="32"/>
  <c r="C92" i="32"/>
  <c r="D92" i="32"/>
  <c r="E92" i="32"/>
  <c r="F92" i="32"/>
  <c r="G92" i="32"/>
  <c r="H92" i="32"/>
  <c r="I92" i="32"/>
  <c r="J92" i="32"/>
  <c r="L92" i="32"/>
  <c r="N93" i="32"/>
  <c r="O93" i="32"/>
  <c r="P93" i="32"/>
  <c r="Q93" i="32"/>
  <c r="B94" i="32"/>
  <c r="C94" i="32"/>
  <c r="D94" i="32"/>
  <c r="Q94" i="32"/>
  <c r="B95" i="32"/>
  <c r="C95" i="32"/>
  <c r="D95" i="32"/>
  <c r="O95" i="32"/>
  <c r="Q95" i="32"/>
  <c r="B96" i="32"/>
  <c r="C96" i="32"/>
  <c r="D96" i="32"/>
  <c r="E96" i="32"/>
  <c r="F96" i="32"/>
  <c r="G96" i="32"/>
  <c r="H96" i="32"/>
  <c r="J96" i="32"/>
  <c r="G97" i="32"/>
  <c r="J97" i="32"/>
  <c r="M97" i="32"/>
  <c r="N97" i="32"/>
  <c r="O97" i="32"/>
  <c r="P97" i="32"/>
  <c r="Q97" i="32"/>
  <c r="C98" i="32"/>
  <c r="D98" i="32"/>
  <c r="E98" i="32"/>
  <c r="F98" i="32"/>
  <c r="G98" i="32"/>
  <c r="H98" i="32"/>
  <c r="I98" i="32"/>
  <c r="J98" i="32"/>
  <c r="L98" i="32"/>
  <c r="O99" i="32"/>
  <c r="P99" i="32"/>
  <c r="Q99" i="32"/>
  <c r="G100" i="32"/>
  <c r="B101" i="32"/>
  <c r="C101" i="32"/>
  <c r="D101" i="32"/>
  <c r="N101" i="32"/>
  <c r="Q101" i="32"/>
  <c r="G102" i="32"/>
  <c r="J102" i="32"/>
  <c r="L102" i="32"/>
  <c r="M102" i="32"/>
  <c r="N102" i="32"/>
  <c r="O102" i="32"/>
  <c r="P102" i="32"/>
  <c r="C103" i="32"/>
  <c r="D103" i="32"/>
  <c r="P103" i="32"/>
  <c r="B104" i="32"/>
  <c r="C104" i="32"/>
  <c r="D104" i="32"/>
  <c r="E104" i="32"/>
  <c r="F104" i="32"/>
  <c r="G104" i="32"/>
  <c r="H104" i="32"/>
  <c r="I104" i="32"/>
  <c r="J104" i="32"/>
  <c r="L104" i="32"/>
  <c r="O105" i="32"/>
  <c r="Q105" i="32"/>
  <c r="B106" i="32"/>
  <c r="C106" i="32"/>
  <c r="D106" i="32"/>
  <c r="G107" i="32"/>
  <c r="J107" i="32"/>
  <c r="L107" i="32"/>
  <c r="M107" i="32"/>
  <c r="N107" i="32"/>
  <c r="O107" i="32"/>
  <c r="P107" i="32"/>
  <c r="Q107" i="32"/>
  <c r="B108" i="32"/>
  <c r="C108" i="32"/>
  <c r="D108" i="32"/>
  <c r="F84" i="32"/>
  <c r="J84" i="32"/>
  <c r="B85" i="32"/>
  <c r="E85" i="32"/>
  <c r="F85" i="32"/>
  <c r="H85" i="32"/>
  <c r="B86" i="32"/>
  <c r="C86" i="32"/>
  <c r="D86" i="32"/>
  <c r="M86" i="32"/>
  <c r="F88" i="32"/>
  <c r="G88" i="32"/>
  <c r="H88" i="32"/>
  <c r="J88" i="32"/>
  <c r="M88" i="32"/>
  <c r="N88" i="32"/>
  <c r="P88" i="32"/>
  <c r="C89" i="32"/>
  <c r="D89" i="32"/>
  <c r="J89" i="32"/>
  <c r="M91" i="32"/>
  <c r="N91" i="32"/>
  <c r="P91" i="32"/>
  <c r="Q91" i="32"/>
  <c r="B92" i="32"/>
  <c r="C93" i="32"/>
  <c r="D93" i="32"/>
  <c r="E93" i="32"/>
  <c r="G93" i="32"/>
  <c r="H93" i="32"/>
  <c r="J93" i="32"/>
  <c r="L93" i="32"/>
  <c r="M93" i="32"/>
  <c r="N94" i="32"/>
  <c r="F95" i="32"/>
  <c r="G95" i="32"/>
  <c r="H95" i="32"/>
  <c r="J95" i="32"/>
  <c r="P95" i="32"/>
  <c r="M96" i="32"/>
  <c r="N96" i="32"/>
  <c r="O96" i="32"/>
  <c r="P96" i="32"/>
  <c r="Q96" i="32"/>
  <c r="Q98" i="32"/>
  <c r="B99" i="32"/>
  <c r="D99" i="32"/>
  <c r="E99" i="32"/>
  <c r="F99" i="32"/>
  <c r="G99" i="32"/>
  <c r="H99" i="32"/>
  <c r="B100" i="32"/>
  <c r="E100" i="32"/>
  <c r="B102" i="32"/>
  <c r="C102" i="32"/>
  <c r="D102" i="32"/>
  <c r="E102" i="32"/>
  <c r="D105" i="32"/>
  <c r="F105" i="32"/>
  <c r="J105" i="32"/>
  <c r="M105" i="32"/>
  <c r="N105" i="32"/>
  <c r="P105" i="32"/>
  <c r="B107" i="32"/>
  <c r="C107" i="32"/>
  <c r="D107" i="32"/>
  <c r="E107" i="32"/>
  <c r="N108" i="32"/>
  <c r="B99" i="31"/>
  <c r="C88" i="31"/>
  <c r="D85" i="31"/>
  <c r="E85" i="31"/>
  <c r="F103" i="31"/>
  <c r="H90" i="31"/>
  <c r="K112" i="33"/>
  <c r="O112" i="33"/>
  <c r="I113" i="32"/>
  <c r="M113" i="32"/>
  <c r="O84" i="31"/>
  <c r="P84" i="31"/>
  <c r="M85" i="31"/>
  <c r="O85" i="31"/>
  <c r="Q85" i="31"/>
  <c r="B115" i="31"/>
  <c r="F86" i="31"/>
  <c r="K86" i="31"/>
  <c r="L86" i="31"/>
  <c r="M115" i="32"/>
  <c r="O86" i="31"/>
  <c r="Q115" i="32"/>
  <c r="K87" i="31"/>
  <c r="L87" i="31"/>
  <c r="M116" i="32"/>
  <c r="N87" i="31"/>
  <c r="O87" i="31"/>
  <c r="P87" i="31"/>
  <c r="B88" i="31"/>
  <c r="L88" i="31"/>
  <c r="M117" i="33"/>
  <c r="N88" i="31"/>
  <c r="O117" i="33"/>
  <c r="L89" i="31"/>
  <c r="M89" i="31"/>
  <c r="N89" i="31"/>
  <c r="P89" i="31"/>
  <c r="Q118" i="33"/>
  <c r="B90" i="31"/>
  <c r="L90" i="31"/>
  <c r="M90" i="31"/>
  <c r="O90" i="31"/>
  <c r="B91" i="31"/>
  <c r="M91" i="31"/>
  <c r="O91" i="31"/>
  <c r="P91" i="31"/>
  <c r="Q91" i="31"/>
  <c r="B92" i="31"/>
  <c r="D92" i="31"/>
  <c r="E92" i="31"/>
  <c r="F92" i="31"/>
  <c r="L92" i="31"/>
  <c r="M93" i="31"/>
  <c r="N93" i="31"/>
  <c r="Q93" i="31"/>
  <c r="B94" i="31"/>
  <c r="M94" i="31"/>
  <c r="N94" i="31"/>
  <c r="O94" i="31"/>
  <c r="P94" i="31"/>
  <c r="Q94" i="31"/>
  <c r="B95" i="31"/>
  <c r="K95" i="31"/>
  <c r="N95" i="31"/>
  <c r="F96" i="31"/>
  <c r="H96" i="31"/>
  <c r="I120" i="33"/>
  <c r="K120" i="33"/>
  <c r="Q97" i="31"/>
  <c r="C121" i="33"/>
  <c r="F98" i="31"/>
  <c r="G121" i="33"/>
  <c r="L98" i="31"/>
  <c r="E99" i="31"/>
  <c r="H99" i="31"/>
  <c r="K99" i="31"/>
  <c r="N99" i="31"/>
  <c r="O99" i="31"/>
  <c r="Q99" i="31"/>
  <c r="L100" i="31"/>
  <c r="O100" i="31"/>
  <c r="P100" i="31"/>
  <c r="Q100" i="31"/>
  <c r="B101" i="31"/>
  <c r="D101" i="31"/>
  <c r="H101" i="31"/>
  <c r="I101" i="31"/>
  <c r="J101" i="31"/>
  <c r="E102" i="31"/>
  <c r="O102" i="31"/>
  <c r="P102" i="31"/>
  <c r="M103" i="31"/>
  <c r="O103" i="31"/>
  <c r="P103" i="31"/>
  <c r="Q103" i="31"/>
  <c r="B104" i="31"/>
  <c r="C122" i="33"/>
  <c r="D104" i="31"/>
  <c r="F104" i="31"/>
  <c r="G122" i="33"/>
  <c r="L104" i="31"/>
  <c r="Q122" i="32"/>
  <c r="I105" i="31"/>
  <c r="K105" i="31"/>
  <c r="L105" i="31"/>
  <c r="M105" i="31"/>
  <c r="N105" i="31"/>
  <c r="O105" i="31"/>
  <c r="P105" i="31"/>
  <c r="Q105" i="31"/>
  <c r="B106" i="31"/>
  <c r="M106" i="31"/>
  <c r="N106" i="31"/>
  <c r="K107" i="31"/>
  <c r="M107" i="31"/>
  <c r="N107" i="31"/>
  <c r="O107" i="31"/>
  <c r="P107" i="31"/>
  <c r="Q107" i="31"/>
  <c r="L108" i="31"/>
  <c r="M123" i="32"/>
  <c r="O108" i="31"/>
  <c r="P108" i="31"/>
  <c r="Q123" i="32"/>
  <c r="B84" i="31"/>
  <c r="C84" i="31"/>
  <c r="E84" i="31"/>
  <c r="F84" i="31"/>
  <c r="K84" i="31"/>
  <c r="L84" i="31"/>
  <c r="M84" i="31"/>
  <c r="N84" i="31"/>
  <c r="Q84" i="31"/>
  <c r="K85" i="31"/>
  <c r="L85" i="31"/>
  <c r="N85" i="31"/>
  <c r="P85" i="31"/>
  <c r="B86" i="31"/>
  <c r="C86" i="31"/>
  <c r="D86" i="31"/>
  <c r="E86" i="31"/>
  <c r="M86" i="31"/>
  <c r="N86" i="31"/>
  <c r="P86" i="31"/>
  <c r="Q86" i="31"/>
  <c r="B87" i="31"/>
  <c r="D87" i="31"/>
  <c r="H87" i="31"/>
  <c r="I87" i="31"/>
  <c r="D88" i="31"/>
  <c r="F88" i="31"/>
  <c r="O88" i="31"/>
  <c r="P88" i="31"/>
  <c r="Q88" i="31"/>
  <c r="C89" i="31"/>
  <c r="D89" i="31"/>
  <c r="E89" i="31"/>
  <c r="F89" i="31"/>
  <c r="H89" i="31"/>
  <c r="J89" i="31"/>
  <c r="K89" i="31"/>
  <c r="K90" i="31"/>
  <c r="N90" i="31"/>
  <c r="P90" i="31"/>
  <c r="Q90" i="31"/>
  <c r="C91" i="31"/>
  <c r="D91" i="31"/>
  <c r="E91" i="31"/>
  <c r="F91" i="31"/>
  <c r="H91" i="31"/>
  <c r="I91" i="31"/>
  <c r="K91" i="31"/>
  <c r="L91" i="31"/>
  <c r="N91" i="31"/>
  <c r="K92" i="31"/>
  <c r="M92" i="31"/>
  <c r="N92" i="31"/>
  <c r="O92" i="31"/>
  <c r="P92" i="31"/>
  <c r="Q92" i="31"/>
  <c r="B93" i="31"/>
  <c r="C93" i="31"/>
  <c r="D93" i="31"/>
  <c r="E93" i="31"/>
  <c r="F93" i="31"/>
  <c r="H93" i="31"/>
  <c r="L93" i="31"/>
  <c r="P93" i="31"/>
  <c r="K94" i="31"/>
  <c r="L94" i="31"/>
  <c r="D95" i="31"/>
  <c r="F95" i="31"/>
  <c r="H95" i="31"/>
  <c r="L95" i="31"/>
  <c r="M95" i="31"/>
  <c r="O95" i="31"/>
  <c r="P95" i="31"/>
  <c r="Q95" i="31"/>
  <c r="C96" i="31"/>
  <c r="D96" i="31"/>
  <c r="E96" i="31"/>
  <c r="K96" i="31"/>
  <c r="L96" i="31"/>
  <c r="M96" i="31"/>
  <c r="N96" i="31"/>
  <c r="O96" i="31"/>
  <c r="P96" i="31"/>
  <c r="Q96" i="31"/>
  <c r="E97" i="31"/>
  <c r="K97" i="31"/>
  <c r="L97" i="31"/>
  <c r="M97" i="31"/>
  <c r="N97" i="31"/>
  <c r="P97" i="31"/>
  <c r="B98" i="31"/>
  <c r="C98" i="31"/>
  <c r="D98" i="31"/>
  <c r="K98" i="31"/>
  <c r="M98" i="31"/>
  <c r="N98" i="31"/>
  <c r="P98" i="31"/>
  <c r="Q98" i="31"/>
  <c r="F99" i="31"/>
  <c r="L99" i="31"/>
  <c r="M99" i="31"/>
  <c r="P99" i="31"/>
  <c r="C100" i="31"/>
  <c r="D100" i="31"/>
  <c r="E100" i="31"/>
  <c r="F100" i="31"/>
  <c r="K100" i="31"/>
  <c r="M100" i="31"/>
  <c r="N100" i="31"/>
  <c r="K101" i="31"/>
  <c r="L101" i="31"/>
  <c r="M101" i="31"/>
  <c r="N101" i="31"/>
  <c r="O101" i="31"/>
  <c r="P101" i="31"/>
  <c r="Q101" i="31"/>
  <c r="B102" i="31"/>
  <c r="K102" i="31"/>
  <c r="L102" i="31"/>
  <c r="M102" i="31"/>
  <c r="N102" i="31"/>
  <c r="Q102" i="31"/>
  <c r="C103" i="31"/>
  <c r="D103" i="31"/>
  <c r="E103" i="31"/>
  <c r="K103" i="31"/>
  <c r="L103" i="31"/>
  <c r="N103" i="31"/>
  <c r="E104" i="31"/>
  <c r="K104" i="31"/>
  <c r="M104" i="31"/>
  <c r="N104" i="31"/>
  <c r="O104" i="31"/>
  <c r="P104" i="31"/>
  <c r="Q104" i="31"/>
  <c r="B105" i="31"/>
  <c r="C105" i="31"/>
  <c r="D105" i="31"/>
  <c r="E105" i="31"/>
  <c r="F105" i="31"/>
  <c r="H105" i="31"/>
  <c r="K106" i="31"/>
  <c r="L106" i="31"/>
  <c r="O106" i="31"/>
  <c r="P106" i="31"/>
  <c r="Q106" i="31"/>
  <c r="B107" i="31"/>
  <c r="C107" i="31"/>
  <c r="D107" i="31"/>
  <c r="E107" i="31"/>
  <c r="F107" i="31"/>
  <c r="H107" i="31"/>
  <c r="J107" i="31"/>
  <c r="L107" i="31"/>
  <c r="K108" i="31"/>
  <c r="N108" i="31"/>
  <c r="B116" i="31"/>
  <c r="B118" i="31"/>
  <c r="B119" i="31"/>
  <c r="B122" i="31"/>
  <c r="C34" i="30"/>
  <c r="D34" i="30"/>
  <c r="B113" i="31"/>
  <c r="D35" i="30"/>
  <c r="F35" i="30"/>
  <c r="G36" i="30"/>
  <c r="O36" i="30"/>
  <c r="H34" i="30"/>
  <c r="J34" i="30"/>
  <c r="L34" i="30"/>
  <c r="M37" i="30"/>
  <c r="M174" i="6" s="1"/>
  <c r="N35" i="30"/>
  <c r="D37" i="30"/>
  <c r="F37" i="30"/>
  <c r="F174" i="6" s="1"/>
  <c r="G37" i="30"/>
  <c r="G174" i="6" s="1"/>
  <c r="B34" i="30"/>
  <c r="F34" i="30"/>
  <c r="N34" i="30"/>
  <c r="P34" i="30"/>
  <c r="B35" i="30"/>
  <c r="P35" i="30"/>
  <c r="C36" i="30"/>
  <c r="C37" i="30"/>
  <c r="C174" i="6" s="1"/>
  <c r="H37" i="30"/>
  <c r="L37" i="30"/>
  <c r="N37" i="30"/>
  <c r="N174" i="6" s="1"/>
  <c r="B57" i="26"/>
  <c r="E57" i="26"/>
  <c r="E74" i="26" s="1"/>
  <c r="E171" i="6" s="1"/>
  <c r="D96" i="29"/>
  <c r="H96" i="29"/>
  <c r="I96" i="29"/>
  <c r="K96" i="29"/>
  <c r="L96" i="29"/>
  <c r="M96" i="29"/>
  <c r="O96" i="29"/>
  <c r="P96" i="29"/>
  <c r="D97" i="29"/>
  <c r="G135" i="29"/>
  <c r="H97" i="29"/>
  <c r="K97" i="29"/>
  <c r="L97" i="29"/>
  <c r="M97" i="29"/>
  <c r="O97" i="29"/>
  <c r="P97" i="29"/>
  <c r="Q97" i="29"/>
  <c r="D98" i="29"/>
  <c r="E98" i="29"/>
  <c r="H98" i="29"/>
  <c r="L98" i="29"/>
  <c r="O98" i="29"/>
  <c r="P98" i="29"/>
  <c r="Q98" i="29"/>
  <c r="C99" i="29"/>
  <c r="D99" i="29"/>
  <c r="G99" i="29"/>
  <c r="H99" i="29"/>
  <c r="L99" i="29"/>
  <c r="P99" i="29"/>
  <c r="Q99" i="29"/>
  <c r="B100" i="29"/>
  <c r="C100" i="29"/>
  <c r="E100" i="29"/>
  <c r="G100" i="29"/>
  <c r="C139" i="29"/>
  <c r="D101" i="29"/>
  <c r="E139" i="29"/>
  <c r="G139" i="29"/>
  <c r="H101" i="29"/>
  <c r="L101" i="29"/>
  <c r="P101" i="29"/>
  <c r="B102" i="29"/>
  <c r="G102" i="29"/>
  <c r="M102" i="29"/>
  <c r="O102" i="29"/>
  <c r="Q102" i="29"/>
  <c r="B103" i="29"/>
  <c r="C103" i="29"/>
  <c r="D103" i="29"/>
  <c r="E103" i="29"/>
  <c r="G103" i="29"/>
  <c r="H103" i="29"/>
  <c r="I103" i="29"/>
  <c r="J103" i="29"/>
  <c r="K103" i="29"/>
  <c r="M103" i="29"/>
  <c r="N103" i="29"/>
  <c r="O103" i="29"/>
  <c r="P103" i="29"/>
  <c r="B104" i="29"/>
  <c r="D104" i="29"/>
  <c r="F104" i="29"/>
  <c r="H104" i="29"/>
  <c r="J104" i="29"/>
  <c r="L104" i="29"/>
  <c r="N104" i="29"/>
  <c r="P104" i="29"/>
  <c r="O105" i="29"/>
  <c r="Q105" i="29"/>
  <c r="C114" i="29"/>
  <c r="E112" i="29"/>
  <c r="I112" i="29"/>
  <c r="B108" i="29"/>
  <c r="C108" i="29"/>
  <c r="E108" i="29"/>
  <c r="F108" i="29"/>
  <c r="G108" i="29"/>
  <c r="H144" i="29"/>
  <c r="I144" i="29"/>
  <c r="J108" i="29"/>
  <c r="K144" i="29"/>
  <c r="M144" i="29"/>
  <c r="N108" i="29"/>
  <c r="O144" i="29"/>
  <c r="Q108" i="29"/>
  <c r="B109" i="29"/>
  <c r="F109" i="29"/>
  <c r="H145" i="29"/>
  <c r="J109" i="29"/>
  <c r="M109" i="29"/>
  <c r="N109" i="29"/>
  <c r="O145" i="29"/>
  <c r="P145" i="29"/>
  <c r="Q145" i="29"/>
  <c r="B110" i="29"/>
  <c r="C146" i="29"/>
  <c r="E146" i="29"/>
  <c r="F110" i="29"/>
  <c r="G146" i="29"/>
  <c r="H146" i="29"/>
  <c r="I146" i="29"/>
  <c r="J110" i="29"/>
  <c r="N110" i="29"/>
  <c r="P146" i="29"/>
  <c r="B111" i="29"/>
  <c r="F111" i="29"/>
  <c r="J111" i="29"/>
  <c r="K147" i="29"/>
  <c r="M147" i="29"/>
  <c r="N111" i="29"/>
  <c r="O147" i="29"/>
  <c r="P147" i="29"/>
  <c r="O112" i="29"/>
  <c r="P112" i="29"/>
  <c r="K113" i="29"/>
  <c r="J114" i="29"/>
  <c r="K114" i="29"/>
  <c r="L114" i="29"/>
  <c r="M114" i="29"/>
  <c r="N114" i="29"/>
  <c r="O114" i="29"/>
  <c r="B115" i="29"/>
  <c r="D115" i="29"/>
  <c r="F115" i="29"/>
  <c r="G115" i="29"/>
  <c r="H115" i="29"/>
  <c r="I115" i="29"/>
  <c r="J115" i="29"/>
  <c r="K115" i="29"/>
  <c r="L115" i="29"/>
  <c r="M115" i="29"/>
  <c r="N115" i="29"/>
  <c r="O115" i="29"/>
  <c r="P115" i="29"/>
  <c r="Q115" i="29"/>
  <c r="M116" i="29"/>
  <c r="O116" i="29"/>
  <c r="P116" i="29"/>
  <c r="Q116" i="29"/>
  <c r="B117" i="29"/>
  <c r="C117" i="29"/>
  <c r="E117" i="29"/>
  <c r="F117" i="29"/>
  <c r="G117" i="29"/>
  <c r="H117" i="29"/>
  <c r="I117" i="29"/>
  <c r="J117" i="29"/>
  <c r="L117" i="29"/>
  <c r="N117" i="29"/>
  <c r="B118" i="29"/>
  <c r="D118" i="29"/>
  <c r="F118" i="29"/>
  <c r="I118" i="29"/>
  <c r="J118" i="29"/>
  <c r="L118" i="29"/>
  <c r="N118" i="29"/>
  <c r="O118" i="29"/>
  <c r="P118" i="29"/>
  <c r="Q118" i="29"/>
  <c r="B119" i="29"/>
  <c r="C119" i="29"/>
  <c r="E119" i="29"/>
  <c r="G119" i="29"/>
  <c r="H119" i="29"/>
  <c r="I119" i="29"/>
  <c r="K119" i="29"/>
  <c r="M119" i="29"/>
  <c r="O119" i="29"/>
  <c r="P119" i="29"/>
  <c r="E120" i="29"/>
  <c r="F120" i="29"/>
  <c r="G120" i="29"/>
  <c r="H120" i="29"/>
  <c r="I120" i="29"/>
  <c r="J120" i="29"/>
  <c r="K120" i="29"/>
  <c r="L120" i="29"/>
  <c r="M120" i="29"/>
  <c r="N120" i="29"/>
  <c r="O120" i="29"/>
  <c r="P120" i="29"/>
  <c r="B121" i="29"/>
  <c r="C121" i="29"/>
  <c r="D121" i="29"/>
  <c r="E121" i="29"/>
  <c r="F121" i="29"/>
  <c r="H121" i="29"/>
  <c r="I121" i="29"/>
  <c r="J121" i="29"/>
  <c r="L121" i="29"/>
  <c r="N121" i="29"/>
  <c r="B59" i="26"/>
  <c r="G59" i="26"/>
  <c r="G118" i="6" s="1"/>
  <c r="I59" i="26"/>
  <c r="I76" i="26" s="1"/>
  <c r="M59" i="26"/>
  <c r="M76" i="26" s="1"/>
  <c r="E124" i="29"/>
  <c r="I154" i="29"/>
  <c r="K124" i="29"/>
  <c r="M124" i="29"/>
  <c r="O124" i="29"/>
  <c r="B125" i="29"/>
  <c r="E125" i="29"/>
  <c r="F125" i="29"/>
  <c r="G125" i="29"/>
  <c r="J125" i="29"/>
  <c r="M125" i="29"/>
  <c r="O125" i="29"/>
  <c r="Q125" i="29"/>
  <c r="B126" i="29"/>
  <c r="C126" i="29"/>
  <c r="G156" i="29"/>
  <c r="I156" i="29"/>
  <c r="J126" i="29"/>
  <c r="K156" i="29"/>
  <c r="O156" i="29"/>
  <c r="B127" i="29"/>
  <c r="E127" i="29"/>
  <c r="F127" i="29"/>
  <c r="I127" i="29"/>
  <c r="J127" i="29"/>
  <c r="K127" i="29"/>
  <c r="M127" i="29"/>
  <c r="N127" i="29"/>
  <c r="O127" i="29"/>
  <c r="Q127" i="29"/>
  <c r="B128" i="29"/>
  <c r="C128" i="29"/>
  <c r="E128" i="29"/>
  <c r="I128" i="29"/>
  <c r="B159" i="29"/>
  <c r="D129" i="29"/>
  <c r="E129" i="29"/>
  <c r="F159" i="29"/>
  <c r="G129" i="29"/>
  <c r="H129" i="29"/>
  <c r="I129" i="29"/>
  <c r="J159" i="29"/>
  <c r="K129" i="29"/>
  <c r="L129" i="29"/>
  <c r="M129" i="29"/>
  <c r="N159" i="29"/>
  <c r="O159" i="29"/>
  <c r="P129" i="29"/>
  <c r="C96" i="29"/>
  <c r="E96" i="29"/>
  <c r="G96" i="29"/>
  <c r="Q96" i="29"/>
  <c r="C97" i="29"/>
  <c r="E97" i="29"/>
  <c r="G97" i="29"/>
  <c r="I97" i="29"/>
  <c r="C98" i="29"/>
  <c r="G98" i="29"/>
  <c r="I98" i="29"/>
  <c r="K98" i="29"/>
  <c r="M98" i="29"/>
  <c r="E99" i="29"/>
  <c r="I99" i="29"/>
  <c r="K99" i="29"/>
  <c r="M99" i="29"/>
  <c r="O99" i="29"/>
  <c r="I100" i="29"/>
  <c r="K100" i="29"/>
  <c r="M100" i="29"/>
  <c r="O100" i="29"/>
  <c r="Q100" i="29"/>
  <c r="C101" i="29"/>
  <c r="E101" i="29"/>
  <c r="G101" i="29"/>
  <c r="K101" i="29"/>
  <c r="M101" i="29"/>
  <c r="O101" i="29"/>
  <c r="Q101" i="29"/>
  <c r="C102" i="29"/>
  <c r="E102" i="29"/>
  <c r="Q103" i="29"/>
  <c r="C104" i="29"/>
  <c r="E104" i="29"/>
  <c r="G104" i="29"/>
  <c r="I104" i="29"/>
  <c r="K104" i="29"/>
  <c r="M104" i="29"/>
  <c r="O104" i="29"/>
  <c r="Q104" i="29"/>
  <c r="C105" i="29"/>
  <c r="G105" i="29"/>
  <c r="I105" i="29"/>
  <c r="K105" i="29"/>
  <c r="M105" i="29"/>
  <c r="C109" i="29"/>
  <c r="E109" i="29"/>
  <c r="G109" i="29"/>
  <c r="H109" i="29"/>
  <c r="I109" i="29"/>
  <c r="K109" i="29"/>
  <c r="Q109" i="29"/>
  <c r="E110" i="29"/>
  <c r="G110" i="29"/>
  <c r="H110" i="29"/>
  <c r="I110" i="29"/>
  <c r="K110" i="29"/>
  <c r="M110" i="29"/>
  <c r="O110" i="29"/>
  <c r="P110" i="29"/>
  <c r="Q110" i="29"/>
  <c r="C111" i="29"/>
  <c r="E111" i="29"/>
  <c r="G111" i="29"/>
  <c r="K112" i="29"/>
  <c r="M112" i="29"/>
  <c r="C113" i="29"/>
  <c r="G113" i="29"/>
  <c r="H113" i="29"/>
  <c r="I113" i="29"/>
  <c r="M113" i="29"/>
  <c r="O113" i="29"/>
  <c r="P113" i="29"/>
  <c r="E114" i="29"/>
  <c r="G114" i="29"/>
  <c r="H114" i="29"/>
  <c r="P114" i="29"/>
  <c r="Q114" i="29"/>
  <c r="C115" i="29"/>
  <c r="E115" i="29"/>
  <c r="E116" i="29"/>
  <c r="I116" i="29"/>
  <c r="K116" i="29"/>
  <c r="K117" i="29"/>
  <c r="M117" i="29"/>
  <c r="O117" i="29"/>
  <c r="P117" i="29"/>
  <c r="C118" i="29"/>
  <c r="E118" i="29"/>
  <c r="G118" i="29"/>
  <c r="H118" i="29"/>
  <c r="K118" i="29"/>
  <c r="M118" i="29"/>
  <c r="G121" i="29"/>
  <c r="K121" i="29"/>
  <c r="M121" i="29"/>
  <c r="O121" i="29"/>
  <c r="P121" i="29"/>
  <c r="Q121" i="29"/>
  <c r="I124" i="29"/>
  <c r="Q124" i="29"/>
  <c r="C125" i="29"/>
  <c r="I125" i="29"/>
  <c r="K125" i="29"/>
  <c r="K126" i="29"/>
  <c r="O126" i="29"/>
  <c r="C127" i="29"/>
  <c r="G127" i="29"/>
  <c r="O128" i="29"/>
  <c r="C129" i="29"/>
  <c r="Q129" i="29"/>
  <c r="B134" i="29"/>
  <c r="C134" i="29"/>
  <c r="D134" i="29"/>
  <c r="E134" i="29"/>
  <c r="F134" i="29"/>
  <c r="G134" i="29"/>
  <c r="H134" i="29"/>
  <c r="I134" i="29"/>
  <c r="J134" i="29"/>
  <c r="K134" i="29"/>
  <c r="L134" i="29"/>
  <c r="M134" i="29"/>
  <c r="N134" i="29"/>
  <c r="O134" i="29"/>
  <c r="P134" i="29"/>
  <c r="Q134" i="29"/>
  <c r="B135" i="29"/>
  <c r="C135" i="29"/>
  <c r="E135" i="29"/>
  <c r="F135" i="29"/>
  <c r="H135" i="29"/>
  <c r="I135" i="29"/>
  <c r="J135" i="29"/>
  <c r="K135" i="29"/>
  <c r="L135" i="29"/>
  <c r="M135" i="29"/>
  <c r="N135" i="29"/>
  <c r="O135" i="29"/>
  <c r="P135" i="29"/>
  <c r="Q135" i="29"/>
  <c r="B136" i="29"/>
  <c r="C136" i="29"/>
  <c r="D136" i="29"/>
  <c r="E136" i="29"/>
  <c r="F136" i="29"/>
  <c r="G136" i="29"/>
  <c r="H136" i="29"/>
  <c r="I136" i="29"/>
  <c r="J136" i="29"/>
  <c r="K136" i="29"/>
  <c r="M136" i="29"/>
  <c r="N136" i="29"/>
  <c r="P136" i="29"/>
  <c r="Q136" i="29"/>
  <c r="B137" i="29"/>
  <c r="C137" i="29"/>
  <c r="D137" i="29"/>
  <c r="E137" i="29"/>
  <c r="F137" i="29"/>
  <c r="G137" i="29"/>
  <c r="H137" i="29"/>
  <c r="I137" i="29"/>
  <c r="J137" i="29"/>
  <c r="K137" i="29"/>
  <c r="L137" i="29"/>
  <c r="M137" i="29"/>
  <c r="N137" i="29"/>
  <c r="O137" i="29"/>
  <c r="P137" i="29"/>
  <c r="Q137" i="29"/>
  <c r="K139" i="29"/>
  <c r="M139" i="29"/>
  <c r="O139" i="29"/>
  <c r="Q139" i="29"/>
  <c r="C141" i="29"/>
  <c r="G141" i="29"/>
  <c r="I141" i="29"/>
  <c r="K141" i="29"/>
  <c r="M141" i="29"/>
  <c r="O141" i="29"/>
  <c r="Q144" i="29"/>
  <c r="C145" i="29"/>
  <c r="E145" i="29"/>
  <c r="G145" i="29"/>
  <c r="I145" i="29"/>
  <c r="K145" i="29"/>
  <c r="M145" i="29"/>
  <c r="K146" i="29"/>
  <c r="M146" i="29"/>
  <c r="O146" i="29"/>
  <c r="Q146" i="29"/>
  <c r="C147" i="29"/>
  <c r="E147" i="29"/>
  <c r="G147" i="29"/>
  <c r="Q154" i="29"/>
  <c r="C155" i="29"/>
  <c r="E155" i="29"/>
  <c r="F155" i="29"/>
  <c r="G155" i="29"/>
  <c r="I155" i="29"/>
  <c r="J155" i="29"/>
  <c r="K155" i="29"/>
  <c r="M155" i="29"/>
  <c r="O155" i="29"/>
  <c r="Q155" i="29"/>
  <c r="C156" i="29"/>
  <c r="C157" i="29"/>
  <c r="E157" i="29"/>
  <c r="G157" i="29"/>
  <c r="K157" i="29"/>
  <c r="M157" i="29"/>
  <c r="Q157" i="29"/>
  <c r="C159" i="29"/>
  <c r="G159" i="29"/>
  <c r="I159" i="29"/>
  <c r="K159" i="29"/>
  <c r="Q159" i="29"/>
  <c r="N96" i="28"/>
  <c r="O96" i="28"/>
  <c r="Q104" i="28"/>
  <c r="C134" i="28"/>
  <c r="E134" i="28"/>
  <c r="G134" i="28"/>
  <c r="H96" i="28"/>
  <c r="E97" i="28"/>
  <c r="F97" i="28"/>
  <c r="G97" i="28"/>
  <c r="I97" i="28"/>
  <c r="M135" i="28"/>
  <c r="O135" i="28"/>
  <c r="H98" i="28"/>
  <c r="M98" i="28"/>
  <c r="N98" i="28"/>
  <c r="O98" i="28"/>
  <c r="D99" i="28"/>
  <c r="E99" i="28"/>
  <c r="F99" i="28"/>
  <c r="G99" i="28"/>
  <c r="H99" i="28"/>
  <c r="D100" i="28"/>
  <c r="E138" i="28"/>
  <c r="F100" i="28"/>
  <c r="N100" i="28"/>
  <c r="O100" i="28"/>
  <c r="B101" i="28"/>
  <c r="D101" i="28"/>
  <c r="E101" i="28"/>
  <c r="F101" i="28"/>
  <c r="G101" i="28"/>
  <c r="H101" i="28"/>
  <c r="E102" i="28"/>
  <c r="H102" i="28"/>
  <c r="J102" i="28"/>
  <c r="L102" i="28"/>
  <c r="N102" i="28"/>
  <c r="P102" i="28"/>
  <c r="K103" i="28"/>
  <c r="M103" i="28"/>
  <c r="O103" i="28"/>
  <c r="E104" i="28"/>
  <c r="P104" i="28"/>
  <c r="K105" i="28"/>
  <c r="M105" i="28"/>
  <c r="F108" i="28"/>
  <c r="P108" i="28"/>
  <c r="L109" i="28"/>
  <c r="N109" i="28"/>
  <c r="P109" i="28"/>
  <c r="B110" i="28"/>
  <c r="D110" i="28"/>
  <c r="E110" i="28"/>
  <c r="F110" i="28"/>
  <c r="G110" i="28"/>
  <c r="H110" i="28"/>
  <c r="C147" i="28"/>
  <c r="F111" i="28"/>
  <c r="L111" i="28"/>
  <c r="N111" i="28"/>
  <c r="K112" i="28"/>
  <c r="M148" i="28"/>
  <c r="N112" i="28"/>
  <c r="P112" i="28"/>
  <c r="E113" i="28"/>
  <c r="P113" i="28"/>
  <c r="K114" i="28"/>
  <c r="L114" i="28"/>
  <c r="M114" i="28"/>
  <c r="N114" i="28"/>
  <c r="O114" i="28"/>
  <c r="C115" i="28"/>
  <c r="E115" i="28"/>
  <c r="F115" i="28"/>
  <c r="G115" i="28"/>
  <c r="I115" i="28"/>
  <c r="J115" i="28"/>
  <c r="L115" i="28"/>
  <c r="L116" i="28"/>
  <c r="N116" i="28"/>
  <c r="P116" i="28"/>
  <c r="B117" i="28"/>
  <c r="C117" i="28"/>
  <c r="E117" i="28"/>
  <c r="F117" i="28"/>
  <c r="G117" i="28"/>
  <c r="H117" i="28"/>
  <c r="I118" i="28"/>
  <c r="J118" i="28"/>
  <c r="K118" i="28"/>
  <c r="L118" i="28"/>
  <c r="M118" i="28"/>
  <c r="N118" i="28"/>
  <c r="O118" i="28"/>
  <c r="D119" i="28"/>
  <c r="E151" i="28"/>
  <c r="F119" i="28"/>
  <c r="G119" i="28"/>
  <c r="C120" i="28"/>
  <c r="E120" i="28"/>
  <c r="F120" i="28"/>
  <c r="G120" i="28"/>
  <c r="I120" i="28"/>
  <c r="J120" i="28"/>
  <c r="K120" i="28"/>
  <c r="L120" i="28"/>
  <c r="M120" i="28"/>
  <c r="O120" i="28"/>
  <c r="P120" i="28"/>
  <c r="Q120" i="28"/>
  <c r="B121" i="28"/>
  <c r="H121" i="28"/>
  <c r="I121" i="28"/>
  <c r="J121" i="28"/>
  <c r="K121" i="28"/>
  <c r="C127" i="28"/>
  <c r="D153" i="28"/>
  <c r="E129" i="28"/>
  <c r="J128" i="28"/>
  <c r="N72" i="26"/>
  <c r="P129" i="28"/>
  <c r="K124" i="28"/>
  <c r="Q124" i="28"/>
  <c r="B125" i="28"/>
  <c r="F125" i="28"/>
  <c r="B126" i="28"/>
  <c r="D126" i="28"/>
  <c r="E126" i="28"/>
  <c r="G126" i="28"/>
  <c r="P126" i="28"/>
  <c r="N127" i="28"/>
  <c r="B128" i="28"/>
  <c r="D128" i="28"/>
  <c r="F128" i="28"/>
  <c r="G128" i="28"/>
  <c r="L159" i="28"/>
  <c r="M129" i="28"/>
  <c r="Q159" i="28"/>
  <c r="B96" i="28"/>
  <c r="D96" i="28"/>
  <c r="E96" i="28"/>
  <c r="F96" i="28"/>
  <c r="G96" i="28"/>
  <c r="I96" i="28"/>
  <c r="J96" i="28"/>
  <c r="L96" i="28"/>
  <c r="D97" i="28"/>
  <c r="H97" i="28"/>
  <c r="J97" i="28"/>
  <c r="L97" i="28"/>
  <c r="N97" i="28"/>
  <c r="P97" i="28"/>
  <c r="Q97" i="28"/>
  <c r="B98" i="28"/>
  <c r="D98" i="28"/>
  <c r="E98" i="28"/>
  <c r="F98" i="28"/>
  <c r="J98" i="28"/>
  <c r="L98" i="28"/>
  <c r="I99" i="28"/>
  <c r="J99" i="28"/>
  <c r="L99" i="28"/>
  <c r="N99" i="28"/>
  <c r="P99" i="28"/>
  <c r="Q99" i="28"/>
  <c r="B100" i="28"/>
  <c r="H100" i="28"/>
  <c r="I100" i="28"/>
  <c r="J100" i="28"/>
  <c r="L100" i="28"/>
  <c r="I101" i="28"/>
  <c r="J101" i="28"/>
  <c r="L101" i="28"/>
  <c r="N101" i="28"/>
  <c r="O101" i="28"/>
  <c r="P101" i="28"/>
  <c r="Q101" i="28"/>
  <c r="B102" i="28"/>
  <c r="D102" i="28"/>
  <c r="F102" i="28"/>
  <c r="G102" i="28"/>
  <c r="Q102" i="28"/>
  <c r="B103" i="28"/>
  <c r="D103" i="28"/>
  <c r="E103" i="28"/>
  <c r="F103" i="28"/>
  <c r="G103" i="28"/>
  <c r="H103" i="28"/>
  <c r="I103" i="28"/>
  <c r="J103" i="28"/>
  <c r="L103" i="28"/>
  <c r="N103" i="28"/>
  <c r="D104" i="28"/>
  <c r="F104" i="28"/>
  <c r="G104" i="28"/>
  <c r="H104" i="28"/>
  <c r="I104" i="28"/>
  <c r="J104" i="28"/>
  <c r="L104" i="28"/>
  <c r="N104" i="28"/>
  <c r="O104" i="28"/>
  <c r="B105" i="28"/>
  <c r="D105" i="28"/>
  <c r="E105" i="28"/>
  <c r="F105" i="28"/>
  <c r="G105" i="28"/>
  <c r="H105" i="28"/>
  <c r="I105" i="28"/>
  <c r="J105" i="28"/>
  <c r="L105" i="28"/>
  <c r="N105" i="28"/>
  <c r="O105" i="28"/>
  <c r="H108" i="28"/>
  <c r="I108" i="28"/>
  <c r="J108" i="28"/>
  <c r="L108" i="28"/>
  <c r="M108" i="28"/>
  <c r="N108" i="28"/>
  <c r="O108" i="28"/>
  <c r="Q108" i="28"/>
  <c r="I110" i="28"/>
  <c r="J110" i="28"/>
  <c r="K110" i="28"/>
  <c r="L110" i="28"/>
  <c r="M110" i="28"/>
  <c r="N110" i="28"/>
  <c r="O110" i="28"/>
  <c r="P110" i="28"/>
  <c r="Q110" i="28"/>
  <c r="B111" i="28"/>
  <c r="P111" i="28"/>
  <c r="Q111" i="28"/>
  <c r="B112" i="28"/>
  <c r="I112" i="28"/>
  <c r="J112" i="28"/>
  <c r="L112" i="28"/>
  <c r="M112" i="28"/>
  <c r="O112" i="28"/>
  <c r="D113" i="28"/>
  <c r="F113" i="28"/>
  <c r="G113" i="28"/>
  <c r="L113" i="28"/>
  <c r="M113" i="28"/>
  <c r="N113" i="28"/>
  <c r="O113" i="28"/>
  <c r="Q113" i="28"/>
  <c r="B114" i="28"/>
  <c r="I114" i="28"/>
  <c r="J114" i="28"/>
  <c r="K115" i="28"/>
  <c r="M115" i="28"/>
  <c r="N115" i="28"/>
  <c r="O115" i="28"/>
  <c r="P115" i="28"/>
  <c r="Q115" i="28"/>
  <c r="B116" i="28"/>
  <c r="C116" i="28"/>
  <c r="D116" i="28"/>
  <c r="E116" i="28"/>
  <c r="F116" i="28"/>
  <c r="G116" i="28"/>
  <c r="D117" i="28"/>
  <c r="I117" i="28"/>
  <c r="J117" i="28"/>
  <c r="K117" i="28"/>
  <c r="L117" i="28"/>
  <c r="M117" i="28"/>
  <c r="N117" i="28"/>
  <c r="O117" i="28"/>
  <c r="P117" i="28"/>
  <c r="Q117" i="28"/>
  <c r="B118" i="28"/>
  <c r="C118" i="28"/>
  <c r="D118" i="28"/>
  <c r="E118" i="28"/>
  <c r="F118" i="28"/>
  <c r="G118" i="28"/>
  <c r="P118" i="28"/>
  <c r="Q118" i="28"/>
  <c r="B119" i="28"/>
  <c r="C119" i="28"/>
  <c r="H119" i="28"/>
  <c r="I119" i="28"/>
  <c r="J119" i="28"/>
  <c r="L119" i="28"/>
  <c r="M119" i="28"/>
  <c r="N119" i="28"/>
  <c r="O119" i="28"/>
  <c r="N120" i="28"/>
  <c r="C121" i="28"/>
  <c r="D121" i="28"/>
  <c r="E121" i="28"/>
  <c r="F121" i="28"/>
  <c r="G121" i="28"/>
  <c r="H124" i="28"/>
  <c r="I124" i="28"/>
  <c r="J124" i="28"/>
  <c r="L124" i="28"/>
  <c r="N124" i="28"/>
  <c r="O124" i="28"/>
  <c r="F126" i="28"/>
  <c r="H126" i="28"/>
  <c r="I126" i="28"/>
  <c r="J126" i="28"/>
  <c r="K126" i="28"/>
  <c r="L126" i="28"/>
  <c r="M126" i="28"/>
  <c r="N126" i="28"/>
  <c r="O126" i="28"/>
  <c r="Q126" i="28"/>
  <c r="B127" i="28"/>
  <c r="K128" i="28"/>
  <c r="N128" i="28"/>
  <c r="O128" i="28"/>
  <c r="D129" i="28"/>
  <c r="F129" i="28"/>
  <c r="L129" i="28"/>
  <c r="N129" i="28"/>
  <c r="O129" i="28"/>
  <c r="Q129" i="28"/>
  <c r="Q140" i="28"/>
  <c r="B133" i="28"/>
  <c r="C101" i="27"/>
  <c r="D133" i="28"/>
  <c r="E101" i="27"/>
  <c r="F133" i="28"/>
  <c r="H133" i="28"/>
  <c r="J133" i="28"/>
  <c r="K100" i="27"/>
  <c r="L133" i="28"/>
  <c r="N133" i="28"/>
  <c r="M96" i="27"/>
  <c r="O96" i="27"/>
  <c r="E135" i="27"/>
  <c r="G97" i="27"/>
  <c r="E136" i="27"/>
  <c r="I98" i="27"/>
  <c r="K98" i="27"/>
  <c r="M98" i="27"/>
  <c r="O98" i="27"/>
  <c r="M99" i="27"/>
  <c r="O99" i="27"/>
  <c r="G100" i="27"/>
  <c r="K101" i="27"/>
  <c r="M101" i="27"/>
  <c r="O101" i="27"/>
  <c r="E140" i="29"/>
  <c r="G103" i="27"/>
  <c r="H103" i="27"/>
  <c r="I103" i="27"/>
  <c r="J103" i="27"/>
  <c r="K103" i="27"/>
  <c r="L103" i="27"/>
  <c r="M103" i="27"/>
  <c r="N103" i="27"/>
  <c r="O103" i="27"/>
  <c r="P103" i="27"/>
  <c r="B104" i="27"/>
  <c r="G104" i="27"/>
  <c r="C105" i="27"/>
  <c r="G105" i="27"/>
  <c r="I105" i="27"/>
  <c r="K105" i="27"/>
  <c r="M141" i="27"/>
  <c r="O105" i="27"/>
  <c r="K143" i="29"/>
  <c r="M143" i="29"/>
  <c r="N113" i="27"/>
  <c r="P108" i="27"/>
  <c r="Q143" i="29"/>
  <c r="E108" i="27"/>
  <c r="G108" i="27"/>
  <c r="I108" i="27"/>
  <c r="B145" i="28"/>
  <c r="E109" i="27"/>
  <c r="G109" i="27"/>
  <c r="H109" i="27"/>
  <c r="L145" i="28"/>
  <c r="N145" i="28"/>
  <c r="C110" i="27"/>
  <c r="E110" i="27"/>
  <c r="G110" i="27"/>
  <c r="I110" i="27"/>
  <c r="K110" i="27"/>
  <c r="L146" i="28"/>
  <c r="N146" i="28"/>
  <c r="E111" i="27"/>
  <c r="I111" i="27"/>
  <c r="B148" i="28"/>
  <c r="C112" i="27"/>
  <c r="D148" i="28"/>
  <c r="E148" i="29"/>
  <c r="F148" i="28"/>
  <c r="G112" i="27"/>
  <c r="I148" i="29"/>
  <c r="L112" i="27"/>
  <c r="M148" i="29"/>
  <c r="O112" i="27"/>
  <c r="C113" i="27"/>
  <c r="E149" i="29"/>
  <c r="F149" i="28"/>
  <c r="G113" i="27"/>
  <c r="E114" i="27"/>
  <c r="F114" i="27"/>
  <c r="I114" i="27"/>
  <c r="C115" i="27"/>
  <c r="E115" i="27"/>
  <c r="F115" i="27"/>
  <c r="G115" i="27"/>
  <c r="H115" i="27"/>
  <c r="I115" i="27"/>
  <c r="B150" i="28"/>
  <c r="E150" i="29"/>
  <c r="G116" i="27"/>
  <c r="I150" i="29"/>
  <c r="J116" i="27"/>
  <c r="M150" i="29"/>
  <c r="N150" i="28"/>
  <c r="O116" i="27"/>
  <c r="B117" i="27"/>
  <c r="C117" i="27"/>
  <c r="D117" i="27"/>
  <c r="E117" i="27"/>
  <c r="F117" i="27"/>
  <c r="G117" i="27"/>
  <c r="H117" i="27"/>
  <c r="I117" i="27"/>
  <c r="J117" i="27"/>
  <c r="K117" i="27"/>
  <c r="M117" i="27"/>
  <c r="N117" i="27"/>
  <c r="O117" i="27"/>
  <c r="P117" i="27"/>
  <c r="B118" i="27"/>
  <c r="C118" i="27"/>
  <c r="E118" i="27"/>
  <c r="F118" i="27"/>
  <c r="G118" i="27"/>
  <c r="I118" i="27"/>
  <c r="J118" i="27"/>
  <c r="P118" i="27"/>
  <c r="G119" i="27"/>
  <c r="J151" i="28"/>
  <c r="K119" i="27"/>
  <c r="L151" i="28"/>
  <c r="M151" i="29"/>
  <c r="N151" i="28"/>
  <c r="O119" i="27"/>
  <c r="P151" i="28"/>
  <c r="Q151" i="29"/>
  <c r="E120" i="27"/>
  <c r="F120" i="27"/>
  <c r="I120" i="27"/>
  <c r="L120" i="27"/>
  <c r="D121" i="27"/>
  <c r="E121" i="27"/>
  <c r="F121" i="27"/>
  <c r="G121" i="27"/>
  <c r="H121" i="27"/>
  <c r="I121" i="27"/>
  <c r="J121" i="27"/>
  <c r="K121" i="27"/>
  <c r="M121" i="27"/>
  <c r="N121" i="27"/>
  <c r="O121" i="27"/>
  <c r="P121" i="27"/>
  <c r="Q121" i="27"/>
  <c r="B153" i="28"/>
  <c r="C153" i="29"/>
  <c r="F153" i="28"/>
  <c r="C124" i="27"/>
  <c r="E124" i="27"/>
  <c r="G124" i="27"/>
  <c r="I124" i="27"/>
  <c r="K124" i="27"/>
  <c r="M154" i="27"/>
  <c r="O124" i="27"/>
  <c r="K125" i="27"/>
  <c r="L125" i="27"/>
  <c r="O125" i="27"/>
  <c r="Q125" i="27"/>
  <c r="C126" i="27"/>
  <c r="E126" i="27"/>
  <c r="G126" i="27"/>
  <c r="K126" i="27"/>
  <c r="L126" i="27"/>
  <c r="M126" i="27"/>
  <c r="O126" i="27"/>
  <c r="E127" i="27"/>
  <c r="I127" i="27"/>
  <c r="K127" i="27"/>
  <c r="L127" i="27"/>
  <c r="M127" i="27"/>
  <c r="O127" i="27"/>
  <c r="P127" i="27"/>
  <c r="Q127" i="27"/>
  <c r="K128" i="27"/>
  <c r="L128" i="27"/>
  <c r="M158" i="29"/>
  <c r="Q158" i="29"/>
  <c r="C129" i="27"/>
  <c r="E129" i="27"/>
  <c r="G129" i="27"/>
  <c r="K129" i="27"/>
  <c r="L129" i="27"/>
  <c r="M129" i="27"/>
  <c r="O129" i="27"/>
  <c r="Q97" i="27"/>
  <c r="I100" i="27"/>
  <c r="M100" i="27"/>
  <c r="O100" i="27"/>
  <c r="Q100" i="27"/>
  <c r="G101" i="27"/>
  <c r="I101" i="27"/>
  <c r="M102" i="27"/>
  <c r="O102" i="27"/>
  <c r="Q103" i="27"/>
  <c r="I104" i="27"/>
  <c r="K104" i="27"/>
  <c r="M104" i="27"/>
  <c r="O104" i="27"/>
  <c r="Q104" i="27"/>
  <c r="B109" i="27"/>
  <c r="D109" i="27"/>
  <c r="J109" i="27"/>
  <c r="O109" i="27"/>
  <c r="P109" i="27"/>
  <c r="L110" i="27"/>
  <c r="O110" i="27"/>
  <c r="D111" i="27"/>
  <c r="G111" i="27"/>
  <c r="J111" i="27"/>
  <c r="L111" i="27"/>
  <c r="L113" i="27"/>
  <c r="O113" i="27"/>
  <c r="D114" i="27"/>
  <c r="G114" i="27"/>
  <c r="H114" i="27"/>
  <c r="J114" i="27"/>
  <c r="K114" i="27"/>
  <c r="L114" i="27"/>
  <c r="O114" i="27"/>
  <c r="P114" i="27"/>
  <c r="B115" i="27"/>
  <c r="D115" i="27"/>
  <c r="D116" i="27"/>
  <c r="L117" i="27"/>
  <c r="D118" i="27"/>
  <c r="H118" i="27"/>
  <c r="L118" i="27"/>
  <c r="O118" i="27"/>
  <c r="C119" i="27"/>
  <c r="D119" i="27"/>
  <c r="D120" i="27"/>
  <c r="G120" i="27"/>
  <c r="H120" i="27"/>
  <c r="J120" i="27"/>
  <c r="K120" i="27"/>
  <c r="L121" i="27"/>
  <c r="Q124" i="27"/>
  <c r="G127" i="27"/>
  <c r="I128" i="27"/>
  <c r="O128" i="27"/>
  <c r="E137" i="27"/>
  <c r="E138" i="27"/>
  <c r="E139" i="27"/>
  <c r="E140" i="27"/>
  <c r="I147" i="27"/>
  <c r="H63" i="26"/>
  <c r="J63" i="26"/>
  <c r="B70" i="26"/>
  <c r="E134" i="27"/>
  <c r="F70" i="26"/>
  <c r="H62" i="26"/>
  <c r="J70" i="26"/>
  <c r="K62" i="26"/>
  <c r="M135" i="27"/>
  <c r="N70" i="26"/>
  <c r="O62" i="26"/>
  <c r="F72" i="26"/>
  <c r="G64" i="26"/>
  <c r="H64" i="26"/>
  <c r="J64" i="26"/>
  <c r="K64" i="26"/>
  <c r="M156" i="27"/>
  <c r="B66" i="26"/>
  <c r="H66" i="26"/>
  <c r="J51" i="26"/>
  <c r="D67" i="26"/>
  <c r="F67" i="26"/>
  <c r="H67" i="26"/>
  <c r="L67" i="26"/>
  <c r="N67" i="26"/>
  <c r="P67" i="26"/>
  <c r="B68" i="26"/>
  <c r="D68" i="26"/>
  <c r="N68" i="26"/>
  <c r="P68" i="26"/>
  <c r="C57" i="26"/>
  <c r="C116" i="6" s="1"/>
  <c r="G57" i="26"/>
  <c r="G74" i="26" s="1"/>
  <c r="G171" i="6" s="1"/>
  <c r="I57" i="26"/>
  <c r="I74" i="26" s="1"/>
  <c r="I171" i="6" s="1"/>
  <c r="K57" i="26"/>
  <c r="K116" i="6" s="1"/>
  <c r="M57" i="26"/>
  <c r="O57" i="26"/>
  <c r="Q57" i="26"/>
  <c r="E58" i="26"/>
  <c r="E75" i="26" s="1"/>
  <c r="E172" i="6" s="1"/>
  <c r="G58" i="26"/>
  <c r="I58" i="26"/>
  <c r="K58" i="26"/>
  <c r="M58" i="26"/>
  <c r="M75" i="26" s="1"/>
  <c r="M172" i="6" s="1"/>
  <c r="O58" i="26"/>
  <c r="O75" i="26" s="1"/>
  <c r="O172" i="6" s="1"/>
  <c r="Q58" i="26"/>
  <c r="Q75" i="26" s="1"/>
  <c r="Q172" i="6" s="1"/>
  <c r="C59" i="26"/>
  <c r="E59" i="26"/>
  <c r="E118" i="6" s="1"/>
  <c r="O59" i="26"/>
  <c r="B62" i="26"/>
  <c r="J62" i="26"/>
  <c r="P62" i="26"/>
  <c r="B63" i="26"/>
  <c r="P64" i="26"/>
  <c r="B67" i="26"/>
  <c r="J67" i="26"/>
  <c r="B71" i="26"/>
  <c r="F71" i="26"/>
  <c r="J71" i="26"/>
  <c r="N71" i="26"/>
  <c r="B72" i="26"/>
  <c r="B130" i="25"/>
  <c r="F130" i="25"/>
  <c r="G130" i="25"/>
  <c r="I130" i="25"/>
  <c r="J130" i="25"/>
  <c r="K130" i="25"/>
  <c r="O130" i="25"/>
  <c r="I182" i="25"/>
  <c r="J182" i="25"/>
  <c r="K182" i="25"/>
  <c r="N131" i="25"/>
  <c r="O182" i="25"/>
  <c r="Q131" i="25"/>
  <c r="B183" i="25"/>
  <c r="C132" i="25"/>
  <c r="G183" i="25"/>
  <c r="E184" i="25"/>
  <c r="F133" i="25"/>
  <c r="G133" i="25"/>
  <c r="I184" i="25"/>
  <c r="J184" i="25"/>
  <c r="K184" i="25"/>
  <c r="M184" i="25"/>
  <c r="N184" i="25"/>
  <c r="O184" i="25"/>
  <c r="Q184" i="25"/>
  <c r="B186" i="25"/>
  <c r="C186" i="25"/>
  <c r="F186" i="25"/>
  <c r="G135" i="25"/>
  <c r="I135" i="25"/>
  <c r="K135" i="25"/>
  <c r="Q135" i="25"/>
  <c r="C140" i="25"/>
  <c r="E140" i="25"/>
  <c r="G140" i="25"/>
  <c r="I140" i="25"/>
  <c r="J140" i="25"/>
  <c r="K140" i="25"/>
  <c r="M140" i="25"/>
  <c r="N189" i="25"/>
  <c r="O140" i="25"/>
  <c r="Q189" i="25"/>
  <c r="E139" i="25"/>
  <c r="F59" i="22"/>
  <c r="N59" i="22"/>
  <c r="B192" i="25"/>
  <c r="C192" i="25"/>
  <c r="D192" i="25"/>
  <c r="E144" i="25"/>
  <c r="F192" i="25"/>
  <c r="G192" i="25"/>
  <c r="H144" i="25"/>
  <c r="I144" i="25"/>
  <c r="J144" i="25"/>
  <c r="K144" i="25"/>
  <c r="L144" i="25"/>
  <c r="N144" i="25"/>
  <c r="O192" i="25"/>
  <c r="P144" i="25"/>
  <c r="Q144" i="25"/>
  <c r="B145" i="25"/>
  <c r="C145" i="25"/>
  <c r="D145" i="25"/>
  <c r="E145" i="25"/>
  <c r="G145" i="25"/>
  <c r="H145" i="25"/>
  <c r="I145" i="25"/>
  <c r="M145" i="25"/>
  <c r="N145" i="25"/>
  <c r="O145" i="25"/>
  <c r="P193" i="25"/>
  <c r="Q145" i="25"/>
  <c r="B146" i="25"/>
  <c r="C194" i="25"/>
  <c r="D194" i="25"/>
  <c r="E146" i="25"/>
  <c r="G194" i="25"/>
  <c r="H146" i="25"/>
  <c r="J146" i="25"/>
  <c r="K194" i="25"/>
  <c r="L146" i="25"/>
  <c r="M146" i="25"/>
  <c r="O146" i="25"/>
  <c r="P146" i="25"/>
  <c r="Q146" i="25"/>
  <c r="E147" i="25"/>
  <c r="H147" i="25"/>
  <c r="I147" i="25"/>
  <c r="J147" i="25"/>
  <c r="K147" i="25"/>
  <c r="L147" i="25"/>
  <c r="M147" i="25"/>
  <c r="N147" i="25"/>
  <c r="O147" i="25"/>
  <c r="P147" i="25"/>
  <c r="Q147" i="25"/>
  <c r="B149" i="25"/>
  <c r="C197" i="25"/>
  <c r="F197" i="25"/>
  <c r="H197" i="25"/>
  <c r="I197" i="25"/>
  <c r="L197" i="25"/>
  <c r="N149" i="25"/>
  <c r="O149" i="25"/>
  <c r="P197" i="25"/>
  <c r="Q149" i="25"/>
  <c r="M151" i="25"/>
  <c r="C153" i="25"/>
  <c r="D153" i="25"/>
  <c r="E153" i="25"/>
  <c r="F153" i="25"/>
  <c r="G153" i="25"/>
  <c r="H153" i="25"/>
  <c r="I153" i="25"/>
  <c r="J153" i="25"/>
  <c r="K153" i="25"/>
  <c r="L153" i="25"/>
  <c r="M153" i="25"/>
  <c r="N153" i="25"/>
  <c r="O153" i="25"/>
  <c r="P153" i="25"/>
  <c r="B156" i="25"/>
  <c r="D156" i="25"/>
  <c r="F156" i="25"/>
  <c r="G156" i="25"/>
  <c r="H156" i="25"/>
  <c r="I156" i="25"/>
  <c r="J156" i="25"/>
  <c r="K156" i="25"/>
  <c r="L156" i="25"/>
  <c r="M156" i="25"/>
  <c r="N156" i="25"/>
  <c r="O156" i="25"/>
  <c r="P156" i="25"/>
  <c r="E159" i="25"/>
  <c r="F159" i="25"/>
  <c r="I159" i="25"/>
  <c r="M159" i="25"/>
  <c r="P159" i="25"/>
  <c r="Q159" i="25"/>
  <c r="D60" i="22"/>
  <c r="F60" i="22"/>
  <c r="H60" i="22"/>
  <c r="J60" i="22"/>
  <c r="L60" i="22"/>
  <c r="M157" i="25"/>
  <c r="N60" i="22"/>
  <c r="N77" i="22" s="1"/>
  <c r="P60" i="22"/>
  <c r="P77" i="22" s="1"/>
  <c r="C163" i="25"/>
  <c r="F163" i="25"/>
  <c r="G163" i="25"/>
  <c r="K163" i="25"/>
  <c r="L163" i="25"/>
  <c r="O163" i="25"/>
  <c r="P163" i="25"/>
  <c r="Q163" i="25"/>
  <c r="C164" i="25"/>
  <c r="D164" i="25"/>
  <c r="E164" i="25"/>
  <c r="F164" i="25"/>
  <c r="G164" i="25"/>
  <c r="H204" i="25"/>
  <c r="I164" i="25"/>
  <c r="K164" i="25"/>
  <c r="L204" i="25"/>
  <c r="O164" i="25"/>
  <c r="P164" i="25"/>
  <c r="C165" i="25"/>
  <c r="D205" i="25"/>
  <c r="F165" i="25"/>
  <c r="G165" i="25"/>
  <c r="H165" i="25"/>
  <c r="I165" i="25"/>
  <c r="K165" i="25"/>
  <c r="M205" i="25"/>
  <c r="O165" i="25"/>
  <c r="P165" i="25"/>
  <c r="Q205" i="25"/>
  <c r="C166" i="25"/>
  <c r="D206" i="25"/>
  <c r="F166" i="25"/>
  <c r="G166" i="25"/>
  <c r="K166" i="25"/>
  <c r="O166" i="25"/>
  <c r="P166" i="25"/>
  <c r="Q206" i="25"/>
  <c r="D170" i="25"/>
  <c r="E170" i="25"/>
  <c r="F170" i="25"/>
  <c r="G170" i="25"/>
  <c r="H170" i="25"/>
  <c r="I170" i="25"/>
  <c r="K170" i="25"/>
  <c r="L170" i="25"/>
  <c r="M170" i="25"/>
  <c r="N170" i="25"/>
  <c r="O170" i="25"/>
  <c r="P170" i="25"/>
  <c r="Q170" i="25"/>
  <c r="C209" i="25"/>
  <c r="D171" i="25"/>
  <c r="F209" i="25"/>
  <c r="G209" i="25"/>
  <c r="H209" i="25"/>
  <c r="I171" i="25"/>
  <c r="L171" i="25"/>
  <c r="M209" i="25"/>
  <c r="O209" i="25"/>
  <c r="P209" i="25"/>
  <c r="Q209" i="25"/>
  <c r="B174" i="25"/>
  <c r="F174" i="25"/>
  <c r="G174" i="25"/>
  <c r="H174" i="25"/>
  <c r="I174" i="25"/>
  <c r="J174" i="25"/>
  <c r="K174" i="25"/>
  <c r="L174" i="25"/>
  <c r="M174" i="25"/>
  <c r="N174" i="25"/>
  <c r="O174" i="25"/>
  <c r="P174" i="25"/>
  <c r="Q174" i="25"/>
  <c r="B175" i="25"/>
  <c r="C211" i="25"/>
  <c r="D211" i="25"/>
  <c r="F175" i="25"/>
  <c r="G211" i="25"/>
  <c r="H211" i="25"/>
  <c r="I175" i="25"/>
  <c r="J175" i="25"/>
  <c r="K175" i="25"/>
  <c r="L175" i="25"/>
  <c r="M175" i="25"/>
  <c r="O175" i="25"/>
  <c r="P175" i="25"/>
  <c r="Q175" i="25"/>
  <c r="B61" i="22"/>
  <c r="B114" i="6" s="1"/>
  <c r="D61" i="22"/>
  <c r="F61" i="22"/>
  <c r="H61" i="22"/>
  <c r="J61" i="22"/>
  <c r="J114" i="6" s="1"/>
  <c r="N61" i="22"/>
  <c r="M130" i="25"/>
  <c r="Q130" i="25"/>
  <c r="B131" i="25"/>
  <c r="C131" i="25"/>
  <c r="E131" i="25"/>
  <c r="F131" i="25"/>
  <c r="G131" i="25"/>
  <c r="K131" i="25"/>
  <c r="M131" i="25"/>
  <c r="I132" i="25"/>
  <c r="J132" i="25"/>
  <c r="K132" i="25"/>
  <c r="M132" i="25"/>
  <c r="N132" i="25"/>
  <c r="O132" i="25"/>
  <c r="Q132" i="25"/>
  <c r="B133" i="25"/>
  <c r="C133" i="25"/>
  <c r="B135" i="25"/>
  <c r="C135" i="25"/>
  <c r="E135" i="25"/>
  <c r="F135" i="25"/>
  <c r="J135" i="25"/>
  <c r="M135" i="25"/>
  <c r="O135" i="25"/>
  <c r="J145" i="25"/>
  <c r="K145" i="25"/>
  <c r="L145" i="25"/>
  <c r="P145" i="25"/>
  <c r="C146" i="25"/>
  <c r="D146" i="25"/>
  <c r="G146" i="25"/>
  <c r="K146" i="25"/>
  <c r="B147" i="25"/>
  <c r="C147" i="25"/>
  <c r="D147" i="25"/>
  <c r="F147" i="25"/>
  <c r="G147" i="25"/>
  <c r="C149" i="25"/>
  <c r="F149" i="25"/>
  <c r="H149" i="25"/>
  <c r="I149" i="25"/>
  <c r="J149" i="25"/>
  <c r="K149" i="25"/>
  <c r="M149" i="25"/>
  <c r="B153" i="25"/>
  <c r="Q153" i="25"/>
  <c r="C156" i="25"/>
  <c r="E156" i="25"/>
  <c r="Q156" i="25"/>
  <c r="B159" i="25"/>
  <c r="C159" i="25"/>
  <c r="D159" i="25"/>
  <c r="G159" i="25"/>
  <c r="H159" i="25"/>
  <c r="J159" i="25"/>
  <c r="K159" i="25"/>
  <c r="L159" i="25"/>
  <c r="N159" i="25"/>
  <c r="O159" i="25"/>
  <c r="E160" i="25"/>
  <c r="D163" i="25"/>
  <c r="E163" i="25"/>
  <c r="H163" i="25"/>
  <c r="I163" i="25"/>
  <c r="M163" i="25"/>
  <c r="M164" i="25"/>
  <c r="Q164" i="25"/>
  <c r="E165" i="25"/>
  <c r="D166" i="25"/>
  <c r="E166" i="25"/>
  <c r="H166" i="25"/>
  <c r="I166" i="25"/>
  <c r="L166" i="25"/>
  <c r="M166" i="25"/>
  <c r="Q166" i="25"/>
  <c r="B170" i="25"/>
  <c r="C170" i="25"/>
  <c r="J170" i="25"/>
  <c r="E171" i="25"/>
  <c r="Q171" i="25"/>
  <c r="C174" i="25"/>
  <c r="D174" i="25"/>
  <c r="E174" i="25"/>
  <c r="E175" i="25"/>
  <c r="G175" i="25"/>
  <c r="H175" i="25"/>
  <c r="B181" i="25"/>
  <c r="I181" i="25"/>
  <c r="J181" i="25"/>
  <c r="K181" i="25"/>
  <c r="M181" i="25"/>
  <c r="O181" i="25"/>
  <c r="Q181" i="25"/>
  <c r="B182" i="25"/>
  <c r="C182" i="25"/>
  <c r="E182" i="25"/>
  <c r="F182" i="25"/>
  <c r="G182" i="25"/>
  <c r="M182" i="25"/>
  <c r="N182" i="25"/>
  <c r="I183" i="25"/>
  <c r="J183" i="25"/>
  <c r="K183" i="25"/>
  <c r="M183" i="25"/>
  <c r="N183" i="25"/>
  <c r="O183" i="25"/>
  <c r="Q183" i="25"/>
  <c r="B184" i="25"/>
  <c r="C184" i="25"/>
  <c r="E186" i="25"/>
  <c r="G186" i="25"/>
  <c r="I186" i="25"/>
  <c r="J186" i="25"/>
  <c r="K186" i="25"/>
  <c r="M186" i="25"/>
  <c r="O186" i="25"/>
  <c r="Q186" i="25"/>
  <c r="C189" i="25"/>
  <c r="E189" i="25"/>
  <c r="K189" i="25"/>
  <c r="M189" i="25"/>
  <c r="O189" i="25"/>
  <c r="D193" i="25"/>
  <c r="E193" i="25"/>
  <c r="I193" i="25"/>
  <c r="J193" i="25"/>
  <c r="K193" i="25"/>
  <c r="L193" i="25"/>
  <c r="M193" i="25"/>
  <c r="N193" i="25"/>
  <c r="J194" i="25"/>
  <c r="L194" i="25"/>
  <c r="M194" i="25"/>
  <c r="B195" i="25"/>
  <c r="C195" i="25"/>
  <c r="D195" i="25"/>
  <c r="E195" i="25"/>
  <c r="F195" i="25"/>
  <c r="G195" i="25"/>
  <c r="H195" i="25"/>
  <c r="I195" i="25"/>
  <c r="J195" i="25"/>
  <c r="K195" i="25"/>
  <c r="L195" i="25"/>
  <c r="J197" i="25"/>
  <c r="K197" i="25"/>
  <c r="M197" i="25"/>
  <c r="N197" i="25"/>
  <c r="O197" i="25"/>
  <c r="Q197" i="25"/>
  <c r="D203" i="25"/>
  <c r="E203" i="25"/>
  <c r="F203" i="25"/>
  <c r="H203" i="25"/>
  <c r="I203" i="25"/>
  <c r="M203" i="25"/>
  <c r="M204" i="25"/>
  <c r="Q204" i="25"/>
  <c r="E205" i="25"/>
  <c r="F205" i="25"/>
  <c r="E206" i="25"/>
  <c r="F206" i="25"/>
  <c r="H206" i="25"/>
  <c r="I206" i="25"/>
  <c r="L206" i="25"/>
  <c r="M206" i="25"/>
  <c r="D209" i="25"/>
  <c r="E209" i="25"/>
  <c r="I209" i="25"/>
  <c r="L209" i="25"/>
  <c r="B211" i="25"/>
  <c r="E211" i="25"/>
  <c r="Q211" i="25"/>
  <c r="B130" i="24"/>
  <c r="I72" i="22"/>
  <c r="K72" i="22"/>
  <c r="M72" i="22"/>
  <c r="D130" i="24"/>
  <c r="F130" i="24"/>
  <c r="H130" i="24"/>
  <c r="N130" i="24"/>
  <c r="O130" i="24"/>
  <c r="P130" i="24"/>
  <c r="Q130" i="24"/>
  <c r="N131" i="24"/>
  <c r="P131" i="24"/>
  <c r="Q131" i="24"/>
  <c r="D132" i="24"/>
  <c r="H132" i="24"/>
  <c r="O132" i="24"/>
  <c r="P132" i="24"/>
  <c r="Q132" i="24"/>
  <c r="D133" i="24"/>
  <c r="N133" i="24"/>
  <c r="O133" i="24"/>
  <c r="P133" i="24"/>
  <c r="Q133" i="24"/>
  <c r="J134" i="24"/>
  <c r="K134" i="24"/>
  <c r="N134" i="24"/>
  <c r="O134" i="24"/>
  <c r="P134" i="24"/>
  <c r="Q134" i="24"/>
  <c r="N135" i="24"/>
  <c r="O135" i="24"/>
  <c r="P135" i="24"/>
  <c r="Q135" i="24"/>
  <c r="O136" i="24"/>
  <c r="Q136" i="24"/>
  <c r="C137" i="24"/>
  <c r="I137" i="24"/>
  <c r="J137" i="24"/>
  <c r="K137" i="24"/>
  <c r="N137" i="24"/>
  <c r="O137" i="24"/>
  <c r="P137" i="24"/>
  <c r="Q137" i="24"/>
  <c r="N138" i="24"/>
  <c r="O138" i="24"/>
  <c r="P138" i="24"/>
  <c r="Q138" i="24"/>
  <c r="J139" i="24"/>
  <c r="M139" i="24"/>
  <c r="N139" i="24"/>
  <c r="O139" i="24"/>
  <c r="P139" i="24"/>
  <c r="Q139" i="24"/>
  <c r="C140" i="24"/>
  <c r="D140" i="24"/>
  <c r="E140" i="24"/>
  <c r="O140" i="24"/>
  <c r="Q140" i="24"/>
  <c r="B144" i="24"/>
  <c r="D157" i="24"/>
  <c r="F157" i="24"/>
  <c r="J145" i="24"/>
  <c r="Q73" i="22"/>
  <c r="B145" i="24"/>
  <c r="C145" i="24"/>
  <c r="E145" i="24"/>
  <c r="F145" i="24"/>
  <c r="G145" i="24"/>
  <c r="H145" i="24"/>
  <c r="D146" i="24"/>
  <c r="F146" i="24"/>
  <c r="H146" i="24"/>
  <c r="G148" i="24"/>
  <c r="L149" i="24"/>
  <c r="C150" i="24"/>
  <c r="E150" i="24"/>
  <c r="F150" i="24"/>
  <c r="G150" i="24"/>
  <c r="H150" i="24"/>
  <c r="G151" i="24"/>
  <c r="M151" i="24"/>
  <c r="N151" i="24"/>
  <c r="O151" i="24"/>
  <c r="Q151" i="24"/>
  <c r="B152" i="24"/>
  <c r="C152" i="24"/>
  <c r="D152" i="24"/>
  <c r="E152" i="24"/>
  <c r="F152" i="24"/>
  <c r="G152" i="24"/>
  <c r="H152" i="24"/>
  <c r="I152" i="24"/>
  <c r="N152" i="24"/>
  <c r="C153" i="24"/>
  <c r="E153" i="24"/>
  <c r="F153" i="24"/>
  <c r="G153" i="24"/>
  <c r="H153" i="24"/>
  <c r="I153" i="24"/>
  <c r="K153" i="24"/>
  <c r="M153" i="24"/>
  <c r="O153" i="24"/>
  <c r="C154" i="24"/>
  <c r="D154" i="24"/>
  <c r="E154" i="24"/>
  <c r="F154" i="24"/>
  <c r="G154" i="24"/>
  <c r="H154" i="24"/>
  <c r="I154" i="24"/>
  <c r="J154" i="24"/>
  <c r="K154" i="24"/>
  <c r="L154" i="24"/>
  <c r="M154" i="24"/>
  <c r="B156" i="24"/>
  <c r="C156" i="24"/>
  <c r="D156" i="24"/>
  <c r="E156" i="24"/>
  <c r="F156" i="24"/>
  <c r="G156" i="24"/>
  <c r="H156" i="24"/>
  <c r="I156" i="24"/>
  <c r="L157" i="24"/>
  <c r="N157" i="24"/>
  <c r="Q157" i="24"/>
  <c r="B158" i="24"/>
  <c r="C158" i="24"/>
  <c r="E158" i="24"/>
  <c r="F159" i="24"/>
  <c r="G159" i="24"/>
  <c r="E74" i="22"/>
  <c r="F166" i="24"/>
  <c r="J174" i="24"/>
  <c r="K174" i="24"/>
  <c r="L174" i="24"/>
  <c r="M74" i="22"/>
  <c r="O167" i="24"/>
  <c r="P170" i="24"/>
  <c r="L163" i="24"/>
  <c r="Q163" i="24"/>
  <c r="F164" i="24"/>
  <c r="G164" i="24"/>
  <c r="H164" i="24"/>
  <c r="G165" i="24"/>
  <c r="H165" i="24"/>
  <c r="I165" i="24"/>
  <c r="J165" i="24"/>
  <c r="K165" i="24"/>
  <c r="L165" i="24"/>
  <c r="M165" i="24"/>
  <c r="N165" i="24"/>
  <c r="P165" i="24"/>
  <c r="L166" i="24"/>
  <c r="Q166" i="24"/>
  <c r="E167" i="24"/>
  <c r="F167" i="24"/>
  <c r="G167" i="24"/>
  <c r="H167" i="24"/>
  <c r="L168" i="24"/>
  <c r="N168" i="24"/>
  <c r="F169" i="24"/>
  <c r="G169" i="24"/>
  <c r="H169" i="24"/>
  <c r="F170" i="24"/>
  <c r="G170" i="24"/>
  <c r="H170" i="24"/>
  <c r="G171" i="24"/>
  <c r="H171" i="24"/>
  <c r="I171" i="24"/>
  <c r="J171" i="24"/>
  <c r="K171" i="24"/>
  <c r="L171" i="24"/>
  <c r="M171" i="24"/>
  <c r="N171" i="24"/>
  <c r="O171" i="24"/>
  <c r="P171" i="24"/>
  <c r="Q171" i="24"/>
  <c r="P172" i="24"/>
  <c r="Q172" i="24"/>
  <c r="F173" i="24"/>
  <c r="G173" i="24"/>
  <c r="H173" i="24"/>
  <c r="E174" i="24"/>
  <c r="F174" i="24"/>
  <c r="G174" i="24"/>
  <c r="H174" i="24"/>
  <c r="O174" i="24"/>
  <c r="F175" i="24"/>
  <c r="G175" i="24"/>
  <c r="H175" i="24"/>
  <c r="I175" i="24"/>
  <c r="J175" i="24"/>
  <c r="K175" i="24"/>
  <c r="L175" i="24"/>
  <c r="M175" i="24"/>
  <c r="N175" i="24"/>
  <c r="O175" i="24"/>
  <c r="P175" i="24"/>
  <c r="Q175" i="24"/>
  <c r="B136" i="24"/>
  <c r="D136" i="24"/>
  <c r="H136" i="24"/>
  <c r="J136" i="24"/>
  <c r="N136" i="24"/>
  <c r="P136" i="24"/>
  <c r="B137" i="24"/>
  <c r="D137" i="24"/>
  <c r="F137" i="24"/>
  <c r="H137" i="24"/>
  <c r="D139" i="24"/>
  <c r="N140" i="24"/>
  <c r="P140" i="24"/>
  <c r="B146" i="24"/>
  <c r="J146" i="24"/>
  <c r="B149" i="24"/>
  <c r="L150" i="24"/>
  <c r="J152" i="24"/>
  <c r="L152" i="24"/>
  <c r="B153" i="24"/>
  <c r="D153" i="24"/>
  <c r="J153" i="24"/>
  <c r="L153" i="24"/>
  <c r="N153" i="24"/>
  <c r="P153" i="24"/>
  <c r="B154" i="24"/>
  <c r="B157" i="24"/>
  <c r="L159" i="24"/>
  <c r="F163" i="24"/>
  <c r="G163" i="24"/>
  <c r="J164" i="24"/>
  <c r="L164" i="24"/>
  <c r="P164" i="24"/>
  <c r="O165" i="24"/>
  <c r="J169" i="24"/>
  <c r="L169" i="24"/>
  <c r="P169" i="24"/>
  <c r="F171" i="24"/>
  <c r="J172" i="24"/>
  <c r="K172" i="24"/>
  <c r="L172" i="24"/>
  <c r="O172" i="24"/>
  <c r="F209" i="24"/>
  <c r="L210" i="24"/>
  <c r="B180" i="24"/>
  <c r="C135" i="23"/>
  <c r="E135" i="23"/>
  <c r="J180" i="24"/>
  <c r="K135" i="23"/>
  <c r="N180" i="24"/>
  <c r="B181" i="24"/>
  <c r="J181" i="24"/>
  <c r="O130" i="23"/>
  <c r="P130" i="23"/>
  <c r="Q130" i="23"/>
  <c r="B182" i="24"/>
  <c r="J182" i="24"/>
  <c r="O131" i="23"/>
  <c r="P131" i="23"/>
  <c r="Q131" i="23"/>
  <c r="B183" i="24"/>
  <c r="E132" i="23"/>
  <c r="I132" i="23"/>
  <c r="J183" i="24"/>
  <c r="K132" i="23"/>
  <c r="L132" i="23"/>
  <c r="N132" i="23"/>
  <c r="O132" i="23"/>
  <c r="P132" i="23"/>
  <c r="Q132" i="23"/>
  <c r="B184" i="24"/>
  <c r="J184" i="24"/>
  <c r="K133" i="23"/>
  <c r="M184" i="23"/>
  <c r="O133" i="23"/>
  <c r="P133" i="23"/>
  <c r="Q133" i="23"/>
  <c r="B185" i="25"/>
  <c r="O134" i="23"/>
  <c r="Q134" i="23"/>
  <c r="B186" i="24"/>
  <c r="G186" i="23"/>
  <c r="J186" i="24"/>
  <c r="M186" i="23"/>
  <c r="P135" i="23"/>
  <c r="B187" i="25"/>
  <c r="C187" i="23"/>
  <c r="O136" i="23"/>
  <c r="Q136" i="23"/>
  <c r="F137" i="23"/>
  <c r="G137" i="23"/>
  <c r="H137" i="23"/>
  <c r="I137" i="23"/>
  <c r="J137" i="23"/>
  <c r="K137" i="23"/>
  <c r="L137" i="23"/>
  <c r="M137" i="23"/>
  <c r="N137" i="23"/>
  <c r="M138" i="23"/>
  <c r="N138" i="23"/>
  <c r="O138" i="23"/>
  <c r="P138" i="23"/>
  <c r="Q138" i="23"/>
  <c r="C188" i="23"/>
  <c r="E188" i="23"/>
  <c r="G188" i="23"/>
  <c r="I139" i="23"/>
  <c r="M188" i="23"/>
  <c r="O139" i="23"/>
  <c r="Q139" i="23"/>
  <c r="J189" i="24"/>
  <c r="K140" i="23"/>
  <c r="L140" i="23"/>
  <c r="N189" i="24"/>
  <c r="O140" i="23"/>
  <c r="P140" i="23"/>
  <c r="Q140" i="23"/>
  <c r="G144" i="23"/>
  <c r="I144" i="23"/>
  <c r="J144" i="23"/>
  <c r="K144" i="23"/>
  <c r="N144" i="23"/>
  <c r="O150" i="23"/>
  <c r="B192" i="24"/>
  <c r="C192" i="23"/>
  <c r="F192" i="24"/>
  <c r="J192" i="24"/>
  <c r="P144" i="23"/>
  <c r="D145" i="23"/>
  <c r="E145" i="23"/>
  <c r="N193" i="24"/>
  <c r="B194" i="24"/>
  <c r="M146" i="23"/>
  <c r="P146" i="23"/>
  <c r="C195" i="23"/>
  <c r="D147" i="23"/>
  <c r="J195" i="24"/>
  <c r="P147" i="23"/>
  <c r="J148" i="23"/>
  <c r="K148" i="23"/>
  <c r="C149" i="23"/>
  <c r="F197" i="24"/>
  <c r="J197" i="24"/>
  <c r="P149" i="23"/>
  <c r="Q149" i="23"/>
  <c r="C150" i="23"/>
  <c r="E150" i="23"/>
  <c r="D151" i="23"/>
  <c r="J151" i="23"/>
  <c r="K151" i="23"/>
  <c r="L151" i="23"/>
  <c r="M151" i="23"/>
  <c r="N151" i="23"/>
  <c r="O151" i="23"/>
  <c r="P151" i="23"/>
  <c r="Q151" i="23"/>
  <c r="D152" i="23"/>
  <c r="P152" i="23"/>
  <c r="Q152" i="23"/>
  <c r="D153" i="23"/>
  <c r="E153" i="23"/>
  <c r="F153" i="23"/>
  <c r="H153" i="23"/>
  <c r="J153" i="23"/>
  <c r="K153" i="23"/>
  <c r="L153" i="23"/>
  <c r="N153" i="23"/>
  <c r="P153" i="23"/>
  <c r="B154" i="23"/>
  <c r="C199" i="23"/>
  <c r="E154" i="23"/>
  <c r="G154" i="23"/>
  <c r="I154" i="23"/>
  <c r="J154" i="23"/>
  <c r="M154" i="23"/>
  <c r="N154" i="23"/>
  <c r="O154" i="23"/>
  <c r="Q154" i="23"/>
  <c r="O155" i="23"/>
  <c r="P155" i="23"/>
  <c r="Q155" i="23"/>
  <c r="C156" i="23"/>
  <c r="D156" i="23"/>
  <c r="E156" i="23"/>
  <c r="O156" i="23"/>
  <c r="P156" i="23"/>
  <c r="Q156" i="23"/>
  <c r="B157" i="23"/>
  <c r="Q157" i="23"/>
  <c r="B158" i="23"/>
  <c r="J158" i="23"/>
  <c r="K158" i="23"/>
  <c r="D159" i="23"/>
  <c r="E159" i="23"/>
  <c r="I159" i="23"/>
  <c r="J159" i="23"/>
  <c r="K159" i="23"/>
  <c r="L159" i="23"/>
  <c r="L202" i="24"/>
  <c r="O170" i="23"/>
  <c r="Q167" i="23"/>
  <c r="C163" i="23"/>
  <c r="F203" i="24"/>
  <c r="B204" i="24"/>
  <c r="E204" i="23"/>
  <c r="F164" i="23"/>
  <c r="G204" i="23"/>
  <c r="I164" i="23"/>
  <c r="J204" i="24"/>
  <c r="N204" i="24"/>
  <c r="B205" i="24"/>
  <c r="C165" i="23"/>
  <c r="E205" i="23"/>
  <c r="F165" i="23"/>
  <c r="G165" i="23"/>
  <c r="I165" i="23"/>
  <c r="K165" i="23"/>
  <c r="M165" i="23"/>
  <c r="B206" i="24"/>
  <c r="C166" i="23"/>
  <c r="F206" i="24"/>
  <c r="J206" i="24"/>
  <c r="Q166" i="23"/>
  <c r="K207" i="23"/>
  <c r="P207" i="24"/>
  <c r="C168" i="23"/>
  <c r="F208" i="25"/>
  <c r="O208" i="23"/>
  <c r="D169" i="23"/>
  <c r="E169" i="23"/>
  <c r="F169" i="23"/>
  <c r="G169" i="23"/>
  <c r="I169" i="23"/>
  <c r="J169" i="23"/>
  <c r="K169" i="23"/>
  <c r="L169" i="23"/>
  <c r="B170" i="23"/>
  <c r="C170" i="23"/>
  <c r="D170" i="23"/>
  <c r="E170" i="23"/>
  <c r="F170" i="23"/>
  <c r="G170" i="23"/>
  <c r="I170" i="23"/>
  <c r="J170" i="23"/>
  <c r="K170" i="23"/>
  <c r="B209" i="24"/>
  <c r="F171" i="23"/>
  <c r="G171" i="23"/>
  <c r="I171" i="23"/>
  <c r="J209" i="24"/>
  <c r="K209" i="23"/>
  <c r="O209" i="23"/>
  <c r="C172" i="23"/>
  <c r="E210" i="23"/>
  <c r="F210" i="25"/>
  <c r="O210" i="23"/>
  <c r="C173" i="23"/>
  <c r="D173" i="23"/>
  <c r="E173" i="23"/>
  <c r="F173" i="23"/>
  <c r="G173" i="23"/>
  <c r="I173" i="23"/>
  <c r="J173" i="23"/>
  <c r="K173" i="23"/>
  <c r="L173" i="23"/>
  <c r="B174" i="23"/>
  <c r="C174" i="23"/>
  <c r="D174" i="23"/>
  <c r="E174" i="23"/>
  <c r="F174" i="23"/>
  <c r="K174" i="23"/>
  <c r="B211" i="24"/>
  <c r="E211" i="23"/>
  <c r="F175" i="23"/>
  <c r="I175" i="23"/>
  <c r="J211" i="24"/>
  <c r="O211" i="23"/>
  <c r="P175" i="23"/>
  <c r="Q175" i="23"/>
  <c r="G131" i="23"/>
  <c r="I131" i="23"/>
  <c r="K131" i="23"/>
  <c r="M131" i="23"/>
  <c r="I135" i="23"/>
  <c r="O135" i="23"/>
  <c r="Q135" i="23"/>
  <c r="C136" i="23"/>
  <c r="E136" i="23"/>
  <c r="G136" i="23"/>
  <c r="I136" i="23"/>
  <c r="M136" i="23"/>
  <c r="O137" i="23"/>
  <c r="Q137" i="23"/>
  <c r="K138" i="23"/>
  <c r="M140" i="23"/>
  <c r="O144" i="23"/>
  <c r="O145" i="23"/>
  <c r="Q146" i="23"/>
  <c r="E147" i="23"/>
  <c r="F147" i="23"/>
  <c r="G147" i="23"/>
  <c r="I147" i="23"/>
  <c r="J147" i="23"/>
  <c r="K147" i="23"/>
  <c r="M147" i="23"/>
  <c r="N147" i="23"/>
  <c r="O147" i="23"/>
  <c r="B152" i="23"/>
  <c r="C152" i="23"/>
  <c r="E152" i="23"/>
  <c r="F152" i="23"/>
  <c r="O152" i="23"/>
  <c r="B153" i="23"/>
  <c r="C153" i="23"/>
  <c r="G153" i="23"/>
  <c r="I153" i="23"/>
  <c r="M153" i="23"/>
  <c r="O153" i="23"/>
  <c r="Q153" i="23"/>
  <c r="K154" i="23"/>
  <c r="B156" i="23"/>
  <c r="E157" i="23"/>
  <c r="G158" i="23"/>
  <c r="I158" i="23"/>
  <c r="N158" i="23"/>
  <c r="O158" i="23"/>
  <c r="Q158" i="23"/>
  <c r="B159" i="23"/>
  <c r="C159" i="23"/>
  <c r="C164" i="23"/>
  <c r="E164" i="23"/>
  <c r="G164" i="23"/>
  <c r="E165" i="23"/>
  <c r="E166" i="23"/>
  <c r="C167" i="23"/>
  <c r="G167" i="23"/>
  <c r="I167" i="23"/>
  <c r="O167" i="23"/>
  <c r="K168" i="23"/>
  <c r="O168" i="23"/>
  <c r="Q168" i="23"/>
  <c r="C169" i="23"/>
  <c r="C171" i="23"/>
  <c r="E171" i="23"/>
  <c r="Q171" i="23"/>
  <c r="E172" i="23"/>
  <c r="G172" i="23"/>
  <c r="I172" i="23"/>
  <c r="K172" i="23"/>
  <c r="G174" i="23"/>
  <c r="I174" i="23"/>
  <c r="Q174" i="23"/>
  <c r="C175" i="23"/>
  <c r="E175" i="23"/>
  <c r="G175" i="23"/>
  <c r="M182" i="23"/>
  <c r="M185" i="23"/>
  <c r="C186" i="23"/>
  <c r="E186" i="23"/>
  <c r="G187" i="23"/>
  <c r="M187" i="23"/>
  <c r="C194" i="23"/>
  <c r="C196" i="23"/>
  <c r="O196" i="23"/>
  <c r="I197" i="23"/>
  <c r="C198" i="23"/>
  <c r="O198" i="23"/>
  <c r="O203" i="23"/>
  <c r="O204" i="23"/>
  <c r="K205" i="23"/>
  <c r="O205" i="23"/>
  <c r="M207" i="23"/>
  <c r="O207" i="23"/>
  <c r="K208" i="23"/>
  <c r="E209" i="23"/>
  <c r="O64" i="22"/>
  <c r="P64" i="22"/>
  <c r="C65" i="22"/>
  <c r="D65" i="22"/>
  <c r="O66" i="22"/>
  <c r="P66" i="22"/>
  <c r="Q66" i="22"/>
  <c r="B64" i="22"/>
  <c r="C185" i="23"/>
  <c r="D64" i="22"/>
  <c r="G184" i="23"/>
  <c r="J64" i="22"/>
  <c r="M189" i="23"/>
  <c r="O182" i="23"/>
  <c r="H65" i="22"/>
  <c r="J65" i="22"/>
  <c r="L65" i="22"/>
  <c r="M65" i="22"/>
  <c r="N65" i="22"/>
  <c r="P65" i="22"/>
  <c r="B66" i="22"/>
  <c r="D66" i="22"/>
  <c r="F66" i="22"/>
  <c r="K210" i="23"/>
  <c r="I68" i="22"/>
  <c r="L68" i="22"/>
  <c r="N68" i="22"/>
  <c r="Q68" i="22"/>
  <c r="C69" i="22"/>
  <c r="D69" i="22"/>
  <c r="E69" i="22"/>
  <c r="G69" i="22"/>
  <c r="F70" i="22"/>
  <c r="G70" i="22"/>
  <c r="H70" i="22"/>
  <c r="I70" i="22"/>
  <c r="K70" i="22"/>
  <c r="M70" i="22"/>
  <c r="N70" i="22"/>
  <c r="O70" i="22"/>
  <c r="P70" i="22"/>
  <c r="Q70" i="22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B59" i="22"/>
  <c r="D59" i="22"/>
  <c r="H59" i="22"/>
  <c r="H76" i="22" s="1"/>
  <c r="J59" i="22"/>
  <c r="L59" i="22"/>
  <c r="L76" i="22" s="1"/>
  <c r="P59" i="22"/>
  <c r="P112" i="6" s="1"/>
  <c r="B60" i="22"/>
  <c r="L61" i="22"/>
  <c r="P61" i="22"/>
  <c r="P78" i="22" s="1"/>
  <c r="H64" i="22"/>
  <c r="I64" i="22"/>
  <c r="K64" i="22"/>
  <c r="L64" i="22"/>
  <c r="M64" i="22"/>
  <c r="Q64" i="22"/>
  <c r="E66" i="22"/>
  <c r="G66" i="22"/>
  <c r="H66" i="22"/>
  <c r="I66" i="22"/>
  <c r="K66" i="22"/>
  <c r="L66" i="22"/>
  <c r="M66" i="22"/>
  <c r="O72" i="22"/>
  <c r="P72" i="22"/>
  <c r="Q72" i="22"/>
  <c r="C73" i="22"/>
  <c r="D73" i="22"/>
  <c r="E73" i="22"/>
  <c r="O73" i="22"/>
  <c r="P73" i="22"/>
  <c r="G74" i="22"/>
  <c r="H74" i="22"/>
  <c r="K74" i="22"/>
  <c r="L74" i="22"/>
  <c r="O74" i="22"/>
  <c r="Q74" i="22"/>
  <c r="F76" i="22"/>
  <c r="C158" i="21"/>
  <c r="F158" i="21"/>
  <c r="G158" i="21"/>
  <c r="H158" i="21"/>
  <c r="I158" i="21"/>
  <c r="J158" i="21"/>
  <c r="K158" i="21"/>
  <c r="L158" i="21"/>
  <c r="M158" i="21"/>
  <c r="N158" i="21"/>
  <c r="O158" i="21"/>
  <c r="P158" i="21"/>
  <c r="Q158" i="21"/>
  <c r="B159" i="21"/>
  <c r="C159" i="21"/>
  <c r="E159" i="21"/>
  <c r="F159" i="21"/>
  <c r="G159" i="21"/>
  <c r="J159" i="21"/>
  <c r="K159" i="21"/>
  <c r="L159" i="21"/>
  <c r="M159" i="21"/>
  <c r="N159" i="21"/>
  <c r="O159" i="21"/>
  <c r="P216" i="21"/>
  <c r="Q216" i="21"/>
  <c r="C160" i="21"/>
  <c r="D217" i="21"/>
  <c r="G160" i="21"/>
  <c r="I160" i="21"/>
  <c r="K160" i="21"/>
  <c r="M160" i="21"/>
  <c r="N160" i="21"/>
  <c r="O160" i="21"/>
  <c r="P160" i="21"/>
  <c r="Q160" i="21"/>
  <c r="B161" i="21"/>
  <c r="C161" i="21"/>
  <c r="D161" i="21"/>
  <c r="F161" i="21"/>
  <c r="G161" i="21"/>
  <c r="H161" i="21"/>
  <c r="I161" i="21"/>
  <c r="J161" i="21"/>
  <c r="K161" i="21"/>
  <c r="L218" i="21"/>
  <c r="M161" i="21"/>
  <c r="N161" i="21"/>
  <c r="O161" i="21"/>
  <c r="P161" i="21"/>
  <c r="Q161" i="21"/>
  <c r="B163" i="21"/>
  <c r="C220" i="21"/>
  <c r="F163" i="21"/>
  <c r="G220" i="21"/>
  <c r="H163" i="21"/>
  <c r="J163" i="21"/>
  <c r="K220" i="21"/>
  <c r="L220" i="21"/>
  <c r="M220" i="21"/>
  <c r="N163" i="21"/>
  <c r="O220" i="21"/>
  <c r="P163" i="21"/>
  <c r="B167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G169" i="21"/>
  <c r="D171" i="21"/>
  <c r="I171" i="21"/>
  <c r="J171" i="21"/>
  <c r="K171" i="21"/>
  <c r="L171" i="21"/>
  <c r="M171" i="21"/>
  <c r="N171" i="21"/>
  <c r="F172" i="21"/>
  <c r="G172" i="21"/>
  <c r="H172" i="21"/>
  <c r="I172" i="21"/>
  <c r="Q224" i="21"/>
  <c r="K162" i="21"/>
  <c r="B227" i="21"/>
  <c r="C227" i="21"/>
  <c r="D227" i="21"/>
  <c r="E227" i="21"/>
  <c r="F176" i="21"/>
  <c r="G176" i="21"/>
  <c r="H176" i="21"/>
  <c r="J227" i="21"/>
  <c r="L176" i="21"/>
  <c r="N176" i="21"/>
  <c r="O176" i="21"/>
  <c r="B228" i="21"/>
  <c r="C228" i="21"/>
  <c r="D228" i="21"/>
  <c r="E228" i="21"/>
  <c r="F177" i="21"/>
  <c r="G177" i="21"/>
  <c r="H177" i="21"/>
  <c r="I177" i="21"/>
  <c r="J177" i="21"/>
  <c r="K177" i="21"/>
  <c r="L177" i="21"/>
  <c r="N228" i="21"/>
  <c r="O228" i="21"/>
  <c r="P228" i="21"/>
  <c r="Q228" i="21"/>
  <c r="D178" i="21"/>
  <c r="E178" i="21"/>
  <c r="G178" i="21"/>
  <c r="H178" i="21"/>
  <c r="J178" i="21"/>
  <c r="K178" i="21"/>
  <c r="N229" i="21"/>
  <c r="O229" i="21"/>
  <c r="P229" i="21"/>
  <c r="Q229" i="21"/>
  <c r="C230" i="21"/>
  <c r="D230" i="21"/>
  <c r="F179" i="21"/>
  <c r="G179" i="21"/>
  <c r="H179" i="21"/>
  <c r="I179" i="21"/>
  <c r="N179" i="21"/>
  <c r="O179" i="21"/>
  <c r="P179" i="21"/>
  <c r="Q179" i="21"/>
  <c r="B183" i="21"/>
  <c r="C183" i="21"/>
  <c r="D183" i="21"/>
  <c r="F183" i="21"/>
  <c r="H183" i="21"/>
  <c r="I183" i="21"/>
  <c r="J183" i="21"/>
  <c r="K183" i="21"/>
  <c r="L183" i="21"/>
  <c r="N183" i="21"/>
  <c r="P183" i="21"/>
  <c r="Q183" i="21"/>
  <c r="C185" i="21"/>
  <c r="B186" i="21"/>
  <c r="C186" i="21"/>
  <c r="D186" i="21"/>
  <c r="E186" i="21"/>
  <c r="F186" i="21"/>
  <c r="H186" i="21"/>
  <c r="J186" i="21"/>
  <c r="L186" i="21"/>
  <c r="N186" i="21"/>
  <c r="P186" i="21"/>
  <c r="B190" i="21"/>
  <c r="C190" i="21"/>
  <c r="D190" i="21"/>
  <c r="E190" i="21"/>
  <c r="F190" i="21"/>
  <c r="G190" i="21"/>
  <c r="H190" i="21"/>
  <c r="I190" i="21"/>
  <c r="J190" i="21"/>
  <c r="K190" i="21"/>
  <c r="L190" i="21"/>
  <c r="M190" i="21"/>
  <c r="N190" i="21"/>
  <c r="B235" i="21"/>
  <c r="C235" i="21"/>
  <c r="D235" i="21"/>
  <c r="G235" i="21"/>
  <c r="H235" i="21"/>
  <c r="I235" i="21"/>
  <c r="J235" i="21"/>
  <c r="K235" i="21"/>
  <c r="L235" i="21"/>
  <c r="M191" i="21"/>
  <c r="N235" i="21"/>
  <c r="O235" i="21"/>
  <c r="P235" i="21"/>
  <c r="C182" i="21"/>
  <c r="D81" i="18"/>
  <c r="F206" i="21"/>
  <c r="H81" i="18"/>
  <c r="I206" i="21"/>
  <c r="C195" i="21"/>
  <c r="D238" i="21"/>
  <c r="F238" i="21"/>
  <c r="G195" i="21"/>
  <c r="H238" i="21"/>
  <c r="J238" i="21"/>
  <c r="K195" i="21"/>
  <c r="L238" i="21"/>
  <c r="O195" i="21"/>
  <c r="P238" i="21"/>
  <c r="Q195" i="21"/>
  <c r="B239" i="21"/>
  <c r="C196" i="21"/>
  <c r="D239" i="21"/>
  <c r="E196" i="21"/>
  <c r="G196" i="21"/>
  <c r="K196" i="21"/>
  <c r="L239" i="21"/>
  <c r="N239" i="21"/>
  <c r="O196" i="21"/>
  <c r="P239" i="21"/>
  <c r="B240" i="21"/>
  <c r="C197" i="21"/>
  <c r="D240" i="21"/>
  <c r="F240" i="21"/>
  <c r="I240" i="21"/>
  <c r="J240" i="21"/>
  <c r="K197" i="21"/>
  <c r="L240" i="21"/>
  <c r="M197" i="21"/>
  <c r="N240" i="21"/>
  <c r="O197" i="21"/>
  <c r="P240" i="21"/>
  <c r="Q240" i="21"/>
  <c r="B241" i="21"/>
  <c r="D241" i="21"/>
  <c r="F241" i="21"/>
  <c r="G198" i="21"/>
  <c r="H241" i="21"/>
  <c r="J241" i="21"/>
  <c r="K198" i="21"/>
  <c r="L241" i="21"/>
  <c r="Q198" i="21"/>
  <c r="B199" i="21"/>
  <c r="E199" i="21"/>
  <c r="H199" i="21"/>
  <c r="I199" i="21"/>
  <c r="B200" i="21"/>
  <c r="C200" i="21"/>
  <c r="B201" i="21"/>
  <c r="C201" i="21"/>
  <c r="D201" i="21"/>
  <c r="E201" i="21"/>
  <c r="C202" i="21"/>
  <c r="D202" i="21"/>
  <c r="G202" i="21"/>
  <c r="K202" i="21"/>
  <c r="N202" i="21"/>
  <c r="O202" i="21"/>
  <c r="P202" i="21"/>
  <c r="Q202" i="21"/>
  <c r="B203" i="21"/>
  <c r="C203" i="21"/>
  <c r="D203" i="21"/>
  <c r="E203" i="21"/>
  <c r="F203" i="21"/>
  <c r="G203" i="21"/>
  <c r="H203" i="21"/>
  <c r="I203" i="21"/>
  <c r="C204" i="21"/>
  <c r="O204" i="21"/>
  <c r="P204" i="21"/>
  <c r="Q204" i="21"/>
  <c r="C205" i="21"/>
  <c r="D205" i="21"/>
  <c r="E205" i="21"/>
  <c r="F205" i="21"/>
  <c r="G205" i="21"/>
  <c r="H205" i="21"/>
  <c r="I205" i="21"/>
  <c r="J205" i="21"/>
  <c r="K205" i="21"/>
  <c r="L205" i="21"/>
  <c r="M205" i="21"/>
  <c r="N205" i="21"/>
  <c r="O205" i="21"/>
  <c r="P205" i="21"/>
  <c r="Q205" i="21"/>
  <c r="B206" i="21"/>
  <c r="C206" i="21"/>
  <c r="B207" i="21"/>
  <c r="C207" i="21"/>
  <c r="D207" i="21"/>
  <c r="E207" i="21"/>
  <c r="F207" i="21"/>
  <c r="I207" i="21"/>
  <c r="J207" i="21"/>
  <c r="F208" i="21"/>
  <c r="G208" i="21"/>
  <c r="H208" i="21"/>
  <c r="N208" i="21"/>
  <c r="O208" i="21"/>
  <c r="P208" i="21"/>
  <c r="Q208" i="21"/>
  <c r="B209" i="21"/>
  <c r="C209" i="21"/>
  <c r="D209" i="21"/>
  <c r="E209" i="21"/>
  <c r="F209" i="21"/>
  <c r="G209" i="21"/>
  <c r="H209" i="21"/>
  <c r="I209" i="21"/>
  <c r="J209" i="21"/>
  <c r="K209" i="21"/>
  <c r="O209" i="21"/>
  <c r="P209" i="21"/>
  <c r="B246" i="21"/>
  <c r="C210" i="21"/>
  <c r="D246" i="21"/>
  <c r="F246" i="21"/>
  <c r="G210" i="21"/>
  <c r="H246" i="21"/>
  <c r="I210" i="21"/>
  <c r="J246" i="21"/>
  <c r="K210" i="21"/>
  <c r="L246" i="21"/>
  <c r="M210" i="21"/>
  <c r="N246" i="21"/>
  <c r="O210" i="21"/>
  <c r="Q210" i="21"/>
  <c r="B158" i="21"/>
  <c r="D158" i="21"/>
  <c r="E158" i="21"/>
  <c r="D159" i="21"/>
  <c r="H159" i="21"/>
  <c r="I159" i="21"/>
  <c r="P159" i="21"/>
  <c r="Q159" i="21"/>
  <c r="B160" i="21"/>
  <c r="D160" i="21"/>
  <c r="E160" i="21"/>
  <c r="F160" i="21"/>
  <c r="H160" i="21"/>
  <c r="J160" i="21"/>
  <c r="L160" i="21"/>
  <c r="E161" i="21"/>
  <c r="L161" i="21"/>
  <c r="C163" i="21"/>
  <c r="D163" i="21"/>
  <c r="E163" i="21"/>
  <c r="I163" i="21"/>
  <c r="K163" i="21"/>
  <c r="L163" i="21"/>
  <c r="M163" i="21"/>
  <c r="P167" i="21"/>
  <c r="Q167" i="21"/>
  <c r="B171" i="21"/>
  <c r="C171" i="21"/>
  <c r="E171" i="21"/>
  <c r="F171" i="21"/>
  <c r="G171" i="21"/>
  <c r="H171" i="21"/>
  <c r="O171" i="21"/>
  <c r="P171" i="21"/>
  <c r="Q171" i="21"/>
  <c r="B172" i="21"/>
  <c r="C172" i="21"/>
  <c r="D172" i="21"/>
  <c r="E172" i="21"/>
  <c r="J172" i="21"/>
  <c r="K172" i="21"/>
  <c r="L172" i="21"/>
  <c r="M172" i="21"/>
  <c r="N172" i="21"/>
  <c r="O172" i="21"/>
  <c r="P172" i="21"/>
  <c r="Q172" i="21"/>
  <c r="B176" i="21"/>
  <c r="C176" i="21"/>
  <c r="D176" i="21"/>
  <c r="E176" i="21"/>
  <c r="M176" i="21"/>
  <c r="P176" i="21"/>
  <c r="Q176" i="21"/>
  <c r="D177" i="21"/>
  <c r="E177" i="21"/>
  <c r="M177" i="21"/>
  <c r="N177" i="21"/>
  <c r="O177" i="21"/>
  <c r="P177" i="21"/>
  <c r="F178" i="21"/>
  <c r="I178" i="21"/>
  <c r="L178" i="21"/>
  <c r="M178" i="21"/>
  <c r="B179" i="21"/>
  <c r="C179" i="21"/>
  <c r="D179" i="21"/>
  <c r="E179" i="21"/>
  <c r="L179" i="21"/>
  <c r="M179" i="21"/>
  <c r="E183" i="21"/>
  <c r="G183" i="21"/>
  <c r="M183" i="21"/>
  <c r="O183" i="21"/>
  <c r="G186" i="21"/>
  <c r="I186" i="21"/>
  <c r="K186" i="21"/>
  <c r="M186" i="21"/>
  <c r="O186" i="21"/>
  <c r="Q186" i="21"/>
  <c r="O190" i="21"/>
  <c r="P190" i="21"/>
  <c r="Q190" i="21"/>
  <c r="B191" i="21"/>
  <c r="C191" i="21"/>
  <c r="D191" i="21"/>
  <c r="E191" i="21"/>
  <c r="F191" i="21"/>
  <c r="G191" i="21"/>
  <c r="H191" i="21"/>
  <c r="I191" i="21"/>
  <c r="J191" i="21"/>
  <c r="K191" i="21"/>
  <c r="L191" i="21"/>
  <c r="E195" i="21"/>
  <c r="F195" i="21"/>
  <c r="H195" i="21"/>
  <c r="I195" i="21"/>
  <c r="L195" i="21"/>
  <c r="M195" i="21"/>
  <c r="L196" i="21"/>
  <c r="M196" i="21"/>
  <c r="N196" i="21"/>
  <c r="P196" i="21"/>
  <c r="Q196" i="21"/>
  <c r="B197" i="21"/>
  <c r="E197" i="21"/>
  <c r="F197" i="21"/>
  <c r="I197" i="21"/>
  <c r="J197" i="21"/>
  <c r="L197" i="21"/>
  <c r="N197" i="21"/>
  <c r="P197" i="21"/>
  <c r="F198" i="21"/>
  <c r="H198" i="21"/>
  <c r="I198" i="21"/>
  <c r="J198" i="21"/>
  <c r="L198" i="21"/>
  <c r="M198" i="21"/>
  <c r="E200" i="21"/>
  <c r="N201" i="21"/>
  <c r="P201" i="21"/>
  <c r="B202" i="21"/>
  <c r="E202" i="21"/>
  <c r="F202" i="21"/>
  <c r="H202" i="21"/>
  <c r="I202" i="21"/>
  <c r="J202" i="21"/>
  <c r="L202" i="21"/>
  <c r="M202" i="21"/>
  <c r="B204" i="21"/>
  <c r="E204" i="21"/>
  <c r="H204" i="21"/>
  <c r="N204" i="21"/>
  <c r="B205" i="21"/>
  <c r="H207" i="21"/>
  <c r="B208" i="21"/>
  <c r="E208" i="21"/>
  <c r="I208" i="21"/>
  <c r="L209" i="21"/>
  <c r="M209" i="21"/>
  <c r="N209" i="21"/>
  <c r="Q209" i="21"/>
  <c r="B210" i="21"/>
  <c r="E210" i="21"/>
  <c r="F210" i="21"/>
  <c r="H210" i="21"/>
  <c r="J210" i="21"/>
  <c r="B215" i="21"/>
  <c r="C215" i="21"/>
  <c r="D215" i="21"/>
  <c r="E215" i="21"/>
  <c r="J215" i="21"/>
  <c r="L215" i="21"/>
  <c r="M215" i="21"/>
  <c r="N215" i="21"/>
  <c r="O215" i="21"/>
  <c r="P215" i="21"/>
  <c r="Q215" i="21"/>
  <c r="B216" i="21"/>
  <c r="C216" i="21"/>
  <c r="D216" i="21"/>
  <c r="E216" i="21"/>
  <c r="F216" i="21"/>
  <c r="G216" i="21"/>
  <c r="H216" i="21"/>
  <c r="I216" i="21"/>
  <c r="J216" i="21"/>
  <c r="K216" i="21"/>
  <c r="L216" i="21"/>
  <c r="M216" i="21"/>
  <c r="B217" i="21"/>
  <c r="C217" i="21"/>
  <c r="E217" i="21"/>
  <c r="F217" i="21"/>
  <c r="G217" i="21"/>
  <c r="H217" i="21"/>
  <c r="I217" i="21"/>
  <c r="J217" i="21"/>
  <c r="K217" i="21"/>
  <c r="L217" i="21"/>
  <c r="M217" i="21"/>
  <c r="N217" i="21"/>
  <c r="O217" i="21"/>
  <c r="P217" i="21"/>
  <c r="Q217" i="21"/>
  <c r="B218" i="21"/>
  <c r="C218" i="21"/>
  <c r="D218" i="21"/>
  <c r="E218" i="21"/>
  <c r="J218" i="21"/>
  <c r="K218" i="21"/>
  <c r="M218" i="21"/>
  <c r="N218" i="21"/>
  <c r="O218" i="21"/>
  <c r="P218" i="21"/>
  <c r="B220" i="21"/>
  <c r="D220" i="21"/>
  <c r="E220" i="21"/>
  <c r="F220" i="21"/>
  <c r="H220" i="21"/>
  <c r="I220" i="21"/>
  <c r="B224" i="21"/>
  <c r="C224" i="21"/>
  <c r="D224" i="21"/>
  <c r="E224" i="21"/>
  <c r="F224" i="21"/>
  <c r="G224" i="21"/>
  <c r="H224" i="21"/>
  <c r="I224" i="21"/>
  <c r="J224" i="21"/>
  <c r="K224" i="21"/>
  <c r="L224" i="21"/>
  <c r="M224" i="21"/>
  <c r="N224" i="21"/>
  <c r="O224" i="21"/>
  <c r="P224" i="21"/>
  <c r="L227" i="21"/>
  <c r="M227" i="21"/>
  <c r="N227" i="21"/>
  <c r="O227" i="21"/>
  <c r="P227" i="21"/>
  <c r="Q227" i="21"/>
  <c r="F228" i="21"/>
  <c r="G228" i="21"/>
  <c r="H228" i="21"/>
  <c r="I228" i="21"/>
  <c r="J228" i="21"/>
  <c r="K228" i="21"/>
  <c r="L228" i="21"/>
  <c r="M228" i="21"/>
  <c r="D229" i="21"/>
  <c r="E229" i="21"/>
  <c r="F229" i="21"/>
  <c r="G229" i="21"/>
  <c r="H229" i="21"/>
  <c r="I229" i="21"/>
  <c r="J229" i="21"/>
  <c r="K229" i="21"/>
  <c r="L229" i="21"/>
  <c r="M229" i="21"/>
  <c r="B230" i="21"/>
  <c r="E230" i="21"/>
  <c r="F230" i="21"/>
  <c r="G230" i="21"/>
  <c r="H230" i="21"/>
  <c r="I230" i="21"/>
  <c r="L230" i="21"/>
  <c r="M230" i="21"/>
  <c r="N230" i="21"/>
  <c r="O230" i="21"/>
  <c r="P230" i="21"/>
  <c r="Q230" i="21"/>
  <c r="E235" i="21"/>
  <c r="F235" i="21"/>
  <c r="C238" i="21"/>
  <c r="E238" i="21"/>
  <c r="G238" i="21"/>
  <c r="I238" i="21"/>
  <c r="K238" i="21"/>
  <c r="M238" i="21"/>
  <c r="O238" i="21"/>
  <c r="M239" i="21"/>
  <c r="O239" i="21"/>
  <c r="Q239" i="21"/>
  <c r="C240" i="21"/>
  <c r="E240" i="21"/>
  <c r="G241" i="21"/>
  <c r="I241" i="21"/>
  <c r="K241" i="21"/>
  <c r="M241" i="21"/>
  <c r="Q241" i="21"/>
  <c r="C246" i="21"/>
  <c r="E246" i="21"/>
  <c r="G246" i="21"/>
  <c r="I246" i="21"/>
  <c r="D215" i="20"/>
  <c r="G158" i="20"/>
  <c r="H158" i="20"/>
  <c r="I158" i="20"/>
  <c r="K158" i="20"/>
  <c r="M158" i="20"/>
  <c r="H159" i="20"/>
  <c r="I159" i="20"/>
  <c r="K159" i="20"/>
  <c r="L159" i="20"/>
  <c r="M159" i="20"/>
  <c r="C160" i="20"/>
  <c r="C161" i="20"/>
  <c r="H161" i="20"/>
  <c r="J161" i="20"/>
  <c r="L161" i="20"/>
  <c r="E162" i="20"/>
  <c r="L162" i="20"/>
  <c r="C163" i="20"/>
  <c r="E163" i="20"/>
  <c r="G163" i="20"/>
  <c r="H163" i="20"/>
  <c r="I163" i="20"/>
  <c r="J163" i="20"/>
  <c r="K163" i="20"/>
  <c r="C164" i="20"/>
  <c r="E164" i="20"/>
  <c r="G164" i="20"/>
  <c r="H164" i="20"/>
  <c r="I164" i="20"/>
  <c r="H165" i="20"/>
  <c r="I165" i="20"/>
  <c r="J165" i="20"/>
  <c r="K165" i="20"/>
  <c r="L165" i="20"/>
  <c r="M165" i="20"/>
  <c r="O165" i="20"/>
  <c r="P165" i="20"/>
  <c r="Q165" i="20"/>
  <c r="B166" i="20"/>
  <c r="C166" i="20"/>
  <c r="D166" i="20"/>
  <c r="E166" i="20"/>
  <c r="F166" i="20"/>
  <c r="G166" i="20"/>
  <c r="H166" i="20"/>
  <c r="I166" i="20"/>
  <c r="J166" i="20"/>
  <c r="C167" i="20"/>
  <c r="D167" i="20"/>
  <c r="E167" i="20"/>
  <c r="F167" i="20"/>
  <c r="G167" i="20"/>
  <c r="H167" i="20"/>
  <c r="I167" i="20"/>
  <c r="J167" i="20"/>
  <c r="K167" i="20"/>
  <c r="L167" i="20"/>
  <c r="M167" i="20"/>
  <c r="G168" i="20"/>
  <c r="H168" i="20"/>
  <c r="I168" i="20"/>
  <c r="K168" i="20"/>
  <c r="F169" i="20"/>
  <c r="H169" i="20"/>
  <c r="I169" i="20"/>
  <c r="J169" i="20"/>
  <c r="K169" i="20"/>
  <c r="L169" i="20"/>
  <c r="M169" i="20"/>
  <c r="N169" i="20"/>
  <c r="O169" i="20"/>
  <c r="P169" i="20"/>
  <c r="Q169" i="20"/>
  <c r="B170" i="20"/>
  <c r="C170" i="20"/>
  <c r="D170" i="20"/>
  <c r="E170" i="20"/>
  <c r="F170" i="20"/>
  <c r="I170" i="20"/>
  <c r="C171" i="20"/>
  <c r="F171" i="20"/>
  <c r="J171" i="20"/>
  <c r="L171" i="20"/>
  <c r="M171" i="20"/>
  <c r="N171" i="20"/>
  <c r="O171" i="20"/>
  <c r="P171" i="20"/>
  <c r="Q171" i="20"/>
  <c r="C172" i="20"/>
  <c r="E172" i="20"/>
  <c r="G172" i="20"/>
  <c r="H172" i="20"/>
  <c r="I172" i="20"/>
  <c r="J172" i="20"/>
  <c r="G179" i="20"/>
  <c r="H179" i="20"/>
  <c r="K181" i="20"/>
  <c r="C176" i="20"/>
  <c r="O176" i="20"/>
  <c r="P176" i="20"/>
  <c r="Q176" i="20"/>
  <c r="C177" i="20"/>
  <c r="D177" i="20"/>
  <c r="G178" i="20"/>
  <c r="M178" i="20"/>
  <c r="P178" i="20"/>
  <c r="Q178" i="20"/>
  <c r="C179" i="20"/>
  <c r="P179" i="20"/>
  <c r="C180" i="20"/>
  <c r="P181" i="20"/>
  <c r="Q181" i="20"/>
  <c r="B182" i="20"/>
  <c r="C182" i="20"/>
  <c r="D182" i="20"/>
  <c r="E182" i="20"/>
  <c r="B183" i="20"/>
  <c r="C183" i="20"/>
  <c r="O183" i="20"/>
  <c r="P183" i="20"/>
  <c r="Q183" i="20"/>
  <c r="C184" i="20"/>
  <c r="D184" i="20"/>
  <c r="E184" i="20"/>
  <c r="B185" i="20"/>
  <c r="G185" i="20"/>
  <c r="M185" i="20"/>
  <c r="P185" i="20"/>
  <c r="Q185" i="20"/>
  <c r="B186" i="20"/>
  <c r="D186" i="20"/>
  <c r="E186" i="20"/>
  <c r="F186" i="20"/>
  <c r="G186" i="20"/>
  <c r="H186" i="20"/>
  <c r="I186" i="20"/>
  <c r="J186" i="20"/>
  <c r="K186" i="20"/>
  <c r="L186" i="20"/>
  <c r="N186" i="20"/>
  <c r="Q186" i="20"/>
  <c r="C187" i="20"/>
  <c r="O187" i="20"/>
  <c r="Q187" i="20"/>
  <c r="B188" i="20"/>
  <c r="C188" i="20"/>
  <c r="D188" i="20"/>
  <c r="E188" i="20"/>
  <c r="F189" i="20"/>
  <c r="G189" i="20"/>
  <c r="L189" i="20"/>
  <c r="M189" i="20"/>
  <c r="N189" i="20"/>
  <c r="O189" i="20"/>
  <c r="Q189" i="20"/>
  <c r="B190" i="20"/>
  <c r="C190" i="20"/>
  <c r="D190" i="20"/>
  <c r="E190" i="20"/>
  <c r="G191" i="20"/>
  <c r="L235" i="20"/>
  <c r="P191" i="20"/>
  <c r="Q191" i="20"/>
  <c r="O196" i="20"/>
  <c r="P196" i="20"/>
  <c r="Q200" i="20"/>
  <c r="I195" i="20"/>
  <c r="G196" i="20"/>
  <c r="H196" i="20"/>
  <c r="H197" i="20"/>
  <c r="I197" i="20"/>
  <c r="J197" i="20"/>
  <c r="K197" i="20"/>
  <c r="O197" i="20"/>
  <c r="P197" i="20"/>
  <c r="Q197" i="20"/>
  <c r="E199" i="20"/>
  <c r="G199" i="20"/>
  <c r="I199" i="20"/>
  <c r="J199" i="20"/>
  <c r="K199" i="20"/>
  <c r="M199" i="20"/>
  <c r="O199" i="20"/>
  <c r="I200" i="20"/>
  <c r="K200" i="20"/>
  <c r="M200" i="20"/>
  <c r="I202" i="20"/>
  <c r="L202" i="20"/>
  <c r="M202" i="20"/>
  <c r="G203" i="20"/>
  <c r="I203" i="20"/>
  <c r="K203" i="20"/>
  <c r="L203" i="20"/>
  <c r="M203" i="20"/>
  <c r="H204" i="20"/>
  <c r="I204" i="20"/>
  <c r="J204" i="20"/>
  <c r="K204" i="20"/>
  <c r="L204" i="20"/>
  <c r="M204" i="20"/>
  <c r="N204" i="20"/>
  <c r="O204" i="20"/>
  <c r="P204" i="20"/>
  <c r="Q204" i="20"/>
  <c r="B205" i="20"/>
  <c r="H205" i="20"/>
  <c r="I205" i="20"/>
  <c r="O205" i="20"/>
  <c r="P205" i="20"/>
  <c r="Q205" i="20"/>
  <c r="I206" i="20"/>
  <c r="K206" i="20"/>
  <c r="M206" i="20"/>
  <c r="D207" i="20"/>
  <c r="H207" i="20"/>
  <c r="I207" i="20"/>
  <c r="K207" i="20"/>
  <c r="L207" i="20"/>
  <c r="D208" i="20"/>
  <c r="E208" i="20"/>
  <c r="F208" i="20"/>
  <c r="G208" i="20"/>
  <c r="H208" i="20"/>
  <c r="I208" i="20"/>
  <c r="J208" i="20"/>
  <c r="K208" i="20"/>
  <c r="L208" i="20"/>
  <c r="M208" i="20"/>
  <c r="N208" i="20"/>
  <c r="O208" i="20"/>
  <c r="P208" i="20"/>
  <c r="Q208" i="20"/>
  <c r="H209" i="20"/>
  <c r="I209" i="20"/>
  <c r="O209" i="20"/>
  <c r="C210" i="20"/>
  <c r="I210" i="20"/>
  <c r="J210" i="20"/>
  <c r="K210" i="20"/>
  <c r="M210" i="20"/>
  <c r="O210" i="20"/>
  <c r="Q210" i="20"/>
  <c r="C158" i="20"/>
  <c r="D158" i="20"/>
  <c r="E158" i="20"/>
  <c r="O158" i="20"/>
  <c r="C159" i="20"/>
  <c r="D159" i="20"/>
  <c r="E159" i="20"/>
  <c r="G159" i="20"/>
  <c r="D160" i="20"/>
  <c r="E160" i="20"/>
  <c r="G160" i="20"/>
  <c r="H160" i="20"/>
  <c r="I160" i="20"/>
  <c r="K160" i="20"/>
  <c r="L160" i="20"/>
  <c r="D161" i="20"/>
  <c r="E161" i="20"/>
  <c r="G161" i="20"/>
  <c r="I161" i="20"/>
  <c r="K161" i="20"/>
  <c r="M161" i="20"/>
  <c r="G162" i="20"/>
  <c r="H162" i="20"/>
  <c r="I162" i="20"/>
  <c r="K162" i="20"/>
  <c r="M162" i="20"/>
  <c r="L163" i="20"/>
  <c r="K164" i="20"/>
  <c r="L164" i="20"/>
  <c r="M164" i="20"/>
  <c r="C165" i="20"/>
  <c r="D165" i="20"/>
  <c r="E165" i="20"/>
  <c r="G165" i="20"/>
  <c r="K166" i="20"/>
  <c r="L166" i="20"/>
  <c r="M166" i="20"/>
  <c r="O166" i="20"/>
  <c r="P166" i="20"/>
  <c r="Q166" i="20"/>
  <c r="E168" i="20"/>
  <c r="L168" i="20"/>
  <c r="M168" i="20"/>
  <c r="O168" i="20"/>
  <c r="C169" i="20"/>
  <c r="D169" i="20"/>
  <c r="E169" i="20"/>
  <c r="G169" i="20"/>
  <c r="G170" i="20"/>
  <c r="H170" i="20"/>
  <c r="K170" i="20"/>
  <c r="L170" i="20"/>
  <c r="D171" i="20"/>
  <c r="E171" i="20"/>
  <c r="G171" i="20"/>
  <c r="H171" i="20"/>
  <c r="I171" i="20"/>
  <c r="K171" i="20"/>
  <c r="L172" i="20"/>
  <c r="O172" i="20"/>
  <c r="E176" i="20"/>
  <c r="G176" i="20"/>
  <c r="H176" i="20"/>
  <c r="I176" i="20"/>
  <c r="K176" i="20"/>
  <c r="L176" i="20"/>
  <c r="M176" i="20"/>
  <c r="E177" i="20"/>
  <c r="D178" i="20"/>
  <c r="E178" i="20"/>
  <c r="E179" i="20"/>
  <c r="O180" i="20"/>
  <c r="P180" i="20"/>
  <c r="C181" i="20"/>
  <c r="D181" i="20"/>
  <c r="E181" i="20"/>
  <c r="G181" i="20"/>
  <c r="D183" i="20"/>
  <c r="E183" i="20"/>
  <c r="G183" i="20"/>
  <c r="H183" i="20"/>
  <c r="I183" i="20"/>
  <c r="K183" i="20"/>
  <c r="L183" i="20"/>
  <c r="D185" i="20"/>
  <c r="E185" i="20"/>
  <c r="C186" i="20"/>
  <c r="M186" i="20"/>
  <c r="O186" i="20"/>
  <c r="P186" i="20"/>
  <c r="P187" i="20"/>
  <c r="C189" i="20"/>
  <c r="D189" i="20"/>
  <c r="E189" i="20"/>
  <c r="P189" i="20"/>
  <c r="C191" i="20"/>
  <c r="D191" i="20"/>
  <c r="E191" i="20"/>
  <c r="E196" i="20"/>
  <c r="I196" i="20"/>
  <c r="K196" i="20"/>
  <c r="L196" i="20"/>
  <c r="M196" i="20"/>
  <c r="M197" i="20"/>
  <c r="C201" i="20"/>
  <c r="E203" i="20"/>
  <c r="M207" i="20"/>
  <c r="O207" i="20"/>
  <c r="P207" i="20"/>
  <c r="Q207" i="20"/>
  <c r="M209" i="20"/>
  <c r="D210" i="20"/>
  <c r="H163" i="19"/>
  <c r="K159" i="19"/>
  <c r="L166" i="19"/>
  <c r="M158" i="19"/>
  <c r="O215" i="20"/>
  <c r="P215" i="20"/>
  <c r="Q215" i="20"/>
  <c r="B159" i="19"/>
  <c r="D216" i="20"/>
  <c r="E216" i="20"/>
  <c r="B160" i="19"/>
  <c r="K160" i="19"/>
  <c r="M217" i="20"/>
  <c r="N160" i="19"/>
  <c r="I218" i="20"/>
  <c r="D219" i="21"/>
  <c r="E162" i="19"/>
  <c r="L220" i="20"/>
  <c r="M220" i="20"/>
  <c r="O220" i="20"/>
  <c r="P220" i="20"/>
  <c r="Q220" i="20"/>
  <c r="C221" i="21"/>
  <c r="D221" i="21"/>
  <c r="I221" i="20"/>
  <c r="I222" i="20"/>
  <c r="L222" i="21"/>
  <c r="M222" i="20"/>
  <c r="P222" i="21"/>
  <c r="O166" i="19"/>
  <c r="P166" i="19"/>
  <c r="Q166" i="19"/>
  <c r="I167" i="19"/>
  <c r="P167" i="19"/>
  <c r="D223" i="21"/>
  <c r="E223" i="19"/>
  <c r="H223" i="21"/>
  <c r="K223" i="21"/>
  <c r="P223" i="21"/>
  <c r="Q223" i="20"/>
  <c r="B169" i="19"/>
  <c r="E169" i="19"/>
  <c r="L169" i="19"/>
  <c r="M169" i="19"/>
  <c r="B171" i="19"/>
  <c r="E171" i="19"/>
  <c r="I171" i="19"/>
  <c r="J171" i="19"/>
  <c r="C226" i="20"/>
  <c r="D179" i="19"/>
  <c r="E226" i="20"/>
  <c r="D227" i="20"/>
  <c r="G176" i="19"/>
  <c r="H227" i="20"/>
  <c r="K227" i="20"/>
  <c r="L227" i="20"/>
  <c r="N176" i="19"/>
  <c r="I228" i="19"/>
  <c r="J177" i="19"/>
  <c r="P177" i="19"/>
  <c r="E229" i="20"/>
  <c r="F178" i="19"/>
  <c r="G178" i="19"/>
  <c r="J178" i="19"/>
  <c r="L178" i="19"/>
  <c r="N178" i="19"/>
  <c r="O178" i="19"/>
  <c r="Q229" i="20"/>
  <c r="K179" i="19"/>
  <c r="N179" i="19"/>
  <c r="O179" i="19"/>
  <c r="I231" i="20"/>
  <c r="K231" i="20"/>
  <c r="M231" i="20"/>
  <c r="C232" i="20"/>
  <c r="E232" i="20"/>
  <c r="G232" i="21"/>
  <c r="H181" i="19"/>
  <c r="I232" i="20"/>
  <c r="K181" i="19"/>
  <c r="M232" i="20"/>
  <c r="O181" i="19"/>
  <c r="P181" i="19"/>
  <c r="G182" i="19"/>
  <c r="N182" i="19"/>
  <c r="O182" i="19"/>
  <c r="P182" i="19"/>
  <c r="G183" i="19"/>
  <c r="H183" i="19"/>
  <c r="I183" i="19"/>
  <c r="J183" i="19"/>
  <c r="K183" i="19"/>
  <c r="L183" i="19"/>
  <c r="M183" i="19"/>
  <c r="N183" i="19"/>
  <c r="O183" i="19"/>
  <c r="P183" i="19"/>
  <c r="L233" i="20"/>
  <c r="P184" i="19"/>
  <c r="C185" i="19"/>
  <c r="D185" i="19"/>
  <c r="E185" i="19"/>
  <c r="F185" i="19"/>
  <c r="G185" i="19"/>
  <c r="H185" i="19"/>
  <c r="I185" i="19"/>
  <c r="J185" i="19"/>
  <c r="K185" i="19"/>
  <c r="L185" i="19"/>
  <c r="M185" i="19"/>
  <c r="N185" i="19"/>
  <c r="O185" i="19"/>
  <c r="P185" i="19"/>
  <c r="Q185" i="19"/>
  <c r="B186" i="19"/>
  <c r="G186" i="19"/>
  <c r="J186" i="19"/>
  <c r="Q186" i="19"/>
  <c r="D234" i="20"/>
  <c r="E234" i="20"/>
  <c r="G234" i="21"/>
  <c r="I234" i="20"/>
  <c r="K234" i="20"/>
  <c r="L234" i="20"/>
  <c r="M234" i="20"/>
  <c r="N188" i="19"/>
  <c r="O188" i="19"/>
  <c r="P188" i="19"/>
  <c r="B189" i="19"/>
  <c r="C189" i="19"/>
  <c r="D189" i="19"/>
  <c r="E189" i="19"/>
  <c r="F189" i="19"/>
  <c r="G189" i="19"/>
  <c r="H189" i="19"/>
  <c r="I189" i="19"/>
  <c r="J189" i="19"/>
  <c r="K189" i="19"/>
  <c r="L189" i="19"/>
  <c r="M189" i="19"/>
  <c r="N189" i="19"/>
  <c r="O189" i="19"/>
  <c r="Q189" i="19"/>
  <c r="J190" i="19"/>
  <c r="L190" i="19"/>
  <c r="P190" i="19"/>
  <c r="Q190" i="19"/>
  <c r="C235" i="20"/>
  <c r="D191" i="19"/>
  <c r="E235" i="20"/>
  <c r="F191" i="19"/>
  <c r="N191" i="19"/>
  <c r="B237" i="21"/>
  <c r="F237" i="21"/>
  <c r="K200" i="19"/>
  <c r="B195" i="19"/>
  <c r="C195" i="19"/>
  <c r="P195" i="19"/>
  <c r="B196" i="19"/>
  <c r="K196" i="19"/>
  <c r="L239" i="20"/>
  <c r="M239" i="20"/>
  <c r="P239" i="20"/>
  <c r="Q196" i="19"/>
  <c r="B197" i="19"/>
  <c r="C197" i="19"/>
  <c r="F197" i="19"/>
  <c r="K197" i="19"/>
  <c r="L197" i="19"/>
  <c r="M240" i="19"/>
  <c r="O240" i="19"/>
  <c r="D198" i="19"/>
  <c r="F198" i="19"/>
  <c r="G241" i="20"/>
  <c r="H241" i="20"/>
  <c r="L241" i="20"/>
  <c r="M241" i="20"/>
  <c r="O241" i="20"/>
  <c r="P241" i="20"/>
  <c r="C199" i="19"/>
  <c r="D199" i="19"/>
  <c r="E199" i="19"/>
  <c r="G199" i="19"/>
  <c r="H199" i="19"/>
  <c r="I199" i="19"/>
  <c r="K199" i="19"/>
  <c r="L199" i="19"/>
  <c r="K243" i="21"/>
  <c r="F201" i="19"/>
  <c r="G201" i="19"/>
  <c r="I201" i="19"/>
  <c r="K201" i="19"/>
  <c r="L201" i="19"/>
  <c r="M201" i="19"/>
  <c r="B202" i="19"/>
  <c r="C202" i="19"/>
  <c r="D202" i="19"/>
  <c r="E202" i="19"/>
  <c r="F202" i="19"/>
  <c r="I202" i="19"/>
  <c r="E244" i="19"/>
  <c r="H203" i="19"/>
  <c r="I203" i="19"/>
  <c r="K203" i="19"/>
  <c r="L203" i="19"/>
  <c r="M244" i="20"/>
  <c r="O244" i="20"/>
  <c r="Q244" i="20"/>
  <c r="B204" i="19"/>
  <c r="D204" i="19"/>
  <c r="E204" i="19"/>
  <c r="F204" i="19"/>
  <c r="G204" i="19"/>
  <c r="H204" i="19"/>
  <c r="I204" i="19"/>
  <c r="J204" i="19"/>
  <c r="K204" i="19"/>
  <c r="L204" i="19"/>
  <c r="M204" i="19"/>
  <c r="B205" i="19"/>
  <c r="C205" i="19"/>
  <c r="H205" i="19"/>
  <c r="J205" i="19"/>
  <c r="K205" i="19"/>
  <c r="L205" i="19"/>
  <c r="M205" i="19"/>
  <c r="N205" i="19"/>
  <c r="C206" i="19"/>
  <c r="D206" i="19"/>
  <c r="E245" i="20"/>
  <c r="K245" i="21"/>
  <c r="D207" i="19"/>
  <c r="F207" i="19"/>
  <c r="G207" i="19"/>
  <c r="I207" i="19"/>
  <c r="K207" i="19"/>
  <c r="L207" i="19"/>
  <c r="M207" i="19"/>
  <c r="P207" i="19"/>
  <c r="B208" i="19"/>
  <c r="F208" i="19"/>
  <c r="H208" i="19"/>
  <c r="J208" i="19"/>
  <c r="K208" i="19"/>
  <c r="L208" i="19"/>
  <c r="M208" i="19"/>
  <c r="B209" i="19"/>
  <c r="C209" i="19"/>
  <c r="D209" i="19"/>
  <c r="G209" i="19"/>
  <c r="H209" i="19"/>
  <c r="I209" i="19"/>
  <c r="J209" i="19"/>
  <c r="K209" i="19"/>
  <c r="L209" i="19"/>
  <c r="M209" i="19"/>
  <c r="B210" i="19"/>
  <c r="E246" i="20"/>
  <c r="F210" i="19"/>
  <c r="G246" i="20"/>
  <c r="E158" i="19"/>
  <c r="I158" i="19"/>
  <c r="K158" i="19"/>
  <c r="L158" i="19"/>
  <c r="O158" i="19"/>
  <c r="Q158" i="19"/>
  <c r="C159" i="19"/>
  <c r="G159" i="19"/>
  <c r="I159" i="19"/>
  <c r="L159" i="19"/>
  <c r="E160" i="19"/>
  <c r="O160" i="19"/>
  <c r="P160" i="19"/>
  <c r="Q160" i="19"/>
  <c r="E161" i="19"/>
  <c r="G161" i="19"/>
  <c r="H161" i="19"/>
  <c r="I161" i="19"/>
  <c r="K161" i="19"/>
  <c r="L161" i="19"/>
  <c r="M161" i="19"/>
  <c r="O161" i="19"/>
  <c r="P161" i="19"/>
  <c r="Q161" i="19"/>
  <c r="D163" i="19"/>
  <c r="E163" i="19"/>
  <c r="G163" i="19"/>
  <c r="I163" i="19"/>
  <c r="O163" i="19"/>
  <c r="Q163" i="19"/>
  <c r="E164" i="19"/>
  <c r="K165" i="19"/>
  <c r="L165" i="19"/>
  <c r="M165" i="19"/>
  <c r="O165" i="19"/>
  <c r="P165" i="19"/>
  <c r="Q165" i="19"/>
  <c r="C166" i="19"/>
  <c r="E166" i="19"/>
  <c r="G166" i="19"/>
  <c r="H166" i="19"/>
  <c r="I166" i="19"/>
  <c r="K166" i="19"/>
  <c r="O167" i="19"/>
  <c r="Q167" i="19"/>
  <c r="E168" i="19"/>
  <c r="G168" i="19"/>
  <c r="H168" i="19"/>
  <c r="I168" i="19"/>
  <c r="Q168" i="19"/>
  <c r="E170" i="19"/>
  <c r="I170" i="19"/>
  <c r="K170" i="19"/>
  <c r="L170" i="19"/>
  <c r="M170" i="19"/>
  <c r="O170" i="19"/>
  <c r="P170" i="19"/>
  <c r="Q170" i="19"/>
  <c r="C171" i="19"/>
  <c r="D171" i="19"/>
  <c r="G171" i="19"/>
  <c r="H171" i="19"/>
  <c r="C176" i="19"/>
  <c r="D176" i="19"/>
  <c r="O176" i="19"/>
  <c r="P176" i="19"/>
  <c r="G177" i="19"/>
  <c r="K177" i="19"/>
  <c r="L177" i="19"/>
  <c r="O177" i="19"/>
  <c r="L179" i="19"/>
  <c r="D180" i="19"/>
  <c r="G180" i="19"/>
  <c r="H180" i="19"/>
  <c r="K180" i="19"/>
  <c r="L180" i="19"/>
  <c r="O180" i="19"/>
  <c r="P180" i="19"/>
  <c r="G181" i="19"/>
  <c r="L182" i="19"/>
  <c r="C183" i="19"/>
  <c r="D183" i="19"/>
  <c r="D184" i="19"/>
  <c r="G184" i="19"/>
  <c r="H184" i="19"/>
  <c r="K184" i="19"/>
  <c r="L184" i="19"/>
  <c r="O184" i="19"/>
  <c r="K186" i="19"/>
  <c r="L186" i="19"/>
  <c r="O186" i="19"/>
  <c r="P186" i="19"/>
  <c r="C187" i="19"/>
  <c r="G187" i="19"/>
  <c r="H187" i="19"/>
  <c r="K187" i="19"/>
  <c r="L187" i="19"/>
  <c r="O187" i="19"/>
  <c r="P187" i="19"/>
  <c r="C188" i="19"/>
  <c r="D188" i="19"/>
  <c r="G188" i="19"/>
  <c r="K188" i="19"/>
  <c r="L188" i="19"/>
  <c r="P189" i="19"/>
  <c r="G190" i="19"/>
  <c r="H190" i="19"/>
  <c r="K190" i="19"/>
  <c r="O190" i="19"/>
  <c r="G191" i="19"/>
  <c r="H191" i="19"/>
  <c r="K191" i="19"/>
  <c r="L191" i="19"/>
  <c r="O191" i="19"/>
  <c r="Q195" i="19"/>
  <c r="C196" i="19"/>
  <c r="D196" i="19"/>
  <c r="E196" i="19"/>
  <c r="G196" i="19"/>
  <c r="H196" i="19"/>
  <c r="I196" i="19"/>
  <c r="E198" i="19"/>
  <c r="K198" i="19"/>
  <c r="L198" i="19"/>
  <c r="M198" i="19"/>
  <c r="Q198" i="19"/>
  <c r="M199" i="19"/>
  <c r="L200" i="19"/>
  <c r="M200" i="19"/>
  <c r="C201" i="19"/>
  <c r="D201" i="19"/>
  <c r="E201" i="19"/>
  <c r="C203" i="19"/>
  <c r="D203" i="19"/>
  <c r="E203" i="19"/>
  <c r="G203" i="19"/>
  <c r="C204" i="19"/>
  <c r="D205" i="19"/>
  <c r="E205" i="19"/>
  <c r="G205" i="19"/>
  <c r="I205" i="19"/>
  <c r="G206" i="19"/>
  <c r="H206" i="19"/>
  <c r="K206" i="19"/>
  <c r="L206" i="19"/>
  <c r="M206" i="19"/>
  <c r="C208" i="19"/>
  <c r="D208" i="19"/>
  <c r="E208" i="19"/>
  <c r="G208" i="19"/>
  <c r="I208" i="19"/>
  <c r="C210" i="19"/>
  <c r="D210" i="19"/>
  <c r="E210" i="19"/>
  <c r="G210" i="19"/>
  <c r="H210" i="19"/>
  <c r="I210" i="19"/>
  <c r="K210" i="19"/>
  <c r="L210" i="19"/>
  <c r="M210" i="19"/>
  <c r="O210" i="19"/>
  <c r="E215" i="19"/>
  <c r="Q219" i="19"/>
  <c r="Q220" i="19"/>
  <c r="Q221" i="19"/>
  <c r="Q222" i="19"/>
  <c r="Q223" i="19"/>
  <c r="E230" i="19"/>
  <c r="Q230" i="19"/>
  <c r="I231" i="19"/>
  <c r="M231" i="19"/>
  <c r="E232" i="19"/>
  <c r="I232" i="19"/>
  <c r="Q232" i="19"/>
  <c r="C233" i="19"/>
  <c r="I233" i="19"/>
  <c r="M233" i="19"/>
  <c r="I234" i="19"/>
  <c r="M234" i="19"/>
  <c r="Q234" i="19"/>
  <c r="M235" i="19"/>
  <c r="Q243" i="19"/>
  <c r="Q245" i="19"/>
  <c r="M246" i="19"/>
  <c r="E84" i="18"/>
  <c r="C85" i="18"/>
  <c r="Q86" i="18"/>
  <c r="G217" i="19"/>
  <c r="I220" i="19"/>
  <c r="Q215" i="19"/>
  <c r="I230" i="19"/>
  <c r="Q228" i="19"/>
  <c r="M86" i="18"/>
  <c r="B61" i="6"/>
  <c r="E90" i="18"/>
  <c r="F61" i="6"/>
  <c r="J61" i="6"/>
  <c r="N61" i="6"/>
  <c r="B62" i="6"/>
  <c r="E91" i="18"/>
  <c r="F62" i="6"/>
  <c r="I91" i="18"/>
  <c r="J62" i="6"/>
  <c r="M91" i="18"/>
  <c r="N62" i="6"/>
  <c r="Q91" i="18"/>
  <c r="B63" i="6"/>
  <c r="E92" i="18"/>
  <c r="F63" i="6"/>
  <c r="J63" i="6"/>
  <c r="K92" i="18"/>
  <c r="N63" i="6"/>
  <c r="O92" i="18"/>
  <c r="Q92" i="18"/>
  <c r="B94" i="6"/>
  <c r="F94" i="6"/>
  <c r="J94" i="6"/>
  <c r="N94" i="6"/>
  <c r="F70" i="18"/>
  <c r="H70" i="18"/>
  <c r="A71" i="18"/>
  <c r="B70" i="18"/>
  <c r="D70" i="18"/>
  <c r="E70" i="18"/>
  <c r="I70" i="18"/>
  <c r="J70" i="18"/>
  <c r="L70" i="18"/>
  <c r="M70" i="18"/>
  <c r="N70" i="18"/>
  <c r="P70" i="18"/>
  <c r="A72" i="18"/>
  <c r="A73" i="18"/>
  <c r="C75" i="18"/>
  <c r="G75" i="18"/>
  <c r="C40" i="9"/>
  <c r="D40" i="9"/>
  <c r="E40" i="9"/>
  <c r="F40" i="9"/>
  <c r="G40" i="9"/>
  <c r="H40" i="9"/>
  <c r="I40" i="9"/>
  <c r="J40" i="9"/>
  <c r="K40" i="9"/>
  <c r="L40" i="9"/>
  <c r="M40" i="9"/>
  <c r="N40" i="9"/>
  <c r="P40" i="9"/>
  <c r="Q40" i="9"/>
  <c r="C79" i="18"/>
  <c r="C108" i="6" s="1"/>
  <c r="C80" i="18"/>
  <c r="G80" i="18"/>
  <c r="B81" i="18"/>
  <c r="C81" i="18"/>
  <c r="C110" i="6" s="1"/>
  <c r="E81" i="18"/>
  <c r="E110" i="6" s="1"/>
  <c r="F81" i="18"/>
  <c r="G81" i="18"/>
  <c r="I81" i="18"/>
  <c r="I110" i="6" s="1"/>
  <c r="K81" i="18"/>
  <c r="M81" i="18"/>
  <c r="N81" i="18"/>
  <c r="O81" i="18"/>
  <c r="Q81" i="18"/>
  <c r="Q84" i="18"/>
  <c r="E85" i="18"/>
  <c r="I85" i="18"/>
  <c r="M85" i="18"/>
  <c r="Q85" i="18"/>
  <c r="E86" i="18"/>
  <c r="I86" i="18"/>
  <c r="E95" i="18"/>
  <c r="I95" i="18"/>
  <c r="M95" i="18"/>
  <c r="Q95" i="18"/>
  <c r="E96" i="18"/>
  <c r="I96" i="18"/>
  <c r="M96" i="18"/>
  <c r="Q96" i="18"/>
  <c r="E97" i="18"/>
  <c r="I97" i="18"/>
  <c r="M97" i="18"/>
  <c r="Q97" i="18"/>
  <c r="K98" i="18"/>
  <c r="M98" i="18"/>
  <c r="B164" i="17"/>
  <c r="E164" i="17"/>
  <c r="I164" i="17"/>
  <c r="J164" i="17"/>
  <c r="K164" i="17"/>
  <c r="C159" i="17"/>
  <c r="D159" i="17"/>
  <c r="E159" i="17"/>
  <c r="G159" i="17"/>
  <c r="H159" i="17"/>
  <c r="I159" i="17"/>
  <c r="J221" i="17"/>
  <c r="K159" i="17"/>
  <c r="L221" i="17"/>
  <c r="M221" i="17"/>
  <c r="N221" i="17"/>
  <c r="O221" i="17"/>
  <c r="P221" i="17"/>
  <c r="B222" i="17"/>
  <c r="C222" i="17"/>
  <c r="E160" i="17"/>
  <c r="F222" i="17"/>
  <c r="H222" i="17"/>
  <c r="J222" i="17"/>
  <c r="C223" i="17"/>
  <c r="D223" i="17"/>
  <c r="E161" i="17"/>
  <c r="F223" i="17"/>
  <c r="G161" i="17"/>
  <c r="H161" i="17"/>
  <c r="J223" i="17"/>
  <c r="K161" i="17"/>
  <c r="N223" i="17"/>
  <c r="C162" i="17"/>
  <c r="E162" i="17"/>
  <c r="F224" i="17"/>
  <c r="G162" i="17"/>
  <c r="H162" i="17"/>
  <c r="K162" i="17"/>
  <c r="M162" i="17"/>
  <c r="O224" i="17"/>
  <c r="P224" i="17"/>
  <c r="M163" i="17"/>
  <c r="N163" i="17"/>
  <c r="P163" i="17"/>
  <c r="F164" i="17"/>
  <c r="H164" i="17"/>
  <c r="Q164" i="17"/>
  <c r="B165" i="17"/>
  <c r="C165" i="17"/>
  <c r="D165" i="17"/>
  <c r="E165" i="17"/>
  <c r="F165" i="17"/>
  <c r="H165" i="17"/>
  <c r="I165" i="17"/>
  <c r="J165" i="17"/>
  <c r="K165" i="17"/>
  <c r="M165" i="17"/>
  <c r="O165" i="17"/>
  <c r="P165" i="17"/>
  <c r="Q165" i="17"/>
  <c r="G230" i="17"/>
  <c r="I230" i="17"/>
  <c r="J230" i="17"/>
  <c r="N230" i="17"/>
  <c r="B231" i="17"/>
  <c r="E169" i="17"/>
  <c r="F231" i="17"/>
  <c r="H231" i="17"/>
  <c r="J231" i="17"/>
  <c r="C232" i="17"/>
  <c r="D232" i="17"/>
  <c r="E232" i="17"/>
  <c r="F232" i="17"/>
  <c r="H232" i="17"/>
  <c r="J232" i="17"/>
  <c r="N232" i="17"/>
  <c r="Q170" i="17"/>
  <c r="B233" i="17"/>
  <c r="C171" i="17"/>
  <c r="D171" i="17"/>
  <c r="E171" i="17"/>
  <c r="G171" i="17"/>
  <c r="I171" i="17"/>
  <c r="K171" i="17"/>
  <c r="O233" i="17"/>
  <c r="Q233" i="17"/>
  <c r="B173" i="17"/>
  <c r="C235" i="17"/>
  <c r="D235" i="17"/>
  <c r="E173" i="17"/>
  <c r="F173" i="17"/>
  <c r="G173" i="17"/>
  <c r="I173" i="17"/>
  <c r="J173" i="17"/>
  <c r="N173" i="17"/>
  <c r="B176" i="17"/>
  <c r="C176" i="17"/>
  <c r="D176" i="17"/>
  <c r="E176" i="17"/>
  <c r="F176" i="17"/>
  <c r="G176" i="17"/>
  <c r="H176" i="17"/>
  <c r="J176" i="17"/>
  <c r="K176" i="17"/>
  <c r="N176" i="17"/>
  <c r="P176" i="17"/>
  <c r="Q176" i="17"/>
  <c r="B180" i="17"/>
  <c r="C180" i="17"/>
  <c r="D180" i="17"/>
  <c r="E180" i="17"/>
  <c r="F180" i="17"/>
  <c r="G180" i="17"/>
  <c r="H180" i="17"/>
  <c r="I180" i="17"/>
  <c r="K180" i="17"/>
  <c r="L180" i="17"/>
  <c r="M180" i="17"/>
  <c r="N180" i="17"/>
  <c r="O180" i="17"/>
  <c r="P180" i="17"/>
  <c r="B75" i="14"/>
  <c r="F75" i="14"/>
  <c r="J75" i="14"/>
  <c r="N75" i="14"/>
  <c r="M196" i="17"/>
  <c r="N76" i="14"/>
  <c r="N105" i="6" s="1"/>
  <c r="Q196" i="17"/>
  <c r="C184" i="17"/>
  <c r="D184" i="17"/>
  <c r="E184" i="17"/>
  <c r="G184" i="17"/>
  <c r="I184" i="17"/>
  <c r="J240" i="17"/>
  <c r="K184" i="17"/>
  <c r="L184" i="17"/>
  <c r="M184" i="17"/>
  <c r="O184" i="17"/>
  <c r="P184" i="17"/>
  <c r="B185" i="17"/>
  <c r="C185" i="17"/>
  <c r="D185" i="17"/>
  <c r="E185" i="17"/>
  <c r="F185" i="17"/>
  <c r="G185" i="17"/>
  <c r="H185" i="17"/>
  <c r="I185" i="17"/>
  <c r="J241" i="17"/>
  <c r="K185" i="17"/>
  <c r="L185" i="17"/>
  <c r="M185" i="17"/>
  <c r="N241" i="17"/>
  <c r="O185" i="17"/>
  <c r="Q185" i="17"/>
  <c r="E186" i="17"/>
  <c r="J242" i="17"/>
  <c r="K186" i="17"/>
  <c r="M186" i="17"/>
  <c r="N242" i="17"/>
  <c r="O186" i="17"/>
  <c r="P186" i="17"/>
  <c r="Q186" i="17"/>
  <c r="B187" i="17"/>
  <c r="C187" i="17"/>
  <c r="D187" i="17"/>
  <c r="E187" i="17"/>
  <c r="G243" i="17"/>
  <c r="I243" i="17"/>
  <c r="J243" i="17"/>
  <c r="N243" i="17"/>
  <c r="D188" i="17"/>
  <c r="E188" i="17"/>
  <c r="F188" i="17"/>
  <c r="G188" i="17"/>
  <c r="H188" i="17"/>
  <c r="I188" i="17"/>
  <c r="J188" i="17"/>
  <c r="K188" i="17"/>
  <c r="L188" i="17"/>
  <c r="M188" i="17"/>
  <c r="N188" i="17"/>
  <c r="O188" i="17"/>
  <c r="P188" i="17"/>
  <c r="Q188" i="17"/>
  <c r="C189" i="17"/>
  <c r="D189" i="17"/>
  <c r="E189" i="17"/>
  <c r="F189" i="17"/>
  <c r="G189" i="17"/>
  <c r="H189" i="17"/>
  <c r="I189" i="17"/>
  <c r="J189" i="17"/>
  <c r="N189" i="17"/>
  <c r="C190" i="17"/>
  <c r="D190" i="17"/>
  <c r="E190" i="17"/>
  <c r="F190" i="17"/>
  <c r="O190" i="17"/>
  <c r="P190" i="17"/>
  <c r="Q190" i="17"/>
  <c r="B191" i="17"/>
  <c r="C191" i="17"/>
  <c r="D191" i="17"/>
  <c r="E191" i="17"/>
  <c r="F191" i="17"/>
  <c r="H191" i="17"/>
  <c r="I191" i="17"/>
  <c r="C192" i="17"/>
  <c r="D192" i="17"/>
  <c r="E192" i="17"/>
  <c r="F192" i="17"/>
  <c r="G192" i="17"/>
  <c r="H192" i="17"/>
  <c r="I192" i="17"/>
  <c r="J192" i="17"/>
  <c r="K192" i="17"/>
  <c r="L192" i="17"/>
  <c r="M192" i="17"/>
  <c r="N192" i="17"/>
  <c r="O192" i="17"/>
  <c r="P192" i="17"/>
  <c r="Q192" i="17"/>
  <c r="B193" i="17"/>
  <c r="C193" i="17"/>
  <c r="D193" i="17"/>
  <c r="E193" i="17"/>
  <c r="F193" i="17"/>
  <c r="M193" i="17"/>
  <c r="O193" i="17"/>
  <c r="P193" i="17"/>
  <c r="Q193" i="17"/>
  <c r="B194" i="17"/>
  <c r="C194" i="17"/>
  <c r="D194" i="17"/>
  <c r="E194" i="17"/>
  <c r="F194" i="17"/>
  <c r="G194" i="17"/>
  <c r="I194" i="17"/>
  <c r="P194" i="17"/>
  <c r="Q194" i="17"/>
  <c r="B195" i="17"/>
  <c r="C195" i="17"/>
  <c r="D195" i="17"/>
  <c r="E195" i="17"/>
  <c r="F195" i="17"/>
  <c r="G195" i="17"/>
  <c r="H195" i="17"/>
  <c r="I195" i="17"/>
  <c r="J195" i="17"/>
  <c r="K195" i="17"/>
  <c r="L195" i="17"/>
  <c r="M195" i="17"/>
  <c r="N195" i="17"/>
  <c r="O195" i="17"/>
  <c r="P195" i="17"/>
  <c r="Q195" i="17"/>
  <c r="C196" i="17"/>
  <c r="D196" i="17"/>
  <c r="E196" i="17"/>
  <c r="F196" i="17"/>
  <c r="C197" i="17"/>
  <c r="D197" i="17"/>
  <c r="E197" i="17"/>
  <c r="F197" i="17"/>
  <c r="G197" i="17"/>
  <c r="H197" i="17"/>
  <c r="I197" i="17"/>
  <c r="J197" i="17"/>
  <c r="K197" i="17"/>
  <c r="L197" i="17"/>
  <c r="M197" i="17"/>
  <c r="N197" i="17"/>
  <c r="O197" i="17"/>
  <c r="P197" i="17"/>
  <c r="Q197" i="17"/>
  <c r="B198" i="17"/>
  <c r="C198" i="17"/>
  <c r="D198" i="17"/>
  <c r="E198" i="17"/>
  <c r="F198" i="17"/>
  <c r="G198" i="17"/>
  <c r="H198" i="17"/>
  <c r="I198" i="17"/>
  <c r="J198" i="17"/>
  <c r="K198" i="17"/>
  <c r="O198" i="17"/>
  <c r="B201" i="17"/>
  <c r="C201" i="17"/>
  <c r="D201" i="17"/>
  <c r="E201" i="17"/>
  <c r="F201" i="17"/>
  <c r="G201" i="17"/>
  <c r="J201" i="17"/>
  <c r="K201" i="17"/>
  <c r="M201" i="17"/>
  <c r="N201" i="17"/>
  <c r="O201" i="17"/>
  <c r="Q201" i="17"/>
  <c r="B202" i="17"/>
  <c r="C202" i="17"/>
  <c r="D202" i="17"/>
  <c r="E202" i="17"/>
  <c r="F202" i="17"/>
  <c r="G251" i="17"/>
  <c r="H202" i="17"/>
  <c r="L251" i="17"/>
  <c r="M251" i="17"/>
  <c r="O251" i="17"/>
  <c r="P251" i="17"/>
  <c r="Q251" i="17"/>
  <c r="B203" i="17"/>
  <c r="C203" i="17"/>
  <c r="D203" i="17"/>
  <c r="E203" i="17"/>
  <c r="F203" i="17"/>
  <c r="G252" i="17"/>
  <c r="J252" i="17"/>
  <c r="K203" i="17"/>
  <c r="L203" i="17"/>
  <c r="M203" i="17"/>
  <c r="N203" i="17"/>
  <c r="O203" i="17"/>
  <c r="P203" i="17"/>
  <c r="B204" i="17"/>
  <c r="D204" i="17"/>
  <c r="E204" i="17"/>
  <c r="F204" i="17"/>
  <c r="G204" i="17"/>
  <c r="H253" i="17"/>
  <c r="I253" i="17"/>
  <c r="J253" i="17"/>
  <c r="K253" i="17"/>
  <c r="L253" i="17"/>
  <c r="M253" i="17"/>
  <c r="N253" i="17"/>
  <c r="O253" i="17"/>
  <c r="P206" i="17"/>
  <c r="B207" i="17"/>
  <c r="B208" i="17"/>
  <c r="C208" i="17"/>
  <c r="D208" i="17"/>
  <c r="E208" i="17"/>
  <c r="F208" i="17"/>
  <c r="G208" i="17"/>
  <c r="H208" i="17"/>
  <c r="I208" i="17"/>
  <c r="J208" i="17"/>
  <c r="K208" i="17"/>
  <c r="L208" i="17"/>
  <c r="M208" i="17"/>
  <c r="N208" i="17"/>
  <c r="O208" i="17"/>
  <c r="P208" i="17"/>
  <c r="Q208" i="17"/>
  <c r="P210" i="17"/>
  <c r="E211" i="17"/>
  <c r="F211" i="17"/>
  <c r="G211" i="17"/>
  <c r="H211" i="17"/>
  <c r="I211" i="17"/>
  <c r="O211" i="17"/>
  <c r="Q211" i="17"/>
  <c r="P212" i="17"/>
  <c r="P213" i="17"/>
  <c r="B215" i="17"/>
  <c r="G215" i="17"/>
  <c r="M215" i="17"/>
  <c r="N215" i="17"/>
  <c r="O215" i="17"/>
  <c r="P215" i="17"/>
  <c r="Q215" i="17"/>
  <c r="B77" i="14"/>
  <c r="B106" i="6" s="1"/>
  <c r="N77" i="14"/>
  <c r="N106" i="6" s="1"/>
  <c r="P209" i="17"/>
  <c r="L159" i="17"/>
  <c r="N159" i="17"/>
  <c r="O159" i="17"/>
  <c r="P159" i="17"/>
  <c r="B160" i="17"/>
  <c r="C160" i="17"/>
  <c r="D160" i="17"/>
  <c r="F160" i="17"/>
  <c r="H160" i="17"/>
  <c r="J160" i="17"/>
  <c r="C161" i="17"/>
  <c r="D161" i="17"/>
  <c r="L161" i="17"/>
  <c r="M161" i="17"/>
  <c r="N161" i="17"/>
  <c r="O161" i="17"/>
  <c r="P161" i="17"/>
  <c r="D162" i="17"/>
  <c r="F162" i="17"/>
  <c r="O162" i="17"/>
  <c r="P162" i="17"/>
  <c r="B163" i="17"/>
  <c r="C163" i="17"/>
  <c r="D163" i="17"/>
  <c r="E163" i="17"/>
  <c r="F163" i="17"/>
  <c r="G163" i="17"/>
  <c r="H163" i="17"/>
  <c r="G164" i="17"/>
  <c r="G165" i="17"/>
  <c r="L165" i="17"/>
  <c r="N165" i="17"/>
  <c r="G168" i="17"/>
  <c r="J168" i="17"/>
  <c r="K168" i="17"/>
  <c r="L168" i="17"/>
  <c r="M168" i="17"/>
  <c r="N168" i="17"/>
  <c r="O168" i="17"/>
  <c r="P168" i="17"/>
  <c r="Q168" i="17"/>
  <c r="B169" i="17"/>
  <c r="C169" i="17"/>
  <c r="D169" i="17"/>
  <c r="F169" i="17"/>
  <c r="C170" i="17"/>
  <c r="D170" i="17"/>
  <c r="E170" i="17"/>
  <c r="F170" i="17"/>
  <c r="G170" i="17"/>
  <c r="H170" i="17"/>
  <c r="I170" i="17"/>
  <c r="J170" i="17"/>
  <c r="K170" i="17"/>
  <c r="L170" i="17"/>
  <c r="M170" i="17"/>
  <c r="N170" i="17"/>
  <c r="O170" i="17"/>
  <c r="P170" i="17"/>
  <c r="P171" i="17"/>
  <c r="K173" i="17"/>
  <c r="L173" i="17"/>
  <c r="M173" i="17"/>
  <c r="O173" i="17"/>
  <c r="P173" i="17"/>
  <c r="Q173" i="17"/>
  <c r="D174" i="17"/>
  <c r="D175" i="17"/>
  <c r="I176" i="17"/>
  <c r="L176" i="17"/>
  <c r="M176" i="17"/>
  <c r="O176" i="17"/>
  <c r="J180" i="17"/>
  <c r="Q180" i="17"/>
  <c r="G186" i="17"/>
  <c r="H186" i="17"/>
  <c r="I186" i="17"/>
  <c r="J186" i="17"/>
  <c r="L186" i="17"/>
  <c r="N186" i="17"/>
  <c r="G187" i="17"/>
  <c r="J187" i="17"/>
  <c r="K187" i="17"/>
  <c r="L187" i="17"/>
  <c r="M187" i="17"/>
  <c r="N187" i="17"/>
  <c r="K189" i="17"/>
  <c r="L189" i="17"/>
  <c r="P189" i="17"/>
  <c r="M190" i="17"/>
  <c r="G191" i="17"/>
  <c r="J191" i="17"/>
  <c r="K191" i="17"/>
  <c r="L191" i="17"/>
  <c r="M191" i="17"/>
  <c r="N191" i="17"/>
  <c r="O191" i="17"/>
  <c r="P191" i="17"/>
  <c r="Q191" i="17"/>
  <c r="H193" i="17"/>
  <c r="I193" i="17"/>
  <c r="J193" i="17"/>
  <c r="K193" i="17"/>
  <c r="L193" i="17"/>
  <c r="N193" i="17"/>
  <c r="H194" i="17"/>
  <c r="J194" i="17"/>
  <c r="K194" i="17"/>
  <c r="L194" i="17"/>
  <c r="M194" i="17"/>
  <c r="N194" i="17"/>
  <c r="O194" i="17"/>
  <c r="G196" i="17"/>
  <c r="H196" i="17"/>
  <c r="I196" i="17"/>
  <c r="J196" i="17"/>
  <c r="K196" i="17"/>
  <c r="L196" i="17"/>
  <c r="N196" i="17"/>
  <c r="L198" i="17"/>
  <c r="M198" i="17"/>
  <c r="N198" i="17"/>
  <c r="P198" i="17"/>
  <c r="Q198" i="17"/>
  <c r="H201" i="17"/>
  <c r="L201" i="17"/>
  <c r="I202" i="17"/>
  <c r="J202" i="17"/>
  <c r="K202" i="17"/>
  <c r="L202" i="17"/>
  <c r="M202" i="17"/>
  <c r="N202" i="17"/>
  <c r="O202" i="17"/>
  <c r="P202" i="17"/>
  <c r="Q202" i="17"/>
  <c r="O204" i="17"/>
  <c r="P205" i="17"/>
  <c r="P207" i="17"/>
  <c r="B211" i="17"/>
  <c r="C211" i="17"/>
  <c r="D211" i="17"/>
  <c r="J211" i="17"/>
  <c r="K211" i="17"/>
  <c r="L211" i="17"/>
  <c r="M211" i="17"/>
  <c r="N211" i="17"/>
  <c r="P211" i="17"/>
  <c r="P214" i="17"/>
  <c r="C215" i="17"/>
  <c r="D215" i="17"/>
  <c r="E215" i="17"/>
  <c r="F215" i="17"/>
  <c r="H215" i="17"/>
  <c r="I215" i="17"/>
  <c r="J215" i="17"/>
  <c r="K215" i="17"/>
  <c r="L215" i="17"/>
  <c r="C221" i="17"/>
  <c r="D221" i="17"/>
  <c r="E221" i="17"/>
  <c r="G221" i="17"/>
  <c r="H221" i="17"/>
  <c r="I221" i="17"/>
  <c r="K221" i="17"/>
  <c r="D222" i="17"/>
  <c r="E222" i="17"/>
  <c r="G223" i="17"/>
  <c r="K223" i="17"/>
  <c r="L223" i="17"/>
  <c r="M223" i="17"/>
  <c r="O223" i="17"/>
  <c r="P223" i="17"/>
  <c r="C224" i="17"/>
  <c r="D224" i="17"/>
  <c r="E224" i="17"/>
  <c r="G224" i="17"/>
  <c r="H224" i="17"/>
  <c r="K224" i="17"/>
  <c r="K230" i="17"/>
  <c r="L230" i="17"/>
  <c r="M230" i="17"/>
  <c r="O230" i="17"/>
  <c r="P230" i="17"/>
  <c r="Q230" i="17"/>
  <c r="C231" i="17"/>
  <c r="D231" i="17"/>
  <c r="E231" i="17"/>
  <c r="G232" i="17"/>
  <c r="I232" i="17"/>
  <c r="K232" i="17"/>
  <c r="L232" i="17"/>
  <c r="M232" i="17"/>
  <c r="O232" i="17"/>
  <c r="P232" i="17"/>
  <c r="Q232" i="17"/>
  <c r="D233" i="17"/>
  <c r="K233" i="17"/>
  <c r="P233" i="17"/>
  <c r="K235" i="17"/>
  <c r="L235" i="17"/>
  <c r="M235" i="17"/>
  <c r="O235" i="17"/>
  <c r="P235" i="17"/>
  <c r="Q235" i="17"/>
  <c r="C240" i="17"/>
  <c r="D240" i="17"/>
  <c r="E240" i="17"/>
  <c r="I240" i="17"/>
  <c r="K240" i="17"/>
  <c r="L240" i="17"/>
  <c r="M240" i="17"/>
  <c r="P240" i="17"/>
  <c r="O241" i="17"/>
  <c r="E242" i="17"/>
  <c r="G242" i="17"/>
  <c r="H242" i="17"/>
  <c r="I242" i="17"/>
  <c r="K242" i="17"/>
  <c r="L242" i="17"/>
  <c r="M242" i="17"/>
  <c r="O242" i="17"/>
  <c r="P242" i="17"/>
  <c r="Q242" i="17"/>
  <c r="C243" i="17"/>
  <c r="K243" i="17"/>
  <c r="L243" i="17"/>
  <c r="M243" i="17"/>
  <c r="B250" i="17"/>
  <c r="C250" i="17"/>
  <c r="D250" i="17"/>
  <c r="F250" i="17"/>
  <c r="G250" i="17"/>
  <c r="H250" i="17"/>
  <c r="J250" i="17"/>
  <c r="L250" i="17"/>
  <c r="M250" i="17"/>
  <c r="N250" i="17"/>
  <c r="O250" i="17"/>
  <c r="B251" i="17"/>
  <c r="C251" i="17"/>
  <c r="D251" i="17"/>
  <c r="F251" i="17"/>
  <c r="H251" i="17"/>
  <c r="I251" i="17"/>
  <c r="J251" i="17"/>
  <c r="K251" i="17"/>
  <c r="N251" i="17"/>
  <c r="B252" i="17"/>
  <c r="D252" i="17"/>
  <c r="K252" i="17"/>
  <c r="L252" i="17"/>
  <c r="M252" i="17"/>
  <c r="N252" i="17"/>
  <c r="O252" i="17"/>
  <c r="P252" i="17"/>
  <c r="B253" i="17"/>
  <c r="D253" i="17"/>
  <c r="E253" i="17"/>
  <c r="F253" i="17"/>
  <c r="G253" i="17"/>
  <c r="D159" i="16"/>
  <c r="F159" i="16"/>
  <c r="H162" i="16"/>
  <c r="J164" i="16"/>
  <c r="O160" i="16"/>
  <c r="P160" i="16"/>
  <c r="L159" i="16"/>
  <c r="B160" i="16"/>
  <c r="D160" i="16"/>
  <c r="E160" i="16"/>
  <c r="F160" i="16"/>
  <c r="E161" i="16"/>
  <c r="G161" i="16"/>
  <c r="H161" i="16"/>
  <c r="J161" i="16"/>
  <c r="L161" i="16"/>
  <c r="O161" i="16"/>
  <c r="P161" i="16"/>
  <c r="E163" i="16"/>
  <c r="B164" i="16"/>
  <c r="C164" i="16"/>
  <c r="E164" i="16"/>
  <c r="L164" i="16"/>
  <c r="D165" i="16"/>
  <c r="E165" i="16"/>
  <c r="F165" i="16"/>
  <c r="G165" i="16"/>
  <c r="I165" i="16"/>
  <c r="J165" i="16"/>
  <c r="K165" i="16"/>
  <c r="M165" i="16"/>
  <c r="N165" i="16"/>
  <c r="O165" i="16"/>
  <c r="P165" i="16"/>
  <c r="Q165" i="16"/>
  <c r="B92" i="14"/>
  <c r="F173" i="16"/>
  <c r="G171" i="16"/>
  <c r="H171" i="16"/>
  <c r="I171" i="16"/>
  <c r="J171" i="16"/>
  <c r="K171" i="16"/>
  <c r="M178" i="16"/>
  <c r="N169" i="16"/>
  <c r="O169" i="16"/>
  <c r="P169" i="16"/>
  <c r="Q176" i="16"/>
  <c r="B169" i="16"/>
  <c r="C169" i="16"/>
  <c r="D169" i="16"/>
  <c r="E169" i="16"/>
  <c r="F169" i="16"/>
  <c r="G169" i="16"/>
  <c r="H169" i="16"/>
  <c r="I169" i="16"/>
  <c r="D170" i="16"/>
  <c r="N170" i="16"/>
  <c r="O170" i="16"/>
  <c r="P170" i="16"/>
  <c r="Q170" i="16"/>
  <c r="E172" i="16"/>
  <c r="F172" i="16"/>
  <c r="G172" i="16"/>
  <c r="H172" i="16"/>
  <c r="I172" i="16"/>
  <c r="E173" i="16"/>
  <c r="N173" i="16"/>
  <c r="E174" i="16"/>
  <c r="F174" i="16"/>
  <c r="H174" i="16"/>
  <c r="D175" i="16"/>
  <c r="E175" i="16"/>
  <c r="F175" i="16"/>
  <c r="G175" i="16"/>
  <c r="K175" i="16"/>
  <c r="L175" i="16"/>
  <c r="M175" i="16"/>
  <c r="N175" i="16"/>
  <c r="O175" i="16"/>
  <c r="P175" i="16"/>
  <c r="Q175" i="16"/>
  <c r="D176" i="16"/>
  <c r="E176" i="16"/>
  <c r="F176" i="16"/>
  <c r="G176" i="16"/>
  <c r="H176" i="16"/>
  <c r="I176" i="16"/>
  <c r="G177" i="16"/>
  <c r="K177" i="16"/>
  <c r="E178" i="16"/>
  <c r="N178" i="16"/>
  <c r="E179" i="16"/>
  <c r="F179" i="16"/>
  <c r="G179" i="16"/>
  <c r="H179" i="16"/>
  <c r="I179" i="16"/>
  <c r="L180" i="16"/>
  <c r="N180" i="16"/>
  <c r="C189" i="16"/>
  <c r="F185" i="16"/>
  <c r="G194" i="16"/>
  <c r="J184" i="16"/>
  <c r="K184" i="16"/>
  <c r="M184" i="16"/>
  <c r="N184" i="16"/>
  <c r="O184" i="16"/>
  <c r="P184" i="16"/>
  <c r="L185" i="16"/>
  <c r="Q185" i="16"/>
  <c r="E186" i="16"/>
  <c r="I186" i="16"/>
  <c r="K186" i="16"/>
  <c r="N187" i="16"/>
  <c r="O187" i="16"/>
  <c r="P187" i="16"/>
  <c r="Q187" i="16"/>
  <c r="L188" i="16"/>
  <c r="N188" i="16"/>
  <c r="O188" i="16"/>
  <c r="P188" i="16"/>
  <c r="Q188" i="16"/>
  <c r="J189" i="16"/>
  <c r="K189" i="16"/>
  <c r="M189" i="16"/>
  <c r="N189" i="16"/>
  <c r="Q189" i="16"/>
  <c r="P190" i="16"/>
  <c r="Q190" i="16"/>
  <c r="J191" i="16"/>
  <c r="K191" i="16"/>
  <c r="L191" i="16"/>
  <c r="N191" i="16"/>
  <c r="O191" i="16"/>
  <c r="P191" i="16"/>
  <c r="Q191" i="16"/>
  <c r="J192" i="16"/>
  <c r="M192" i="16"/>
  <c r="O192" i="16"/>
  <c r="Q192" i="16"/>
  <c r="E193" i="16"/>
  <c r="I193" i="16"/>
  <c r="O193" i="16"/>
  <c r="P193" i="16"/>
  <c r="Q193" i="16"/>
  <c r="J194" i="16"/>
  <c r="K194" i="16"/>
  <c r="L194" i="16"/>
  <c r="N194" i="16"/>
  <c r="O194" i="16"/>
  <c r="P194" i="16"/>
  <c r="Q194" i="16"/>
  <c r="C195" i="16"/>
  <c r="D195" i="16"/>
  <c r="E195" i="16"/>
  <c r="F195" i="16"/>
  <c r="G195" i="16"/>
  <c r="H195" i="16"/>
  <c r="I195" i="16"/>
  <c r="M195" i="16"/>
  <c r="Q195" i="16"/>
  <c r="N196" i="16"/>
  <c r="O196" i="16"/>
  <c r="P196" i="16"/>
  <c r="Q196" i="16"/>
  <c r="K197" i="16"/>
  <c r="L197" i="16"/>
  <c r="M197" i="16"/>
  <c r="N197" i="16"/>
  <c r="O197" i="16"/>
  <c r="P197" i="16"/>
  <c r="Q197" i="16"/>
  <c r="J198" i="16"/>
  <c r="K198" i="16"/>
  <c r="L198" i="16"/>
  <c r="M198" i="16"/>
  <c r="N198" i="16"/>
  <c r="O198" i="16"/>
  <c r="P198" i="16"/>
  <c r="Q198" i="16"/>
  <c r="L210" i="16"/>
  <c r="N201" i="16"/>
  <c r="O201" i="16"/>
  <c r="B201" i="16"/>
  <c r="C201" i="16"/>
  <c r="D201" i="16"/>
  <c r="E201" i="16"/>
  <c r="F201" i="16"/>
  <c r="G201" i="16"/>
  <c r="H201" i="16"/>
  <c r="I201" i="16"/>
  <c r="D251" i="16"/>
  <c r="G202" i="16"/>
  <c r="H202" i="16"/>
  <c r="I202" i="16"/>
  <c r="J202" i="16"/>
  <c r="K202" i="16"/>
  <c r="M202" i="16"/>
  <c r="N202" i="16"/>
  <c r="O202" i="16"/>
  <c r="B203" i="16"/>
  <c r="C203" i="16"/>
  <c r="D203" i="16"/>
  <c r="E203" i="16"/>
  <c r="N203" i="16"/>
  <c r="O203" i="16"/>
  <c r="P203" i="16"/>
  <c r="B204" i="16"/>
  <c r="C204" i="16"/>
  <c r="E204" i="16"/>
  <c r="F204" i="16"/>
  <c r="G204" i="16"/>
  <c r="H204" i="16"/>
  <c r="I204" i="16"/>
  <c r="J204" i="16"/>
  <c r="K204" i="16"/>
  <c r="M204" i="16"/>
  <c r="D205" i="16"/>
  <c r="G205" i="16"/>
  <c r="B206" i="16"/>
  <c r="C206" i="16"/>
  <c r="E206" i="16"/>
  <c r="F206" i="16"/>
  <c r="G206" i="16"/>
  <c r="H206" i="16"/>
  <c r="I206" i="16"/>
  <c r="D207" i="16"/>
  <c r="F207" i="16"/>
  <c r="G207" i="16"/>
  <c r="H207" i="16"/>
  <c r="I207" i="16"/>
  <c r="J207" i="16"/>
  <c r="K207" i="16"/>
  <c r="L207" i="16"/>
  <c r="M207" i="16"/>
  <c r="N207" i="16"/>
  <c r="O207" i="16"/>
  <c r="P207" i="16"/>
  <c r="B208" i="16"/>
  <c r="C208" i="16"/>
  <c r="D208" i="16"/>
  <c r="E208" i="16"/>
  <c r="F208" i="16"/>
  <c r="G208" i="16"/>
  <c r="H208" i="16"/>
  <c r="I208" i="16"/>
  <c r="K208" i="16"/>
  <c r="F209" i="16"/>
  <c r="G209" i="16"/>
  <c r="H209" i="16"/>
  <c r="I209" i="16"/>
  <c r="J209" i="16"/>
  <c r="K209" i="16"/>
  <c r="L256" i="16"/>
  <c r="M209" i="16"/>
  <c r="N209" i="16"/>
  <c r="O209" i="16"/>
  <c r="C210" i="16"/>
  <c r="D210" i="16"/>
  <c r="E210" i="16"/>
  <c r="F210" i="16"/>
  <c r="G210" i="16"/>
  <c r="H210" i="16"/>
  <c r="I210" i="16"/>
  <c r="B211" i="16"/>
  <c r="C211" i="16"/>
  <c r="D211" i="16"/>
  <c r="E211" i="16"/>
  <c r="F211" i="16"/>
  <c r="I211" i="16"/>
  <c r="J211" i="16"/>
  <c r="Q211" i="16"/>
  <c r="C212" i="16"/>
  <c r="D212" i="16"/>
  <c r="E212" i="16"/>
  <c r="G212" i="16"/>
  <c r="H257" i="16"/>
  <c r="I212" i="16"/>
  <c r="K212" i="16"/>
  <c r="M212" i="16"/>
  <c r="D213" i="16"/>
  <c r="E213" i="16"/>
  <c r="F213" i="16"/>
  <c r="G213" i="16"/>
  <c r="H213" i="16"/>
  <c r="I213" i="16"/>
  <c r="J213" i="16"/>
  <c r="K213" i="16"/>
  <c r="M213" i="16"/>
  <c r="N213" i="16"/>
  <c r="O213" i="16"/>
  <c r="P213" i="16"/>
  <c r="J214" i="16"/>
  <c r="K214" i="16"/>
  <c r="L214" i="16"/>
  <c r="M214" i="16"/>
  <c r="N214" i="16"/>
  <c r="O214" i="16"/>
  <c r="Q214" i="16"/>
  <c r="B215" i="16"/>
  <c r="C215" i="16"/>
  <c r="D215" i="16"/>
  <c r="E215" i="16"/>
  <c r="F215" i="16"/>
  <c r="G215" i="16"/>
  <c r="H215" i="16"/>
  <c r="I215" i="16"/>
  <c r="J215" i="16"/>
  <c r="K215" i="16"/>
  <c r="L215" i="16"/>
  <c r="M215" i="16"/>
  <c r="N215" i="16"/>
  <c r="O215" i="16"/>
  <c r="B159" i="16"/>
  <c r="C159" i="16"/>
  <c r="C160" i="16"/>
  <c r="G160" i="16"/>
  <c r="H160" i="16"/>
  <c r="J160" i="16"/>
  <c r="K160" i="16"/>
  <c r="L160" i="16"/>
  <c r="N160" i="16"/>
  <c r="B161" i="16"/>
  <c r="C161" i="16"/>
  <c r="D161" i="16"/>
  <c r="F161" i="16"/>
  <c r="B162" i="16"/>
  <c r="C162" i="16"/>
  <c r="L162" i="16"/>
  <c r="B163" i="16"/>
  <c r="C163" i="16"/>
  <c r="D163" i="16"/>
  <c r="F163" i="16"/>
  <c r="J163" i="16"/>
  <c r="L163" i="16"/>
  <c r="P163" i="16"/>
  <c r="D164" i="16"/>
  <c r="F164" i="16"/>
  <c r="G164" i="16"/>
  <c r="H164" i="16"/>
  <c r="B165" i="16"/>
  <c r="C165" i="16"/>
  <c r="H165" i="16"/>
  <c r="L165" i="16"/>
  <c r="E168" i="16"/>
  <c r="F168" i="16"/>
  <c r="G168" i="16"/>
  <c r="H168" i="16"/>
  <c r="I168" i="16"/>
  <c r="J168" i="16"/>
  <c r="K168" i="16"/>
  <c r="L168" i="16"/>
  <c r="M168" i="16"/>
  <c r="N168" i="16"/>
  <c r="O168" i="16"/>
  <c r="J169" i="16"/>
  <c r="L169" i="16"/>
  <c r="M169" i="16"/>
  <c r="Q169" i="16"/>
  <c r="E170" i="16"/>
  <c r="F170" i="16"/>
  <c r="G170" i="16"/>
  <c r="H170" i="16"/>
  <c r="I170" i="16"/>
  <c r="J170" i="16"/>
  <c r="K170" i="16"/>
  <c r="L170" i="16"/>
  <c r="M170" i="16"/>
  <c r="E171" i="16"/>
  <c r="N171" i="16"/>
  <c r="J172" i="16"/>
  <c r="K172" i="16"/>
  <c r="L172" i="16"/>
  <c r="M172" i="16"/>
  <c r="N172" i="16"/>
  <c r="O172" i="16"/>
  <c r="P172" i="16"/>
  <c r="Q172" i="16"/>
  <c r="D173" i="16"/>
  <c r="G174" i="16"/>
  <c r="I174" i="16"/>
  <c r="J174" i="16"/>
  <c r="K174" i="16"/>
  <c r="L174" i="16"/>
  <c r="M174" i="16"/>
  <c r="N174" i="16"/>
  <c r="H175" i="16"/>
  <c r="I175" i="16"/>
  <c r="J175" i="16"/>
  <c r="E177" i="16"/>
  <c r="F177" i="16"/>
  <c r="H177" i="16"/>
  <c r="I177" i="16"/>
  <c r="J177" i="16"/>
  <c r="L177" i="16"/>
  <c r="M177" i="16"/>
  <c r="N177" i="16"/>
  <c r="O177" i="16"/>
  <c r="P177" i="16"/>
  <c r="Q177" i="16"/>
  <c r="H178" i="16"/>
  <c r="I178" i="16"/>
  <c r="J179" i="16"/>
  <c r="L179" i="16"/>
  <c r="M179" i="16"/>
  <c r="N179" i="16"/>
  <c r="D180" i="16"/>
  <c r="E180" i="16"/>
  <c r="F180" i="16"/>
  <c r="G180" i="16"/>
  <c r="H180" i="16"/>
  <c r="I180" i="16"/>
  <c r="J185" i="16"/>
  <c r="K185" i="16"/>
  <c r="N185" i="16"/>
  <c r="O185" i="16"/>
  <c r="P185" i="16"/>
  <c r="B186" i="16"/>
  <c r="C186" i="16"/>
  <c r="D186" i="16"/>
  <c r="F186" i="16"/>
  <c r="G186" i="16"/>
  <c r="H186" i="16"/>
  <c r="J186" i="16"/>
  <c r="N186" i="16"/>
  <c r="O186" i="16"/>
  <c r="P186" i="16"/>
  <c r="J188" i="16"/>
  <c r="K188" i="16"/>
  <c r="J190" i="16"/>
  <c r="K190" i="16"/>
  <c r="L190" i="16"/>
  <c r="N190" i="16"/>
  <c r="O190" i="16"/>
  <c r="F191" i="16"/>
  <c r="K192" i="16"/>
  <c r="N192" i="16"/>
  <c r="P192" i="16"/>
  <c r="B193" i="16"/>
  <c r="C193" i="16"/>
  <c r="D193" i="16"/>
  <c r="F193" i="16"/>
  <c r="G193" i="16"/>
  <c r="H193" i="16"/>
  <c r="J193" i="16"/>
  <c r="K193" i="16"/>
  <c r="L193" i="16"/>
  <c r="N193" i="16"/>
  <c r="J195" i="16"/>
  <c r="K195" i="16"/>
  <c r="L195" i="16"/>
  <c r="N195" i="16"/>
  <c r="O195" i="16"/>
  <c r="P195" i="16"/>
  <c r="B196" i="16"/>
  <c r="C196" i="16"/>
  <c r="F196" i="16"/>
  <c r="G196" i="16"/>
  <c r="H196" i="16"/>
  <c r="J196" i="16"/>
  <c r="K196" i="16"/>
  <c r="L196" i="16"/>
  <c r="F197" i="16"/>
  <c r="J197" i="16"/>
  <c r="F198" i="16"/>
  <c r="J201" i="16"/>
  <c r="K201" i="16"/>
  <c r="M201" i="16"/>
  <c r="B202" i="16"/>
  <c r="C202" i="16"/>
  <c r="D202" i="16"/>
  <c r="E202" i="16"/>
  <c r="F202" i="16"/>
  <c r="F203" i="16"/>
  <c r="G203" i="16"/>
  <c r="H203" i="16"/>
  <c r="I203" i="16"/>
  <c r="J203" i="16"/>
  <c r="K203" i="16"/>
  <c r="M203" i="16"/>
  <c r="B205" i="16"/>
  <c r="C205" i="16"/>
  <c r="E205" i="16"/>
  <c r="F205" i="16"/>
  <c r="H205" i="16"/>
  <c r="I205" i="16"/>
  <c r="J205" i="16"/>
  <c r="M205" i="16"/>
  <c r="D206" i="16"/>
  <c r="J206" i="16"/>
  <c r="K206" i="16"/>
  <c r="M206" i="16"/>
  <c r="N206" i="16"/>
  <c r="P206" i="16"/>
  <c r="B207" i="16"/>
  <c r="C207" i="16"/>
  <c r="E207" i="16"/>
  <c r="J208" i="16"/>
  <c r="L208" i="16"/>
  <c r="M208" i="16"/>
  <c r="N208" i="16"/>
  <c r="O208" i="16"/>
  <c r="P208" i="16"/>
  <c r="Q208" i="16"/>
  <c r="B209" i="16"/>
  <c r="C209" i="16"/>
  <c r="D209" i="16"/>
  <c r="E209" i="16"/>
  <c r="L209" i="16"/>
  <c r="B210" i="16"/>
  <c r="J210" i="16"/>
  <c r="K210" i="16"/>
  <c r="M210" i="16"/>
  <c r="G211" i="16"/>
  <c r="H211" i="16"/>
  <c r="B212" i="16"/>
  <c r="F212" i="16"/>
  <c r="J212" i="16"/>
  <c r="B213" i="16"/>
  <c r="C213" i="16"/>
  <c r="B214" i="16"/>
  <c r="C214" i="16"/>
  <c r="D214" i="16"/>
  <c r="E214" i="16"/>
  <c r="F214" i="16"/>
  <c r="G214" i="16"/>
  <c r="H214" i="16"/>
  <c r="I214" i="16"/>
  <c r="P214" i="16"/>
  <c r="L241" i="16"/>
  <c r="D246" i="16"/>
  <c r="D249" i="16"/>
  <c r="L249" i="16"/>
  <c r="L250" i="16"/>
  <c r="B220" i="16"/>
  <c r="E159" i="15"/>
  <c r="H159" i="15"/>
  <c r="J159" i="15"/>
  <c r="K159" i="15"/>
  <c r="N163" i="15"/>
  <c r="O164" i="15"/>
  <c r="D221" i="16"/>
  <c r="F221" i="16"/>
  <c r="H221" i="16"/>
  <c r="J221" i="16"/>
  <c r="P221" i="16"/>
  <c r="Q159" i="15"/>
  <c r="D222" i="16"/>
  <c r="E160" i="15"/>
  <c r="G160" i="15"/>
  <c r="L222" i="16"/>
  <c r="P222" i="16"/>
  <c r="B223" i="16"/>
  <c r="F223" i="16"/>
  <c r="I161" i="15"/>
  <c r="K161" i="15"/>
  <c r="M161" i="15"/>
  <c r="Q161" i="15"/>
  <c r="D224" i="16"/>
  <c r="H224" i="16"/>
  <c r="N224" i="16"/>
  <c r="P224" i="16"/>
  <c r="B225" i="16"/>
  <c r="C225" i="17"/>
  <c r="D163" i="15"/>
  <c r="E163" i="15"/>
  <c r="F225" i="16"/>
  <c r="G225" i="17"/>
  <c r="N225" i="16"/>
  <c r="O225" i="17"/>
  <c r="C226" i="17"/>
  <c r="D226" i="16"/>
  <c r="E164" i="15"/>
  <c r="F226" i="16"/>
  <c r="G226" i="17"/>
  <c r="J226" i="16"/>
  <c r="K226" i="17"/>
  <c r="O226" i="17"/>
  <c r="P164" i="15"/>
  <c r="Q164" i="15"/>
  <c r="B227" i="16"/>
  <c r="C227" i="17"/>
  <c r="F227" i="16"/>
  <c r="G227" i="17"/>
  <c r="H227" i="16"/>
  <c r="J227" i="16"/>
  <c r="K227" i="17"/>
  <c r="M165" i="15"/>
  <c r="P165" i="15"/>
  <c r="Q165" i="15"/>
  <c r="I168" i="15"/>
  <c r="J179" i="15"/>
  <c r="K168" i="15"/>
  <c r="M179" i="15"/>
  <c r="N229" i="16"/>
  <c r="P174" i="15"/>
  <c r="Q174" i="15"/>
  <c r="B230" i="16"/>
  <c r="C168" i="15"/>
  <c r="E168" i="15"/>
  <c r="H230" i="16"/>
  <c r="J230" i="16"/>
  <c r="Q168" i="15"/>
  <c r="B231" i="16"/>
  <c r="C169" i="15"/>
  <c r="D231" i="16"/>
  <c r="E169" i="15"/>
  <c r="F231" i="16"/>
  <c r="G169" i="15"/>
  <c r="J231" i="16"/>
  <c r="N231" i="16"/>
  <c r="B232" i="16"/>
  <c r="I170" i="15"/>
  <c r="K170" i="15"/>
  <c r="L170" i="15"/>
  <c r="O170" i="15"/>
  <c r="Q170" i="15"/>
  <c r="B233" i="16"/>
  <c r="D233" i="16"/>
  <c r="F233" i="16"/>
  <c r="J233" i="16"/>
  <c r="N233" i="16"/>
  <c r="P233" i="16"/>
  <c r="Q171" i="15"/>
  <c r="B234" i="16"/>
  <c r="C234" i="17"/>
  <c r="D234" i="16"/>
  <c r="E172" i="15"/>
  <c r="F172" i="15"/>
  <c r="G234" i="17"/>
  <c r="J234" i="16"/>
  <c r="K234" i="17"/>
  <c r="C173" i="15"/>
  <c r="D235" i="16"/>
  <c r="F235" i="16"/>
  <c r="G173" i="15"/>
  <c r="N235" i="16"/>
  <c r="P235" i="16"/>
  <c r="B174" i="15"/>
  <c r="E174" i="15"/>
  <c r="J236" i="16"/>
  <c r="D175" i="15"/>
  <c r="E175" i="15"/>
  <c r="F175" i="15"/>
  <c r="H175" i="15"/>
  <c r="J175" i="15"/>
  <c r="K175" i="15"/>
  <c r="L175" i="15"/>
  <c r="M175" i="15"/>
  <c r="N175" i="15"/>
  <c r="O175" i="15"/>
  <c r="Q175" i="15"/>
  <c r="B176" i="15"/>
  <c r="D176" i="15"/>
  <c r="E176" i="15"/>
  <c r="F176" i="15"/>
  <c r="G176" i="15"/>
  <c r="B177" i="15"/>
  <c r="F177" i="15"/>
  <c r="H177" i="15"/>
  <c r="K177" i="15"/>
  <c r="L177" i="15"/>
  <c r="M177" i="15"/>
  <c r="N177" i="15"/>
  <c r="O177" i="15"/>
  <c r="P178" i="15"/>
  <c r="Q178" i="15"/>
  <c r="B179" i="15"/>
  <c r="C179" i="15"/>
  <c r="D179" i="15"/>
  <c r="E179" i="15"/>
  <c r="F179" i="15"/>
  <c r="G179" i="15"/>
  <c r="G180" i="15"/>
  <c r="P180" i="15"/>
  <c r="B185" i="15"/>
  <c r="C198" i="15"/>
  <c r="F188" i="15"/>
  <c r="I190" i="15"/>
  <c r="B240" i="16"/>
  <c r="H240" i="16"/>
  <c r="J240" i="16"/>
  <c r="K184" i="15"/>
  <c r="L184" i="15"/>
  <c r="M184" i="15"/>
  <c r="N184" i="15"/>
  <c r="O184" i="15"/>
  <c r="P184" i="15"/>
  <c r="B241" i="16"/>
  <c r="J241" i="16"/>
  <c r="N241" i="16"/>
  <c r="Q185" i="15"/>
  <c r="B242" i="16"/>
  <c r="D186" i="15"/>
  <c r="E186" i="15"/>
  <c r="F242" i="16"/>
  <c r="G186" i="15"/>
  <c r="I186" i="15"/>
  <c r="K186" i="15"/>
  <c r="N242" i="16"/>
  <c r="O186" i="15"/>
  <c r="Q186" i="15"/>
  <c r="I187" i="15"/>
  <c r="J243" i="16"/>
  <c r="K187" i="15"/>
  <c r="L243" i="16"/>
  <c r="M187" i="15"/>
  <c r="O187" i="15"/>
  <c r="D244" i="17"/>
  <c r="J244" i="16"/>
  <c r="M188" i="15"/>
  <c r="N188" i="15"/>
  <c r="P188" i="15"/>
  <c r="Q188" i="15"/>
  <c r="I189" i="15"/>
  <c r="L245" i="17"/>
  <c r="M189" i="15"/>
  <c r="N189" i="15"/>
  <c r="P189" i="15"/>
  <c r="Q189" i="15"/>
  <c r="L190" i="15"/>
  <c r="P190" i="15"/>
  <c r="Q190" i="15"/>
  <c r="H191" i="15"/>
  <c r="I191" i="15"/>
  <c r="J191" i="15"/>
  <c r="K191" i="15"/>
  <c r="L191" i="15"/>
  <c r="M191" i="15"/>
  <c r="N191" i="15"/>
  <c r="O191" i="15"/>
  <c r="D246" i="17"/>
  <c r="L246" i="17"/>
  <c r="N192" i="15"/>
  <c r="P192" i="15"/>
  <c r="Q192" i="15"/>
  <c r="B193" i="15"/>
  <c r="C193" i="15"/>
  <c r="D193" i="15"/>
  <c r="E193" i="15"/>
  <c r="F193" i="15"/>
  <c r="G193" i="15"/>
  <c r="O193" i="15"/>
  <c r="Q193" i="15"/>
  <c r="N194" i="15"/>
  <c r="O194" i="15"/>
  <c r="P194" i="15"/>
  <c r="Q194" i="15"/>
  <c r="C195" i="15"/>
  <c r="E195" i="15"/>
  <c r="G195" i="15"/>
  <c r="K195" i="15"/>
  <c r="L247" i="17"/>
  <c r="P195" i="15"/>
  <c r="I196" i="15"/>
  <c r="K196" i="15"/>
  <c r="L196" i="15"/>
  <c r="N196" i="15"/>
  <c r="O196" i="15"/>
  <c r="L198" i="15"/>
  <c r="M198" i="15"/>
  <c r="N198" i="15"/>
  <c r="O198" i="15"/>
  <c r="B249" i="16"/>
  <c r="F249" i="16"/>
  <c r="J249" i="16"/>
  <c r="N249" i="16"/>
  <c r="Q201" i="15"/>
  <c r="B201" i="15"/>
  <c r="C201" i="15"/>
  <c r="D201" i="15"/>
  <c r="F201" i="15"/>
  <c r="G201" i="15"/>
  <c r="I201" i="15"/>
  <c r="J250" i="16"/>
  <c r="N250" i="16"/>
  <c r="B251" i="16"/>
  <c r="D202" i="15"/>
  <c r="F251" i="16"/>
  <c r="J251" i="16"/>
  <c r="L202" i="15"/>
  <c r="M202" i="15"/>
  <c r="N202" i="15"/>
  <c r="O202" i="15"/>
  <c r="D252" i="16"/>
  <c r="F252" i="16"/>
  <c r="J252" i="16"/>
  <c r="N252" i="16"/>
  <c r="O203" i="15"/>
  <c r="P203" i="15"/>
  <c r="Q203" i="15"/>
  <c r="B253" i="16"/>
  <c r="C204" i="15"/>
  <c r="E204" i="15"/>
  <c r="F253" i="16"/>
  <c r="J204" i="15"/>
  <c r="K204" i="15"/>
  <c r="B254" i="17"/>
  <c r="E205" i="15"/>
  <c r="H205" i="15"/>
  <c r="K205" i="15"/>
  <c r="M205" i="15"/>
  <c r="N205" i="15"/>
  <c r="O205" i="15"/>
  <c r="P254" i="17"/>
  <c r="B255" i="17"/>
  <c r="C206" i="15"/>
  <c r="E206" i="15"/>
  <c r="F206" i="15"/>
  <c r="G206" i="15"/>
  <c r="H206" i="15"/>
  <c r="I206" i="15"/>
  <c r="K207" i="15"/>
  <c r="M207" i="15"/>
  <c r="N207" i="15"/>
  <c r="O207" i="15"/>
  <c r="D208" i="15"/>
  <c r="E208" i="15"/>
  <c r="F208" i="15"/>
  <c r="G208" i="15"/>
  <c r="H208" i="15"/>
  <c r="I208" i="15"/>
  <c r="J208" i="15"/>
  <c r="K208" i="15"/>
  <c r="L208" i="15"/>
  <c r="M208" i="15"/>
  <c r="N208" i="15"/>
  <c r="O208" i="15"/>
  <c r="B256" i="17"/>
  <c r="D256" i="17"/>
  <c r="H209" i="15"/>
  <c r="I209" i="15"/>
  <c r="J256" i="17"/>
  <c r="K209" i="15"/>
  <c r="L256" i="17"/>
  <c r="N209" i="15"/>
  <c r="O209" i="15"/>
  <c r="Q209" i="15"/>
  <c r="B210" i="15"/>
  <c r="C210" i="15"/>
  <c r="D210" i="15"/>
  <c r="E210" i="15"/>
  <c r="K210" i="15"/>
  <c r="C211" i="15"/>
  <c r="D211" i="15"/>
  <c r="E211" i="15"/>
  <c r="F211" i="15"/>
  <c r="G211" i="15"/>
  <c r="H211" i="15"/>
  <c r="I211" i="15"/>
  <c r="N211" i="15"/>
  <c r="O211" i="15"/>
  <c r="P211" i="15"/>
  <c r="Q211" i="15"/>
  <c r="B257" i="17"/>
  <c r="D257" i="17"/>
  <c r="E212" i="15"/>
  <c r="F212" i="15"/>
  <c r="J257" i="17"/>
  <c r="L257" i="17"/>
  <c r="O212" i="15"/>
  <c r="D213" i="15"/>
  <c r="E213" i="15"/>
  <c r="K213" i="15"/>
  <c r="L213" i="15"/>
  <c r="M213" i="15"/>
  <c r="N213" i="15"/>
  <c r="O213" i="15"/>
  <c r="C214" i="15"/>
  <c r="D215" i="15"/>
  <c r="E215" i="15"/>
  <c r="G215" i="15"/>
  <c r="J215" i="15"/>
  <c r="K215" i="15"/>
  <c r="L215" i="15"/>
  <c r="M215" i="15"/>
  <c r="N215" i="15"/>
  <c r="O215" i="15"/>
  <c r="G159" i="15"/>
  <c r="B161" i="15"/>
  <c r="C161" i="15"/>
  <c r="D161" i="15"/>
  <c r="E161" i="15"/>
  <c r="F161" i="15"/>
  <c r="G161" i="15"/>
  <c r="H161" i="15"/>
  <c r="E162" i="15"/>
  <c r="F162" i="15"/>
  <c r="G162" i="15"/>
  <c r="H162" i="15"/>
  <c r="I162" i="15"/>
  <c r="P162" i="15"/>
  <c r="Q162" i="15"/>
  <c r="B165" i="15"/>
  <c r="C165" i="15"/>
  <c r="D165" i="15"/>
  <c r="E165" i="15"/>
  <c r="F165" i="15"/>
  <c r="G165" i="15"/>
  <c r="I165" i="15"/>
  <c r="J165" i="15"/>
  <c r="K165" i="15"/>
  <c r="L165" i="15"/>
  <c r="N165" i="15"/>
  <c r="G168" i="15"/>
  <c r="P168" i="15"/>
  <c r="N169" i="15"/>
  <c r="B170" i="15"/>
  <c r="C170" i="15"/>
  <c r="D170" i="15"/>
  <c r="E170" i="15"/>
  <c r="G170" i="15"/>
  <c r="C171" i="15"/>
  <c r="D171" i="15"/>
  <c r="E171" i="15"/>
  <c r="F171" i="15"/>
  <c r="G171" i="15"/>
  <c r="H171" i="15"/>
  <c r="I171" i="15"/>
  <c r="Q172" i="15"/>
  <c r="D173" i="15"/>
  <c r="E173" i="15"/>
  <c r="L173" i="15"/>
  <c r="N173" i="15"/>
  <c r="Q173" i="15"/>
  <c r="F174" i="15"/>
  <c r="G174" i="15"/>
  <c r="H174" i="15"/>
  <c r="I174" i="15"/>
  <c r="N174" i="15"/>
  <c r="B175" i="15"/>
  <c r="G175" i="15"/>
  <c r="I175" i="15"/>
  <c r="P175" i="15"/>
  <c r="K176" i="15"/>
  <c r="N176" i="15"/>
  <c r="C177" i="15"/>
  <c r="D177" i="15"/>
  <c r="E177" i="15"/>
  <c r="G177" i="15"/>
  <c r="I177" i="15"/>
  <c r="P177" i="15"/>
  <c r="Q177" i="15"/>
  <c r="B178" i="15"/>
  <c r="D178" i="15"/>
  <c r="E178" i="15"/>
  <c r="G178" i="15"/>
  <c r="Q179" i="15"/>
  <c r="B180" i="15"/>
  <c r="D180" i="15"/>
  <c r="E180" i="15"/>
  <c r="F180" i="15"/>
  <c r="K180" i="15"/>
  <c r="L180" i="15"/>
  <c r="N180" i="15"/>
  <c r="Q180" i="15"/>
  <c r="B184" i="15"/>
  <c r="C184" i="15"/>
  <c r="I184" i="15"/>
  <c r="Q184" i="15"/>
  <c r="K185" i="15"/>
  <c r="O185" i="15"/>
  <c r="C186" i="15"/>
  <c r="N186" i="15"/>
  <c r="L187" i="15"/>
  <c r="P187" i="15"/>
  <c r="Q187" i="15"/>
  <c r="B188" i="15"/>
  <c r="C188" i="15"/>
  <c r="D188" i="15"/>
  <c r="H188" i="15"/>
  <c r="I188" i="15"/>
  <c r="O188" i="15"/>
  <c r="K189" i="15"/>
  <c r="L189" i="15"/>
  <c r="O189" i="15"/>
  <c r="B190" i="15"/>
  <c r="C190" i="15"/>
  <c r="D190" i="15"/>
  <c r="F190" i="15"/>
  <c r="N190" i="15"/>
  <c r="O190" i="15"/>
  <c r="P191" i="15"/>
  <c r="Q191" i="15"/>
  <c r="B192" i="15"/>
  <c r="D192" i="15"/>
  <c r="F192" i="15"/>
  <c r="I192" i="15"/>
  <c r="O192" i="15"/>
  <c r="H193" i="15"/>
  <c r="I193" i="15"/>
  <c r="J193" i="15"/>
  <c r="K193" i="15"/>
  <c r="L193" i="15"/>
  <c r="M193" i="15"/>
  <c r="N193" i="15"/>
  <c r="P193" i="15"/>
  <c r="K194" i="15"/>
  <c r="B195" i="15"/>
  <c r="D195" i="15"/>
  <c r="F195" i="15"/>
  <c r="I195" i="15"/>
  <c r="L195" i="15"/>
  <c r="N195" i="15"/>
  <c r="O195" i="15"/>
  <c r="Q195" i="15"/>
  <c r="B196" i="15"/>
  <c r="C196" i="15"/>
  <c r="F196" i="15"/>
  <c r="P196" i="15"/>
  <c r="Q196" i="15"/>
  <c r="K197" i="15"/>
  <c r="L197" i="15"/>
  <c r="M197" i="15"/>
  <c r="N197" i="15"/>
  <c r="O197" i="15"/>
  <c r="P197" i="15"/>
  <c r="Q197" i="15"/>
  <c r="B198" i="15"/>
  <c r="D198" i="15"/>
  <c r="F198" i="15"/>
  <c r="I198" i="15"/>
  <c r="K198" i="15"/>
  <c r="P198" i="15"/>
  <c r="Q198" i="15"/>
  <c r="H201" i="15"/>
  <c r="K201" i="15"/>
  <c r="L201" i="15"/>
  <c r="M201" i="15"/>
  <c r="N201" i="15"/>
  <c r="O201" i="15"/>
  <c r="B202" i="15"/>
  <c r="E202" i="15"/>
  <c r="F202" i="15"/>
  <c r="I202" i="15"/>
  <c r="J202" i="15"/>
  <c r="K202" i="15"/>
  <c r="P202" i="15"/>
  <c r="B203" i="15"/>
  <c r="C203" i="15"/>
  <c r="E203" i="15"/>
  <c r="F203" i="15"/>
  <c r="G203" i="15"/>
  <c r="H203" i="15"/>
  <c r="I203" i="15"/>
  <c r="J203" i="15"/>
  <c r="K203" i="15"/>
  <c r="L203" i="15"/>
  <c r="M203" i="15"/>
  <c r="B204" i="15"/>
  <c r="D204" i="15"/>
  <c r="F204" i="15"/>
  <c r="I204" i="15"/>
  <c r="L204" i="15"/>
  <c r="N204" i="15"/>
  <c r="O204" i="15"/>
  <c r="F205" i="15"/>
  <c r="G205" i="15"/>
  <c r="I205" i="15"/>
  <c r="J205" i="15"/>
  <c r="J206" i="15"/>
  <c r="K206" i="15"/>
  <c r="L206" i="15"/>
  <c r="M206" i="15"/>
  <c r="N206" i="15"/>
  <c r="O206" i="15"/>
  <c r="Q206" i="15"/>
  <c r="B207" i="15"/>
  <c r="C207" i="15"/>
  <c r="D207" i="15"/>
  <c r="E207" i="15"/>
  <c r="F207" i="15"/>
  <c r="G207" i="15"/>
  <c r="H207" i="15"/>
  <c r="I207" i="15"/>
  <c r="J207" i="15"/>
  <c r="L207" i="15"/>
  <c r="B209" i="15"/>
  <c r="C209" i="15"/>
  <c r="D209" i="15"/>
  <c r="E209" i="15"/>
  <c r="F209" i="15"/>
  <c r="G209" i="15"/>
  <c r="J209" i="15"/>
  <c r="L209" i="15"/>
  <c r="M209" i="15"/>
  <c r="F210" i="15"/>
  <c r="I210" i="15"/>
  <c r="J210" i="15"/>
  <c r="L210" i="15"/>
  <c r="M210" i="15"/>
  <c r="N210" i="15"/>
  <c r="O210" i="15"/>
  <c r="B211" i="15"/>
  <c r="J211" i="15"/>
  <c r="L211" i="15"/>
  <c r="C212" i="15"/>
  <c r="G212" i="15"/>
  <c r="H212" i="15"/>
  <c r="I212" i="15"/>
  <c r="J212" i="15"/>
  <c r="K212" i="15"/>
  <c r="L212" i="15"/>
  <c r="M212" i="15"/>
  <c r="N212" i="15"/>
  <c r="F213" i="15"/>
  <c r="J213" i="15"/>
  <c r="B214" i="15"/>
  <c r="D214" i="15"/>
  <c r="E214" i="15"/>
  <c r="F214" i="15"/>
  <c r="G214" i="15"/>
  <c r="H214" i="15"/>
  <c r="I214" i="15"/>
  <c r="J214" i="15"/>
  <c r="K214" i="15"/>
  <c r="L214" i="15"/>
  <c r="M214" i="15"/>
  <c r="N214" i="15"/>
  <c r="O214" i="15"/>
  <c r="P214" i="15"/>
  <c r="Q214" i="15"/>
  <c r="B215" i="15"/>
  <c r="F215" i="15"/>
  <c r="I215" i="15"/>
  <c r="E234" i="15"/>
  <c r="M235" i="15"/>
  <c r="M241" i="15"/>
  <c r="Q242" i="15"/>
  <c r="E254" i="15"/>
  <c r="B5" i="6"/>
  <c r="D5" i="6"/>
  <c r="F5" i="6"/>
  <c r="H5" i="6"/>
  <c r="J5" i="6"/>
  <c r="L5" i="6"/>
  <c r="N5" i="6"/>
  <c r="P5" i="6"/>
  <c r="B6" i="6"/>
  <c r="C80" i="14"/>
  <c r="F6" i="6"/>
  <c r="J6" i="6"/>
  <c r="M80" i="14"/>
  <c r="N6" i="6"/>
  <c r="B7" i="6"/>
  <c r="F7" i="6"/>
  <c r="J7" i="6"/>
  <c r="M81" i="14"/>
  <c r="O81" i="14"/>
  <c r="C82" i="14"/>
  <c r="J8" i="6"/>
  <c r="N8" i="6"/>
  <c r="B90" i="14"/>
  <c r="C90" i="14"/>
  <c r="O80" i="14"/>
  <c r="Q222" i="15"/>
  <c r="C91" i="14"/>
  <c r="E230" i="15"/>
  <c r="F92" i="14"/>
  <c r="G92" i="14"/>
  <c r="K92" i="14"/>
  <c r="N92" i="14"/>
  <c r="O92" i="14"/>
  <c r="J93" i="14"/>
  <c r="M93" i="14"/>
  <c r="C94" i="14"/>
  <c r="K82" i="14"/>
  <c r="M88" i="14"/>
  <c r="M84" i="14"/>
  <c r="L86" i="14"/>
  <c r="M64" i="14"/>
  <c r="M85" i="14" s="1"/>
  <c r="P64" i="14"/>
  <c r="Q64" i="14"/>
  <c r="Q56" i="6" s="1"/>
  <c r="B58" i="6"/>
  <c r="C87" i="14"/>
  <c r="D58" i="6"/>
  <c r="E58" i="6"/>
  <c r="F58" i="6"/>
  <c r="G87" i="14"/>
  <c r="H58" i="6"/>
  <c r="L58" i="6"/>
  <c r="N58" i="6"/>
  <c r="P58" i="6"/>
  <c r="C88" i="14"/>
  <c r="E59" i="6"/>
  <c r="F59" i="6"/>
  <c r="G59" i="6"/>
  <c r="H88" i="14"/>
  <c r="I59" i="6"/>
  <c r="K59" i="6"/>
  <c r="L88" i="14"/>
  <c r="M59" i="6"/>
  <c r="N59" i="6"/>
  <c r="N132" i="6" s="1"/>
  <c r="Q59" i="6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B73" i="14"/>
  <c r="B102" i="6" s="1"/>
  <c r="C73" i="14"/>
  <c r="C102" i="6" s="1"/>
  <c r="D73" i="14"/>
  <c r="E73" i="14"/>
  <c r="E102" i="6" s="1"/>
  <c r="F73" i="14"/>
  <c r="F102" i="6" s="1"/>
  <c r="G73" i="14"/>
  <c r="G102" i="6" s="1"/>
  <c r="H73" i="14"/>
  <c r="I73" i="14"/>
  <c r="I102" i="6" s="1"/>
  <c r="J73" i="14"/>
  <c r="J102" i="6" s="1"/>
  <c r="K73" i="14"/>
  <c r="K102" i="6" s="1"/>
  <c r="L73" i="14"/>
  <c r="M73" i="14"/>
  <c r="M96" i="14" s="1"/>
  <c r="M157" i="6" s="1"/>
  <c r="N73" i="14"/>
  <c r="N102" i="6" s="1"/>
  <c r="O73" i="14"/>
  <c r="P73" i="14"/>
  <c r="Q73" i="14"/>
  <c r="C76" i="14"/>
  <c r="C105" i="6" s="1"/>
  <c r="D76" i="14"/>
  <c r="E76" i="14"/>
  <c r="E105" i="6" s="1"/>
  <c r="G76" i="14"/>
  <c r="G105" i="6" s="1"/>
  <c r="H76" i="14"/>
  <c r="I76" i="14"/>
  <c r="I105" i="6" s="1"/>
  <c r="K76" i="14"/>
  <c r="K105" i="6" s="1"/>
  <c r="L76" i="14"/>
  <c r="M76" i="14"/>
  <c r="M105" i="6" s="1"/>
  <c r="O76" i="14"/>
  <c r="O105" i="6" s="1"/>
  <c r="P76" i="14"/>
  <c r="Q76" i="14"/>
  <c r="Q105" i="6" s="1"/>
  <c r="F77" i="14"/>
  <c r="F106" i="6" s="1"/>
  <c r="J77" i="14"/>
  <c r="J106" i="6" s="1"/>
  <c r="P77" i="14"/>
  <c r="P106" i="6" s="1"/>
  <c r="B80" i="14"/>
  <c r="F80" i="14"/>
  <c r="G80" i="14"/>
  <c r="J80" i="14"/>
  <c r="K80" i="14"/>
  <c r="N80" i="14"/>
  <c r="F81" i="14"/>
  <c r="G81" i="14"/>
  <c r="J81" i="14"/>
  <c r="K81" i="14"/>
  <c r="N82" i="14"/>
  <c r="O82" i="14"/>
  <c r="F90" i="14"/>
  <c r="G90" i="14"/>
  <c r="J90" i="14"/>
  <c r="K90" i="14"/>
  <c r="M90" i="14"/>
  <c r="N90" i="14"/>
  <c r="O90" i="14"/>
  <c r="B91" i="14"/>
  <c r="F91" i="14"/>
  <c r="G91" i="14"/>
  <c r="J91" i="14"/>
  <c r="K91" i="14"/>
  <c r="M91" i="14"/>
  <c r="N91" i="14"/>
  <c r="O91" i="14"/>
  <c r="K93" i="14"/>
  <c r="N93" i="14"/>
  <c r="O93" i="14"/>
  <c r="B94" i="14"/>
  <c r="N94" i="14"/>
  <c r="O94" i="14"/>
  <c r="B108" i="13"/>
  <c r="F108" i="13"/>
  <c r="G108" i="13"/>
  <c r="H108" i="13"/>
  <c r="I108" i="13"/>
  <c r="J108" i="13"/>
  <c r="K108" i="13"/>
  <c r="L108" i="13"/>
  <c r="M108" i="13"/>
  <c r="N108" i="13"/>
  <c r="O108" i="13"/>
  <c r="B112" i="13"/>
  <c r="C112" i="13"/>
  <c r="D112" i="13"/>
  <c r="E112" i="13"/>
  <c r="F112" i="13"/>
  <c r="G112" i="13"/>
  <c r="H112" i="13"/>
  <c r="I112" i="13"/>
  <c r="J112" i="13"/>
  <c r="K112" i="13"/>
  <c r="L112" i="13"/>
  <c r="L54" i="10"/>
  <c r="N54" i="10"/>
  <c r="N99" i="6" s="1"/>
  <c r="P54" i="10"/>
  <c r="P99" i="6" s="1"/>
  <c r="E146" i="13"/>
  <c r="F146" i="13"/>
  <c r="G146" i="13"/>
  <c r="H146" i="13"/>
  <c r="K116" i="13"/>
  <c r="M116" i="13"/>
  <c r="N116" i="13"/>
  <c r="O116" i="13"/>
  <c r="P116" i="13"/>
  <c r="Q116" i="13"/>
  <c r="B117" i="13"/>
  <c r="C117" i="13"/>
  <c r="G117" i="13"/>
  <c r="H117" i="13"/>
  <c r="I117" i="13"/>
  <c r="J117" i="13"/>
  <c r="K117" i="13"/>
  <c r="L117" i="13"/>
  <c r="M117" i="13"/>
  <c r="O117" i="13"/>
  <c r="Q147" i="13"/>
  <c r="B148" i="13"/>
  <c r="C148" i="13"/>
  <c r="D148" i="13"/>
  <c r="E148" i="13"/>
  <c r="F148" i="13"/>
  <c r="G148" i="13"/>
  <c r="H148" i="13"/>
  <c r="I148" i="13"/>
  <c r="J118" i="13"/>
  <c r="K148" i="13"/>
  <c r="L118" i="13"/>
  <c r="M148" i="13"/>
  <c r="N118" i="13"/>
  <c r="O118" i="13"/>
  <c r="P118" i="13"/>
  <c r="B119" i="13"/>
  <c r="C119" i="13"/>
  <c r="D119" i="13"/>
  <c r="E119" i="13"/>
  <c r="F119" i="13"/>
  <c r="H149" i="13"/>
  <c r="J149" i="13"/>
  <c r="O149" i="13"/>
  <c r="Q119" i="13"/>
  <c r="C152" i="13"/>
  <c r="F122" i="13"/>
  <c r="K122" i="13"/>
  <c r="L122" i="13"/>
  <c r="M122" i="13"/>
  <c r="B125" i="13"/>
  <c r="C125" i="13"/>
  <c r="D125" i="13"/>
  <c r="F125" i="13"/>
  <c r="G125" i="13"/>
  <c r="J125" i="13"/>
  <c r="K125" i="13"/>
  <c r="L125" i="13"/>
  <c r="O125" i="13"/>
  <c r="Q125" i="13"/>
  <c r="G129" i="13"/>
  <c r="K129" i="13"/>
  <c r="M129" i="13"/>
  <c r="N129" i="13"/>
  <c r="P129" i="13"/>
  <c r="Q129" i="13"/>
  <c r="B55" i="10"/>
  <c r="B100" i="6" s="1"/>
  <c r="D55" i="10"/>
  <c r="D100" i="6" s="1"/>
  <c r="B99" i="13"/>
  <c r="O99" i="13"/>
  <c r="P99" i="13"/>
  <c r="Q99" i="13"/>
  <c r="B100" i="13"/>
  <c r="C100" i="13"/>
  <c r="D100" i="13"/>
  <c r="E100" i="13"/>
  <c r="F100" i="13"/>
  <c r="G100" i="13"/>
  <c r="H100" i="13"/>
  <c r="I100" i="13"/>
  <c r="L100" i="13"/>
  <c r="I101" i="13"/>
  <c r="J101" i="13"/>
  <c r="K101" i="13"/>
  <c r="L101" i="13"/>
  <c r="M101" i="13"/>
  <c r="N101" i="13"/>
  <c r="O101" i="13"/>
  <c r="P101" i="13"/>
  <c r="Q101" i="13"/>
  <c r="B102" i="13"/>
  <c r="C102" i="13"/>
  <c r="D102" i="13"/>
  <c r="E102" i="13"/>
  <c r="H102" i="13"/>
  <c r="I102" i="13"/>
  <c r="J102" i="13"/>
  <c r="C108" i="13"/>
  <c r="D108" i="13"/>
  <c r="E108" i="13"/>
  <c r="P108" i="13"/>
  <c r="Q108" i="13"/>
  <c r="M112" i="13"/>
  <c r="N112" i="13"/>
  <c r="O112" i="13"/>
  <c r="P112" i="13"/>
  <c r="Q112" i="13"/>
  <c r="B116" i="13"/>
  <c r="C116" i="13"/>
  <c r="D116" i="13"/>
  <c r="E116" i="13"/>
  <c r="F116" i="13"/>
  <c r="G116" i="13"/>
  <c r="H116" i="13"/>
  <c r="I116" i="13"/>
  <c r="J116" i="13"/>
  <c r="L116" i="13"/>
  <c r="N117" i="13"/>
  <c r="P117" i="13"/>
  <c r="Q117" i="13"/>
  <c r="B118" i="13"/>
  <c r="C118" i="13"/>
  <c r="D118" i="13"/>
  <c r="E118" i="13"/>
  <c r="F118" i="13"/>
  <c r="G118" i="13"/>
  <c r="H118" i="13"/>
  <c r="I118" i="13"/>
  <c r="K118" i="13"/>
  <c r="Q118" i="13"/>
  <c r="H119" i="13"/>
  <c r="I119" i="13"/>
  <c r="J119" i="13"/>
  <c r="L119" i="13"/>
  <c r="B122" i="13"/>
  <c r="C122" i="13"/>
  <c r="D122" i="13"/>
  <c r="E122" i="13"/>
  <c r="E125" i="13"/>
  <c r="H125" i="13"/>
  <c r="I125" i="13"/>
  <c r="M125" i="13"/>
  <c r="N125" i="13"/>
  <c r="P125" i="13"/>
  <c r="B129" i="13"/>
  <c r="C129" i="13"/>
  <c r="D129" i="13"/>
  <c r="E129" i="13"/>
  <c r="F129" i="13"/>
  <c r="H129" i="13"/>
  <c r="I129" i="13"/>
  <c r="J129" i="13"/>
  <c r="L129" i="13"/>
  <c r="B135" i="13"/>
  <c r="D135" i="13"/>
  <c r="E135" i="13"/>
  <c r="F135" i="13"/>
  <c r="G135" i="13"/>
  <c r="H135" i="13"/>
  <c r="I135" i="13"/>
  <c r="J135" i="13"/>
  <c r="K135" i="13"/>
  <c r="Q135" i="13"/>
  <c r="B136" i="13"/>
  <c r="C136" i="13"/>
  <c r="D136" i="13"/>
  <c r="E136" i="13"/>
  <c r="F136" i="13"/>
  <c r="G136" i="13"/>
  <c r="H136" i="13"/>
  <c r="I136" i="13"/>
  <c r="J136" i="13"/>
  <c r="L136" i="13"/>
  <c r="G137" i="13"/>
  <c r="H137" i="13"/>
  <c r="M137" i="13"/>
  <c r="N137" i="13"/>
  <c r="O137" i="13"/>
  <c r="P137" i="13"/>
  <c r="Q137" i="13"/>
  <c r="B138" i="13"/>
  <c r="D138" i="13"/>
  <c r="J138" i="13"/>
  <c r="B146" i="13"/>
  <c r="C146" i="13"/>
  <c r="D146" i="13"/>
  <c r="I146" i="13"/>
  <c r="J146" i="13"/>
  <c r="L146" i="13"/>
  <c r="N147" i="13"/>
  <c r="P147" i="13"/>
  <c r="O148" i="13"/>
  <c r="Q148" i="13"/>
  <c r="B149" i="13"/>
  <c r="D149" i="13"/>
  <c r="E149" i="13"/>
  <c r="F149" i="13"/>
  <c r="I149" i="13"/>
  <c r="L149" i="13"/>
  <c r="B152" i="13"/>
  <c r="D152" i="13"/>
  <c r="E152" i="13"/>
  <c r="L103" i="12"/>
  <c r="P100" i="12"/>
  <c r="Q100" i="12"/>
  <c r="B139" i="12"/>
  <c r="C103" i="12"/>
  <c r="D103" i="12"/>
  <c r="E103" i="12"/>
  <c r="F103" i="12"/>
  <c r="G103" i="12"/>
  <c r="H103" i="12"/>
  <c r="I103" i="12"/>
  <c r="N140" i="12"/>
  <c r="C105" i="12"/>
  <c r="N141" i="12"/>
  <c r="B107" i="12"/>
  <c r="C107" i="12"/>
  <c r="H107" i="12"/>
  <c r="I107" i="12"/>
  <c r="B108" i="12"/>
  <c r="C108" i="12"/>
  <c r="E108" i="12"/>
  <c r="L108" i="12"/>
  <c r="N108" i="12"/>
  <c r="P108" i="12"/>
  <c r="Q108" i="12"/>
  <c r="F109" i="12"/>
  <c r="H109" i="12"/>
  <c r="I109" i="12"/>
  <c r="B110" i="12"/>
  <c r="C110" i="12"/>
  <c r="H110" i="12"/>
  <c r="I110" i="12"/>
  <c r="J110" i="12"/>
  <c r="K110" i="12"/>
  <c r="L110" i="12"/>
  <c r="M110" i="12"/>
  <c r="N110" i="12"/>
  <c r="O110" i="12"/>
  <c r="P110" i="12"/>
  <c r="Q110" i="12"/>
  <c r="G112" i="12"/>
  <c r="H112" i="12"/>
  <c r="I112" i="12"/>
  <c r="J112" i="12"/>
  <c r="K112" i="12"/>
  <c r="L112" i="12"/>
  <c r="M112" i="12"/>
  <c r="N112" i="12"/>
  <c r="O112" i="12"/>
  <c r="P112" i="12"/>
  <c r="Q112" i="12"/>
  <c r="L129" i="12"/>
  <c r="O116" i="12"/>
  <c r="P119" i="12"/>
  <c r="Q122" i="12"/>
  <c r="B146" i="12"/>
  <c r="C116" i="12"/>
  <c r="D116" i="12"/>
  <c r="E116" i="12"/>
  <c r="F146" i="12"/>
  <c r="G116" i="12"/>
  <c r="H116" i="12"/>
  <c r="I116" i="12"/>
  <c r="C117" i="12"/>
  <c r="D117" i="12"/>
  <c r="G117" i="12"/>
  <c r="H117" i="12"/>
  <c r="I117" i="12"/>
  <c r="K117" i="12"/>
  <c r="L117" i="12"/>
  <c r="M117" i="12"/>
  <c r="O117" i="12"/>
  <c r="P117" i="12"/>
  <c r="Q117" i="12"/>
  <c r="C118" i="12"/>
  <c r="D118" i="12"/>
  <c r="E118" i="12"/>
  <c r="G118" i="12"/>
  <c r="L118" i="12"/>
  <c r="M118" i="12"/>
  <c r="C119" i="12"/>
  <c r="E119" i="12"/>
  <c r="F149" i="12"/>
  <c r="G119" i="12"/>
  <c r="H119" i="12"/>
  <c r="I119" i="12"/>
  <c r="D120" i="12"/>
  <c r="F120" i="12"/>
  <c r="G120" i="12"/>
  <c r="H120" i="12"/>
  <c r="I120" i="12"/>
  <c r="K120" i="12"/>
  <c r="L120" i="12"/>
  <c r="B151" i="12"/>
  <c r="C121" i="12"/>
  <c r="D121" i="12"/>
  <c r="E121" i="12"/>
  <c r="F151" i="12"/>
  <c r="G121" i="12"/>
  <c r="H121" i="12"/>
  <c r="I121" i="12"/>
  <c r="B122" i="12"/>
  <c r="C122" i="12"/>
  <c r="D122" i="12"/>
  <c r="E122" i="12"/>
  <c r="G122" i="12"/>
  <c r="H122" i="12"/>
  <c r="I122" i="12"/>
  <c r="K122" i="12"/>
  <c r="M122" i="12"/>
  <c r="C123" i="12"/>
  <c r="D123" i="12"/>
  <c r="E123" i="12"/>
  <c r="F153" i="12"/>
  <c r="G123" i="12"/>
  <c r="H123" i="12"/>
  <c r="I123" i="12"/>
  <c r="J123" i="12"/>
  <c r="K123" i="12"/>
  <c r="L123" i="12"/>
  <c r="M123" i="12"/>
  <c r="N123" i="12"/>
  <c r="O123" i="12"/>
  <c r="B124" i="12"/>
  <c r="C124" i="12"/>
  <c r="E124" i="12"/>
  <c r="F124" i="12"/>
  <c r="G124" i="12"/>
  <c r="H124" i="12"/>
  <c r="I124" i="12"/>
  <c r="J124" i="12"/>
  <c r="K124" i="12"/>
  <c r="L124" i="12"/>
  <c r="M124" i="12"/>
  <c r="N124" i="12"/>
  <c r="P124" i="12"/>
  <c r="Q124" i="12"/>
  <c r="L125" i="12"/>
  <c r="M125" i="12"/>
  <c r="N125" i="12"/>
  <c r="O125" i="12"/>
  <c r="P125" i="12"/>
  <c r="Q125" i="12"/>
  <c r="C126" i="12"/>
  <c r="D126" i="12"/>
  <c r="E126" i="12"/>
  <c r="G126" i="12"/>
  <c r="H126" i="12"/>
  <c r="L126" i="12"/>
  <c r="N126" i="12"/>
  <c r="O126" i="12"/>
  <c r="P126" i="12"/>
  <c r="B127" i="12"/>
  <c r="C127" i="12"/>
  <c r="D127" i="12"/>
  <c r="E127" i="12"/>
  <c r="F127" i="12"/>
  <c r="G127" i="12"/>
  <c r="H127" i="12"/>
  <c r="I127" i="12"/>
  <c r="J127" i="12"/>
  <c r="K127" i="12"/>
  <c r="M127" i="12"/>
  <c r="C128" i="12"/>
  <c r="D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B129" i="12"/>
  <c r="C129" i="12"/>
  <c r="D129" i="12"/>
  <c r="F129" i="12"/>
  <c r="H129" i="12"/>
  <c r="I129" i="12"/>
  <c r="I100" i="12"/>
  <c r="J100" i="12"/>
  <c r="K100" i="12"/>
  <c r="L100" i="12"/>
  <c r="M100" i="12"/>
  <c r="N100" i="12"/>
  <c r="K102" i="12"/>
  <c r="M102" i="12"/>
  <c r="N102" i="12"/>
  <c r="O102" i="12"/>
  <c r="P102" i="12"/>
  <c r="Q102" i="12"/>
  <c r="O105" i="12"/>
  <c r="P105" i="12"/>
  <c r="Q105" i="12"/>
  <c r="G106" i="12"/>
  <c r="H106" i="12"/>
  <c r="I106" i="12"/>
  <c r="J106" i="12"/>
  <c r="K106" i="12"/>
  <c r="N107" i="12"/>
  <c r="P107" i="12"/>
  <c r="Q107" i="12"/>
  <c r="H108" i="12"/>
  <c r="I108" i="12"/>
  <c r="B111" i="12"/>
  <c r="I111" i="12"/>
  <c r="J111" i="12"/>
  <c r="K111" i="12"/>
  <c r="L111" i="12"/>
  <c r="M111" i="12"/>
  <c r="O111" i="12"/>
  <c r="P111" i="12"/>
  <c r="K116" i="12"/>
  <c r="L116" i="12"/>
  <c r="M116" i="12"/>
  <c r="B117" i="12"/>
  <c r="E117" i="12"/>
  <c r="H118" i="12"/>
  <c r="I118" i="12"/>
  <c r="J118" i="12"/>
  <c r="K118" i="12"/>
  <c r="J119" i="12"/>
  <c r="K119" i="12"/>
  <c r="L119" i="12"/>
  <c r="M119" i="12"/>
  <c r="N119" i="12"/>
  <c r="O119" i="12"/>
  <c r="C120" i="12"/>
  <c r="E120" i="12"/>
  <c r="J121" i="12"/>
  <c r="K121" i="12"/>
  <c r="L121" i="12"/>
  <c r="M121" i="12"/>
  <c r="N121" i="12"/>
  <c r="O121" i="12"/>
  <c r="P121" i="12"/>
  <c r="Q121" i="12"/>
  <c r="D124" i="12"/>
  <c r="O124" i="12"/>
  <c r="B125" i="12"/>
  <c r="C125" i="12"/>
  <c r="D125" i="12"/>
  <c r="E125" i="12"/>
  <c r="F125" i="12"/>
  <c r="G125" i="12"/>
  <c r="H125" i="12"/>
  <c r="I125" i="12"/>
  <c r="J125" i="12"/>
  <c r="K125" i="12"/>
  <c r="I126" i="12"/>
  <c r="J126" i="12"/>
  <c r="K126" i="12"/>
  <c r="M126" i="12"/>
  <c r="B128" i="12"/>
  <c r="E128" i="12"/>
  <c r="K129" i="12"/>
  <c r="J137" i="12"/>
  <c r="N137" i="12"/>
  <c r="B143" i="12"/>
  <c r="J143" i="12"/>
  <c r="B99" i="11"/>
  <c r="C100" i="11"/>
  <c r="N105" i="11"/>
  <c r="P111" i="11"/>
  <c r="Q134" i="12"/>
  <c r="B138" i="12"/>
  <c r="D139" i="13"/>
  <c r="H139" i="13"/>
  <c r="I103" i="11"/>
  <c r="J103" i="11"/>
  <c r="K103" i="11"/>
  <c r="M103" i="11"/>
  <c r="O139" i="12"/>
  <c r="P139" i="13"/>
  <c r="Q139" i="12"/>
  <c r="B104" i="11"/>
  <c r="E104" i="11"/>
  <c r="F104" i="11"/>
  <c r="H140" i="13"/>
  <c r="I104" i="11"/>
  <c r="J104" i="11"/>
  <c r="D141" i="13"/>
  <c r="G141" i="12"/>
  <c r="H141" i="13"/>
  <c r="J141" i="12"/>
  <c r="K141" i="12"/>
  <c r="B142" i="12"/>
  <c r="C142" i="12"/>
  <c r="D106" i="11"/>
  <c r="E106" i="11"/>
  <c r="F106" i="11"/>
  <c r="G106" i="11"/>
  <c r="H142" i="13"/>
  <c r="I106" i="11"/>
  <c r="J106" i="11"/>
  <c r="K106" i="11"/>
  <c r="D107" i="11"/>
  <c r="E107" i="11"/>
  <c r="F107" i="11"/>
  <c r="K107" i="11"/>
  <c r="L107" i="11"/>
  <c r="N107" i="11"/>
  <c r="P107" i="11"/>
  <c r="Q107" i="11"/>
  <c r="B108" i="11"/>
  <c r="C108" i="11"/>
  <c r="D108" i="11"/>
  <c r="E108" i="11"/>
  <c r="F108" i="11"/>
  <c r="G108" i="11"/>
  <c r="H108" i="11"/>
  <c r="I108" i="11"/>
  <c r="J108" i="11"/>
  <c r="E109" i="11"/>
  <c r="J109" i="11"/>
  <c r="L143" i="13"/>
  <c r="O109" i="11"/>
  <c r="P143" i="13"/>
  <c r="Q109" i="11"/>
  <c r="B110" i="11"/>
  <c r="C110" i="11"/>
  <c r="N110" i="11"/>
  <c r="Q110" i="11"/>
  <c r="C111" i="11"/>
  <c r="F111" i="11"/>
  <c r="I111" i="11"/>
  <c r="B112" i="11"/>
  <c r="C112" i="11"/>
  <c r="H112" i="11"/>
  <c r="L112" i="11"/>
  <c r="O112" i="11"/>
  <c r="P112" i="11"/>
  <c r="Q112" i="11"/>
  <c r="C145" i="12"/>
  <c r="E145" i="12"/>
  <c r="F120" i="11"/>
  <c r="G145" i="12"/>
  <c r="I145" i="12"/>
  <c r="J129" i="11"/>
  <c r="K145" i="12"/>
  <c r="M145" i="12"/>
  <c r="L116" i="11"/>
  <c r="N116" i="11"/>
  <c r="O146" i="12"/>
  <c r="P116" i="11"/>
  <c r="Q146" i="12"/>
  <c r="B117" i="11"/>
  <c r="C147" i="12"/>
  <c r="H117" i="11"/>
  <c r="J117" i="11"/>
  <c r="L117" i="11"/>
  <c r="M117" i="11"/>
  <c r="N117" i="11"/>
  <c r="Q117" i="11"/>
  <c r="B118" i="11"/>
  <c r="C118" i="11"/>
  <c r="D118" i="11"/>
  <c r="F118" i="11"/>
  <c r="G118" i="11"/>
  <c r="H118" i="11"/>
  <c r="K148" i="12"/>
  <c r="H119" i="11"/>
  <c r="I119" i="11"/>
  <c r="L119" i="11"/>
  <c r="M119" i="11"/>
  <c r="N119" i="11"/>
  <c r="O119" i="11"/>
  <c r="P119" i="11"/>
  <c r="Q119" i="11"/>
  <c r="B120" i="11"/>
  <c r="C120" i="11"/>
  <c r="L150" i="13"/>
  <c r="N120" i="11"/>
  <c r="H151" i="13"/>
  <c r="I121" i="11"/>
  <c r="K151" i="12"/>
  <c r="L151" i="13"/>
  <c r="N121" i="11"/>
  <c r="O151" i="12"/>
  <c r="P151" i="13"/>
  <c r="Q151" i="12"/>
  <c r="B122" i="11"/>
  <c r="E122" i="11"/>
  <c r="H122" i="11"/>
  <c r="I122" i="11"/>
  <c r="K122" i="11"/>
  <c r="L122" i="11"/>
  <c r="M122" i="11"/>
  <c r="N122" i="11"/>
  <c r="Q152" i="11"/>
  <c r="L153" i="13"/>
  <c r="P153" i="13"/>
  <c r="C124" i="11"/>
  <c r="D124" i="11"/>
  <c r="E124" i="11"/>
  <c r="F124" i="11"/>
  <c r="G124" i="11"/>
  <c r="H124" i="11"/>
  <c r="I124" i="11"/>
  <c r="J124" i="11"/>
  <c r="K124" i="11"/>
  <c r="L124" i="11"/>
  <c r="N124" i="11"/>
  <c r="O124" i="11"/>
  <c r="P124" i="11"/>
  <c r="C125" i="11"/>
  <c r="L125" i="11"/>
  <c r="M125" i="11"/>
  <c r="J126" i="11"/>
  <c r="B127" i="11"/>
  <c r="D127" i="11"/>
  <c r="F127" i="11"/>
  <c r="G127" i="11"/>
  <c r="H127" i="11"/>
  <c r="I127" i="11"/>
  <c r="K127" i="11"/>
  <c r="L127" i="11"/>
  <c r="N127" i="11"/>
  <c r="O127" i="11"/>
  <c r="B128" i="11"/>
  <c r="P128" i="11"/>
  <c r="H129" i="11"/>
  <c r="I129" i="11"/>
  <c r="K129" i="11"/>
  <c r="L129" i="11"/>
  <c r="M129" i="11"/>
  <c r="O129" i="11"/>
  <c r="Q129" i="11"/>
  <c r="D99" i="11"/>
  <c r="M99" i="11"/>
  <c r="O99" i="11"/>
  <c r="K100" i="11"/>
  <c r="M100" i="11"/>
  <c r="N100" i="11"/>
  <c r="O100" i="11"/>
  <c r="P100" i="11"/>
  <c r="Q100" i="11"/>
  <c r="B101" i="11"/>
  <c r="C101" i="11"/>
  <c r="D101" i="11"/>
  <c r="E101" i="11"/>
  <c r="F101" i="11"/>
  <c r="G101" i="11"/>
  <c r="H101" i="11"/>
  <c r="I101" i="11"/>
  <c r="J101" i="11"/>
  <c r="K101" i="11"/>
  <c r="L101" i="11"/>
  <c r="M101" i="11"/>
  <c r="O101" i="11"/>
  <c r="I102" i="11"/>
  <c r="K102" i="11"/>
  <c r="L102" i="11"/>
  <c r="N102" i="11"/>
  <c r="O102" i="11"/>
  <c r="P102" i="11"/>
  <c r="Q102" i="11"/>
  <c r="C103" i="11"/>
  <c r="D103" i="11"/>
  <c r="E103" i="11"/>
  <c r="F103" i="11"/>
  <c r="G103" i="11"/>
  <c r="K104" i="11"/>
  <c r="L104" i="11"/>
  <c r="M104" i="11"/>
  <c r="N104" i="11"/>
  <c r="O104" i="11"/>
  <c r="P104" i="11"/>
  <c r="Q104" i="11"/>
  <c r="C105" i="11"/>
  <c r="D105" i="11"/>
  <c r="E105" i="11"/>
  <c r="F105" i="11"/>
  <c r="G105" i="11"/>
  <c r="K105" i="11"/>
  <c r="L105" i="11"/>
  <c r="M105" i="11"/>
  <c r="O105" i="11"/>
  <c r="M106" i="11"/>
  <c r="N106" i="11"/>
  <c r="O106" i="11"/>
  <c r="P106" i="11"/>
  <c r="Q106" i="11"/>
  <c r="C107" i="11"/>
  <c r="G107" i="11"/>
  <c r="I107" i="11"/>
  <c r="J107" i="11"/>
  <c r="M107" i="11"/>
  <c r="O107" i="11"/>
  <c r="K108" i="11"/>
  <c r="L108" i="11"/>
  <c r="M108" i="11"/>
  <c r="N108" i="11"/>
  <c r="O108" i="11"/>
  <c r="P108" i="11"/>
  <c r="Q108" i="11"/>
  <c r="C109" i="11"/>
  <c r="F109" i="11"/>
  <c r="I109" i="11"/>
  <c r="M109" i="11"/>
  <c r="N109" i="11"/>
  <c r="D110" i="11"/>
  <c r="E110" i="11"/>
  <c r="F110" i="11"/>
  <c r="G110" i="11"/>
  <c r="H110" i="11"/>
  <c r="I110" i="11"/>
  <c r="J110" i="11"/>
  <c r="K110" i="11"/>
  <c r="L110" i="11"/>
  <c r="M110" i="11"/>
  <c r="O110" i="11"/>
  <c r="P110" i="11"/>
  <c r="B111" i="11"/>
  <c r="E111" i="11"/>
  <c r="H111" i="11"/>
  <c r="J111" i="11"/>
  <c r="K111" i="11"/>
  <c r="L111" i="11"/>
  <c r="M111" i="11"/>
  <c r="N111" i="11"/>
  <c r="O111" i="11"/>
  <c r="D112" i="11"/>
  <c r="E112" i="11"/>
  <c r="F112" i="11"/>
  <c r="G112" i="11"/>
  <c r="K112" i="11"/>
  <c r="M112" i="11"/>
  <c r="N112" i="11"/>
  <c r="H116" i="11"/>
  <c r="I116" i="11"/>
  <c r="K116" i="11"/>
  <c r="O116" i="11"/>
  <c r="E118" i="11"/>
  <c r="I118" i="11"/>
  <c r="J118" i="11"/>
  <c r="K118" i="11"/>
  <c r="L118" i="11"/>
  <c r="N118" i="11"/>
  <c r="O118" i="11"/>
  <c r="D119" i="11"/>
  <c r="H120" i="11"/>
  <c r="I120" i="11"/>
  <c r="K120" i="11"/>
  <c r="O120" i="11"/>
  <c r="B121" i="11"/>
  <c r="E121" i="11"/>
  <c r="H121" i="11"/>
  <c r="K121" i="11"/>
  <c r="F123" i="11"/>
  <c r="H123" i="11"/>
  <c r="I123" i="11"/>
  <c r="J123" i="11"/>
  <c r="L123" i="11"/>
  <c r="M123" i="11"/>
  <c r="N123" i="11"/>
  <c r="O123" i="11"/>
  <c r="Q123" i="11"/>
  <c r="B124" i="11"/>
  <c r="M124" i="11"/>
  <c r="K125" i="11"/>
  <c r="N125" i="11"/>
  <c r="O125" i="11"/>
  <c r="Q125" i="11"/>
  <c r="C126" i="11"/>
  <c r="E126" i="11"/>
  <c r="F126" i="11"/>
  <c r="I126" i="11"/>
  <c r="L126" i="11"/>
  <c r="M126" i="11"/>
  <c r="N126" i="11"/>
  <c r="O126" i="11"/>
  <c r="K128" i="11"/>
  <c r="L128" i="11"/>
  <c r="N128" i="11"/>
  <c r="O128" i="11"/>
  <c r="Q128" i="11"/>
  <c r="B129" i="11"/>
  <c r="C129" i="11"/>
  <c r="D129" i="11"/>
  <c r="F129" i="11"/>
  <c r="G129" i="11"/>
  <c r="Q148" i="11"/>
  <c r="B3" i="6"/>
  <c r="D3" i="6"/>
  <c r="E4" i="6"/>
  <c r="F3" i="6"/>
  <c r="G4" i="6"/>
  <c r="H3" i="6"/>
  <c r="I4" i="6"/>
  <c r="J3" i="6"/>
  <c r="K4" i="6"/>
  <c r="L3" i="6"/>
  <c r="M4" i="6"/>
  <c r="N3" i="6"/>
  <c r="P3" i="6"/>
  <c r="M62" i="10"/>
  <c r="O62" i="10"/>
  <c r="C63" i="10"/>
  <c r="E63" i="10"/>
  <c r="G63" i="10"/>
  <c r="M29" i="6"/>
  <c r="Q29" i="6"/>
  <c r="E31" i="6"/>
  <c r="K31" i="6"/>
  <c r="D32" i="6"/>
  <c r="E32" i="6"/>
  <c r="G32" i="6"/>
  <c r="H32" i="6"/>
  <c r="I32" i="6"/>
  <c r="J32" i="6"/>
  <c r="K32" i="6"/>
  <c r="L32" i="6"/>
  <c r="M32" i="6"/>
  <c r="N32" i="6"/>
  <c r="O32" i="6"/>
  <c r="P32" i="6"/>
  <c r="Q32" i="6"/>
  <c r="I34" i="6"/>
  <c r="K34" i="6"/>
  <c r="M35" i="6"/>
  <c r="Q35" i="6"/>
  <c r="C36" i="6"/>
  <c r="E37" i="6"/>
  <c r="I37" i="6"/>
  <c r="K37" i="6"/>
  <c r="M38" i="6"/>
  <c r="Q38" i="6"/>
  <c r="E40" i="6"/>
  <c r="I40" i="6"/>
  <c r="K40" i="6"/>
  <c r="M41" i="6"/>
  <c r="Q41" i="6"/>
  <c r="E43" i="6"/>
  <c r="I43" i="6"/>
  <c r="K43" i="6"/>
  <c r="M44" i="6"/>
  <c r="Q44" i="6"/>
  <c r="C45" i="6"/>
  <c r="I46" i="6"/>
  <c r="K46" i="6"/>
  <c r="M47" i="6"/>
  <c r="Q47" i="6"/>
  <c r="C48" i="6"/>
  <c r="E49" i="6"/>
  <c r="I49" i="6"/>
  <c r="K49" i="6"/>
  <c r="G52" i="6"/>
  <c r="J46" i="10"/>
  <c r="K52" i="6"/>
  <c r="L46" i="10"/>
  <c r="M46" i="10"/>
  <c r="O46" i="10"/>
  <c r="P46" i="10"/>
  <c r="Q46" i="10"/>
  <c r="C53" i="6"/>
  <c r="E53" i="6"/>
  <c r="F53" i="6"/>
  <c r="G60" i="10"/>
  <c r="J53" i="6"/>
  <c r="K53" i="6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B54" i="10"/>
  <c r="B99" i="6" s="1"/>
  <c r="D54" i="10"/>
  <c r="F54" i="10"/>
  <c r="F99" i="6" s="1"/>
  <c r="H54" i="10"/>
  <c r="H99" i="6" s="1"/>
  <c r="J54" i="10"/>
  <c r="J65" i="10" s="1"/>
  <c r="J154" i="6" s="1"/>
  <c r="F55" i="10"/>
  <c r="F100" i="6" s="1"/>
  <c r="H55" i="10"/>
  <c r="H100" i="6" s="1"/>
  <c r="J55" i="10"/>
  <c r="J100" i="6" s="1"/>
  <c r="L55" i="10"/>
  <c r="L100" i="6" s="1"/>
  <c r="N55" i="10"/>
  <c r="N100" i="6" s="1"/>
  <c r="P55" i="10"/>
  <c r="P100" i="6" s="1"/>
  <c r="K60" i="10"/>
  <c r="G62" i="10"/>
  <c r="K63" i="10"/>
  <c r="M63" i="10"/>
  <c r="O63" i="10"/>
  <c r="A1" i="9"/>
  <c r="B40" i="9"/>
  <c r="B41" i="9"/>
  <c r="H125" i="6"/>
  <c r="I125" i="6"/>
  <c r="J125" i="6"/>
  <c r="K125" i="6"/>
  <c r="L125" i="6"/>
  <c r="M125" i="6"/>
  <c r="A46" i="9"/>
  <c r="A52" i="9"/>
  <c r="A53" i="9"/>
  <c r="A1" i="8"/>
  <c r="A40" i="8"/>
  <c r="A46" i="8"/>
  <c r="A47" i="8"/>
  <c r="A1" i="7"/>
  <c r="A40" i="7"/>
  <c r="A46" i="7"/>
  <c r="A47" i="7"/>
  <c r="A1" i="6"/>
  <c r="C3" i="6"/>
  <c r="E3" i="6"/>
  <c r="G3" i="6"/>
  <c r="I3" i="6"/>
  <c r="K3" i="6"/>
  <c r="M3" i="6"/>
  <c r="O3" i="6"/>
  <c r="Q3" i="6"/>
  <c r="C4" i="6"/>
  <c r="O4" i="6"/>
  <c r="Q4" i="6"/>
  <c r="C5" i="6"/>
  <c r="E5" i="6"/>
  <c r="G5" i="6"/>
  <c r="I5" i="6"/>
  <c r="K5" i="6"/>
  <c r="M5" i="6"/>
  <c r="O5" i="6"/>
  <c r="Q5" i="6"/>
  <c r="C6" i="6"/>
  <c r="E6" i="6"/>
  <c r="G6" i="6"/>
  <c r="I6" i="6"/>
  <c r="K6" i="6"/>
  <c r="M6" i="6"/>
  <c r="O6" i="6"/>
  <c r="Q6" i="6"/>
  <c r="C7" i="6"/>
  <c r="E7" i="6"/>
  <c r="G7" i="6"/>
  <c r="I7" i="6"/>
  <c r="K7" i="6"/>
  <c r="M7" i="6"/>
  <c r="O7" i="6"/>
  <c r="Q7" i="6"/>
  <c r="C8" i="6"/>
  <c r="E8" i="6"/>
  <c r="G8" i="6"/>
  <c r="I8" i="6"/>
  <c r="K8" i="6"/>
  <c r="M8" i="6"/>
  <c r="O8" i="6"/>
  <c r="Q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B12" i="6"/>
  <c r="C12" i="6"/>
  <c r="D12" i="6"/>
  <c r="E12" i="6"/>
  <c r="F12" i="6"/>
  <c r="G12" i="6"/>
  <c r="H12" i="6"/>
  <c r="I12" i="6"/>
  <c r="J12" i="6"/>
  <c r="J136" i="6" s="1"/>
  <c r="K12" i="6"/>
  <c r="L12" i="6"/>
  <c r="M12" i="6"/>
  <c r="N12" i="6"/>
  <c r="O12" i="6"/>
  <c r="P12" i="6"/>
  <c r="Q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C29" i="6"/>
  <c r="E29" i="6"/>
  <c r="I29" i="6"/>
  <c r="M31" i="6"/>
  <c r="Q31" i="6"/>
  <c r="B32" i="6"/>
  <c r="C32" i="6"/>
  <c r="F32" i="6"/>
  <c r="I36" i="6"/>
  <c r="E38" i="6"/>
  <c r="I38" i="6"/>
  <c r="K38" i="6"/>
  <c r="C40" i="6"/>
  <c r="E45" i="6"/>
  <c r="I45" i="6"/>
  <c r="K45" i="6"/>
  <c r="M46" i="6"/>
  <c r="B52" i="6"/>
  <c r="C52" i="6"/>
  <c r="E52" i="6"/>
  <c r="F52" i="6"/>
  <c r="E55" i="6"/>
  <c r="K55" i="6"/>
  <c r="M55" i="6"/>
  <c r="C57" i="6"/>
  <c r="E57" i="6"/>
  <c r="I57" i="6"/>
  <c r="K57" i="6"/>
  <c r="I58" i="6"/>
  <c r="K58" i="6"/>
  <c r="M58" i="6"/>
  <c r="Q58" i="6"/>
  <c r="C61" i="6"/>
  <c r="D61" i="6"/>
  <c r="E61" i="6"/>
  <c r="G61" i="6"/>
  <c r="H61" i="6"/>
  <c r="I61" i="6"/>
  <c r="K61" i="6"/>
  <c r="L61" i="6"/>
  <c r="M61" i="6"/>
  <c r="O61" i="6"/>
  <c r="P61" i="6"/>
  <c r="Q61" i="6"/>
  <c r="C62" i="6"/>
  <c r="D62" i="6"/>
  <c r="E62" i="6"/>
  <c r="G62" i="6"/>
  <c r="H62" i="6"/>
  <c r="I62" i="6"/>
  <c r="K62" i="6"/>
  <c r="L62" i="6"/>
  <c r="M62" i="6"/>
  <c r="O62" i="6"/>
  <c r="P62" i="6"/>
  <c r="Q62" i="6"/>
  <c r="C63" i="6"/>
  <c r="D63" i="6"/>
  <c r="E63" i="6"/>
  <c r="G63" i="6"/>
  <c r="H63" i="6"/>
  <c r="I63" i="6"/>
  <c r="K63" i="6"/>
  <c r="K136" i="6" s="1"/>
  <c r="L63" i="6"/>
  <c r="L136" i="6" s="1"/>
  <c r="M63" i="6"/>
  <c r="O63" i="6"/>
  <c r="P63" i="6"/>
  <c r="Q63" i="6"/>
  <c r="B65" i="6"/>
  <c r="C65" i="6"/>
  <c r="D65" i="6"/>
  <c r="E65" i="6"/>
  <c r="F65" i="6"/>
  <c r="G65" i="6"/>
  <c r="G138" i="6" s="1"/>
  <c r="H65" i="6"/>
  <c r="H138" i="6" s="1"/>
  <c r="I65" i="6"/>
  <c r="J65" i="6"/>
  <c r="K65" i="6"/>
  <c r="L65" i="6"/>
  <c r="L138" i="6" s="1"/>
  <c r="M65" i="6"/>
  <c r="N65" i="6"/>
  <c r="O65" i="6"/>
  <c r="P65" i="6"/>
  <c r="Q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O139" i="6" s="1"/>
  <c r="P66" i="6"/>
  <c r="P139" i="6" s="1"/>
  <c r="Q66" i="6"/>
  <c r="B67" i="6"/>
  <c r="B140" i="6" s="1"/>
  <c r="C67" i="6"/>
  <c r="C140" i="6" s="1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J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P143" i="6" s="1"/>
  <c r="Q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B72" i="6"/>
  <c r="C72" i="6"/>
  <c r="D72" i="6"/>
  <c r="E72" i="6"/>
  <c r="F72" i="6"/>
  <c r="G72" i="6"/>
  <c r="H72" i="6"/>
  <c r="I72" i="6"/>
  <c r="J72" i="6"/>
  <c r="K72" i="6"/>
  <c r="L72" i="6"/>
  <c r="L145" i="6" s="1"/>
  <c r="M72" i="6"/>
  <c r="N72" i="6"/>
  <c r="O72" i="6"/>
  <c r="P72" i="6"/>
  <c r="Q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P146" i="6" s="1"/>
  <c r="Q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B75" i="6"/>
  <c r="C75" i="6"/>
  <c r="D75" i="6"/>
  <c r="E75" i="6"/>
  <c r="F75" i="6"/>
  <c r="G75" i="6"/>
  <c r="H75" i="6"/>
  <c r="H148" i="6" s="1"/>
  <c r="I75" i="6"/>
  <c r="J75" i="6"/>
  <c r="K75" i="6"/>
  <c r="L75" i="6"/>
  <c r="L148" i="6" s="1"/>
  <c r="M75" i="6"/>
  <c r="N75" i="6"/>
  <c r="O75" i="6"/>
  <c r="P75" i="6"/>
  <c r="Q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B77" i="6"/>
  <c r="C77" i="6"/>
  <c r="D77" i="6"/>
  <c r="D150" i="6" s="1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C94" i="6"/>
  <c r="D94" i="6"/>
  <c r="E94" i="6"/>
  <c r="G94" i="6"/>
  <c r="H94" i="6"/>
  <c r="I94" i="6"/>
  <c r="K94" i="6"/>
  <c r="L94" i="6"/>
  <c r="M94" i="6"/>
  <c r="O94" i="6"/>
  <c r="P94" i="6"/>
  <c r="Q94" i="6"/>
  <c r="O102" i="6"/>
  <c r="Q102" i="6"/>
  <c r="C109" i="6"/>
  <c r="G109" i="6"/>
  <c r="B110" i="6"/>
  <c r="D110" i="6"/>
  <c r="F110" i="6"/>
  <c r="G110" i="6"/>
  <c r="H110" i="6"/>
  <c r="K110" i="6"/>
  <c r="M110" i="6"/>
  <c r="N110" i="6"/>
  <c r="Q110" i="6"/>
  <c r="B112" i="6"/>
  <c r="D112" i="6"/>
  <c r="F112" i="6"/>
  <c r="J112" i="6"/>
  <c r="L112" i="6"/>
  <c r="N112" i="6"/>
  <c r="B113" i="6"/>
  <c r="D113" i="6"/>
  <c r="F113" i="6"/>
  <c r="H113" i="6"/>
  <c r="J113" i="6"/>
  <c r="L113" i="6"/>
  <c r="N113" i="6"/>
  <c r="P113" i="6"/>
  <c r="D114" i="6"/>
  <c r="F114" i="6"/>
  <c r="H114" i="6"/>
  <c r="L114" i="6"/>
  <c r="N114" i="6"/>
  <c r="P114" i="6"/>
  <c r="E116" i="6"/>
  <c r="G116" i="6"/>
  <c r="I116" i="6"/>
  <c r="M116" i="6"/>
  <c r="O116" i="6"/>
  <c r="Q116" i="6"/>
  <c r="G117" i="6"/>
  <c r="I117" i="6"/>
  <c r="K117" i="6"/>
  <c r="O117" i="6"/>
  <c r="Q117" i="6"/>
  <c r="C118" i="6"/>
  <c r="I118" i="6"/>
  <c r="M118" i="6"/>
  <c r="O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B125" i="6"/>
  <c r="C125" i="6"/>
  <c r="D125" i="6"/>
  <c r="E125" i="6"/>
  <c r="F125" i="6"/>
  <c r="G125" i="6"/>
  <c r="N125" i="6"/>
  <c r="O125" i="6"/>
  <c r="P125" i="6"/>
  <c r="Q125" i="6"/>
  <c r="A127" i="6"/>
  <c r="F167" i="6"/>
  <c r="H167" i="6"/>
  <c r="L167" i="6"/>
  <c r="N168" i="6"/>
  <c r="P168" i="6"/>
  <c r="P169" i="6"/>
  <c r="I173" i="6"/>
  <c r="M173" i="6"/>
  <c r="D174" i="6"/>
  <c r="H174" i="6"/>
  <c r="L174" i="6"/>
  <c r="H175" i="6"/>
  <c r="L175" i="6"/>
  <c r="H176" i="6"/>
  <c r="K176" i="6"/>
  <c r="O176" i="6"/>
  <c r="C177" i="6"/>
  <c r="F177" i="6"/>
  <c r="G177" i="6"/>
  <c r="L177" i="6"/>
  <c r="B178" i="6"/>
  <c r="H178" i="6"/>
  <c r="J178" i="6"/>
  <c r="L178" i="6"/>
  <c r="P178" i="6"/>
  <c r="B179" i="6"/>
  <c r="E179" i="6"/>
  <c r="B4" i="4"/>
  <c r="B15" i="4"/>
  <c r="B29" i="4"/>
  <c r="B6" i="4"/>
  <c r="B51" i="4"/>
  <c r="B53" i="4"/>
  <c r="B10" i="4"/>
  <c r="B59" i="4"/>
  <c r="B14" i="4"/>
  <c r="B44" i="4"/>
  <c r="B55" i="4"/>
  <c r="B31" i="4"/>
  <c r="B48" i="4"/>
  <c r="B28" i="4"/>
  <c r="B38" i="4"/>
  <c r="B11" i="4"/>
  <c r="B58" i="4"/>
  <c r="B13" i="4"/>
  <c r="B60" i="4"/>
  <c r="B30" i="4"/>
  <c r="B43" i="4"/>
  <c r="B9" i="4"/>
  <c r="B33" i="4"/>
  <c r="B36" i="4"/>
  <c r="B19" i="4"/>
  <c r="B45" i="4"/>
  <c r="B24" i="4"/>
  <c r="B41" i="4"/>
  <c r="B8" i="4"/>
  <c r="B39" i="4"/>
  <c r="B35" i="4"/>
  <c r="B18" i="4"/>
  <c r="B25" i="4"/>
  <c r="B34" i="4"/>
  <c r="B20" i="4"/>
  <c r="B21" i="4"/>
  <c r="B40" i="4"/>
  <c r="B5" i="4"/>
  <c r="B54" i="4"/>
  <c r="B26" i="4"/>
  <c r="B46" i="4"/>
  <c r="B56" i="4"/>
  <c r="B16" i="4"/>
  <c r="B50" i="4"/>
  <c r="B49" i="4"/>
  <c r="B23" i="4"/>
  <c r="B61" i="4"/>
  <c r="H139" i="6" l="1"/>
  <c r="D139" i="6"/>
  <c r="I102" i="18"/>
  <c r="I165" i="6" s="1"/>
  <c r="M102" i="6"/>
  <c r="M117" i="6"/>
  <c r="E117" i="6"/>
  <c r="N150" i="6"/>
  <c r="N135" i="6"/>
  <c r="J134" i="6"/>
  <c r="B66" i="10"/>
  <c r="B155" i="6" s="1"/>
  <c r="L149" i="6"/>
  <c r="F148" i="6"/>
  <c r="H112" i="6"/>
  <c r="M37" i="9"/>
  <c r="J99" i="6"/>
  <c r="O138" i="6"/>
  <c r="K37" i="9"/>
  <c r="P149" i="6"/>
  <c r="J149" i="6"/>
  <c r="B148" i="6"/>
  <c r="N147" i="6"/>
  <c r="L147" i="6"/>
  <c r="B146" i="6"/>
  <c r="H145" i="6"/>
  <c r="F142" i="6"/>
  <c r="B142" i="6"/>
  <c r="J144" i="6"/>
  <c r="D138" i="6"/>
  <c r="K139" i="6"/>
  <c r="C138" i="6"/>
  <c r="J139" i="6"/>
  <c r="B138" i="6"/>
  <c r="F140" i="6"/>
  <c r="Q37" i="9"/>
  <c r="P37" i="9"/>
  <c r="I136" i="6"/>
  <c r="N37" i="9"/>
  <c r="E136" i="6"/>
  <c r="E134" i="6"/>
  <c r="C134" i="6"/>
  <c r="O135" i="6"/>
  <c r="M56" i="6"/>
  <c r="G136" i="6"/>
  <c r="G134" i="6"/>
  <c r="L121" i="11"/>
  <c r="F119" i="11"/>
  <c r="F99" i="11"/>
  <c r="C128" i="11"/>
  <c r="C10" i="7"/>
  <c r="K138" i="12"/>
  <c r="Q149" i="13"/>
  <c r="M118" i="13"/>
  <c r="C46" i="6"/>
  <c r="C42" i="6" s="1"/>
  <c r="C34" i="6"/>
  <c r="J135" i="12"/>
  <c r="N149" i="6"/>
  <c r="N143" i="6"/>
  <c r="J121" i="11"/>
  <c r="C119" i="11"/>
  <c r="C115" i="11" s="1"/>
  <c r="I99" i="11"/>
  <c r="P102" i="13"/>
  <c r="H101" i="13"/>
  <c r="P135" i="13"/>
  <c r="Q48" i="6"/>
  <c r="I47" i="6"/>
  <c r="Q45" i="6"/>
  <c r="Q42" i="6" s="1"/>
  <c r="I41" i="6"/>
  <c r="C136" i="6"/>
  <c r="E129" i="11"/>
  <c r="L109" i="11"/>
  <c r="B147" i="12"/>
  <c r="O102" i="13"/>
  <c r="O50" i="9"/>
  <c r="G49" i="9"/>
  <c r="O135" i="13"/>
  <c r="O47" i="9"/>
  <c r="G138" i="12"/>
  <c r="O136" i="12"/>
  <c r="Q10" i="8"/>
  <c r="Q101" i="12"/>
  <c r="F117" i="13"/>
  <c r="F147" i="13"/>
  <c r="N102" i="13"/>
  <c r="F101" i="13"/>
  <c r="N135" i="13"/>
  <c r="G35" i="6"/>
  <c r="J116" i="11"/>
  <c r="B103" i="11"/>
  <c r="F138" i="12"/>
  <c r="N136" i="12"/>
  <c r="P101" i="12"/>
  <c r="E147" i="13"/>
  <c r="E117" i="13"/>
  <c r="M102" i="13"/>
  <c r="E101" i="13"/>
  <c r="M135" i="13"/>
  <c r="F96" i="14"/>
  <c r="F157" i="6" s="1"/>
  <c r="B105" i="11"/>
  <c r="E99" i="11"/>
  <c r="G26" i="8"/>
  <c r="O101" i="12"/>
  <c r="O100" i="12"/>
  <c r="O107" i="12"/>
  <c r="D147" i="13"/>
  <c r="D117" i="13"/>
  <c r="L102" i="13"/>
  <c r="D101" i="13"/>
  <c r="L135" i="13"/>
  <c r="L99" i="13"/>
  <c r="E96" i="14"/>
  <c r="E157" i="6" s="1"/>
  <c r="M48" i="6"/>
  <c r="E47" i="6"/>
  <c r="M45" i="6"/>
  <c r="E41" i="6"/>
  <c r="J138" i="12"/>
  <c r="N147" i="12"/>
  <c r="N117" i="12"/>
  <c r="N101" i="12"/>
  <c r="N109" i="12"/>
  <c r="N134" i="12"/>
  <c r="K102" i="13"/>
  <c r="K50" i="9"/>
  <c r="C101" i="13"/>
  <c r="C49" i="9"/>
  <c r="H140" i="6"/>
  <c r="P138" i="6"/>
  <c r="G116" i="11"/>
  <c r="B107" i="11"/>
  <c r="C138" i="12"/>
  <c r="K136" i="12"/>
  <c r="C135" i="12"/>
  <c r="M101" i="12"/>
  <c r="M98" i="12" s="1"/>
  <c r="M106" i="12"/>
  <c r="M109" i="12"/>
  <c r="M104" i="12"/>
  <c r="M107" i="12"/>
  <c r="P148" i="13"/>
  <c r="B101" i="13"/>
  <c r="J99" i="13"/>
  <c r="C47" i="6"/>
  <c r="C41" i="6"/>
  <c r="C35" i="6"/>
  <c r="J120" i="11"/>
  <c r="F116" i="11"/>
  <c r="J127" i="11"/>
  <c r="J122" i="11"/>
  <c r="J115" i="11" s="1"/>
  <c r="J119" i="11"/>
  <c r="B125" i="11"/>
  <c r="B106" i="11"/>
  <c r="B102" i="11"/>
  <c r="B135" i="12"/>
  <c r="L101" i="12"/>
  <c r="L109" i="12"/>
  <c r="L107" i="12"/>
  <c r="Q122" i="13"/>
  <c r="Q152" i="13"/>
  <c r="I138" i="13"/>
  <c r="Q100" i="13"/>
  <c r="I99" i="13"/>
  <c r="G123" i="11"/>
  <c r="E116" i="11"/>
  <c r="L100" i="11"/>
  <c r="Q153" i="12"/>
  <c r="Q150" i="12"/>
  <c r="Q15" i="7"/>
  <c r="Q101" i="11"/>
  <c r="K101" i="12"/>
  <c r="C100" i="12"/>
  <c r="K104" i="12"/>
  <c r="K107" i="12"/>
  <c r="N148" i="13"/>
  <c r="P122" i="13"/>
  <c r="P152" i="13"/>
  <c r="P149" i="13"/>
  <c r="P119" i="13"/>
  <c r="P15" i="9"/>
  <c r="H138" i="13"/>
  <c r="P100" i="13"/>
  <c r="H99" i="13"/>
  <c r="Q49" i="6"/>
  <c r="Q34" i="6"/>
  <c r="D116" i="11"/>
  <c r="P101" i="11"/>
  <c r="P98" i="11" s="1"/>
  <c r="B137" i="12"/>
  <c r="J147" i="12"/>
  <c r="J117" i="12"/>
  <c r="J101" i="12"/>
  <c r="B100" i="12"/>
  <c r="J109" i="12"/>
  <c r="J104" i="12"/>
  <c r="J107" i="12"/>
  <c r="J102" i="12"/>
  <c r="J99" i="12"/>
  <c r="J105" i="12"/>
  <c r="O122" i="13"/>
  <c r="O152" i="13"/>
  <c r="G102" i="13"/>
  <c r="G138" i="13"/>
  <c r="O100" i="13"/>
  <c r="O48" i="9"/>
  <c r="G99" i="13"/>
  <c r="G47" i="9"/>
  <c r="J125" i="11"/>
  <c r="E123" i="11"/>
  <c r="G120" i="11"/>
  <c r="J100" i="11"/>
  <c r="O153" i="12"/>
  <c r="G152" i="12"/>
  <c r="O150" i="12"/>
  <c r="O15" i="7"/>
  <c r="J136" i="12"/>
  <c r="Q111" i="12"/>
  <c r="Q106" i="12"/>
  <c r="Q104" i="12"/>
  <c r="I101" i="12"/>
  <c r="Q99" i="12"/>
  <c r="I104" i="12"/>
  <c r="I102" i="12"/>
  <c r="I98" i="12" s="1"/>
  <c r="J148" i="13"/>
  <c r="N122" i="13"/>
  <c r="N152" i="13"/>
  <c r="N149" i="13"/>
  <c r="N119" i="13"/>
  <c r="F102" i="13"/>
  <c r="F138" i="13"/>
  <c r="N100" i="13"/>
  <c r="F99" i="13"/>
  <c r="G190" i="15"/>
  <c r="G184" i="15"/>
  <c r="G196" i="15"/>
  <c r="G188" i="15"/>
  <c r="G185" i="15"/>
  <c r="G189" i="15"/>
  <c r="G192" i="15"/>
  <c r="D142" i="6"/>
  <c r="J128" i="11"/>
  <c r="H125" i="11"/>
  <c r="H115" i="11" s="1"/>
  <c r="F102" i="11"/>
  <c r="I100" i="11"/>
  <c r="F122" i="11"/>
  <c r="F121" i="11"/>
  <c r="N15" i="7"/>
  <c r="N105" i="12"/>
  <c r="H100" i="12"/>
  <c r="P106" i="12"/>
  <c r="P104" i="12"/>
  <c r="H101" i="12"/>
  <c r="P99" i="12"/>
  <c r="H104" i="12"/>
  <c r="H98" i="12" s="1"/>
  <c r="H102" i="12"/>
  <c r="H99" i="12"/>
  <c r="H105" i="12"/>
  <c r="N99" i="13"/>
  <c r="M149" i="13"/>
  <c r="M119" i="13"/>
  <c r="E138" i="13"/>
  <c r="M100" i="13"/>
  <c r="E99" i="13"/>
  <c r="L143" i="6"/>
  <c r="D140" i="6"/>
  <c r="M130" i="6"/>
  <c r="I128" i="11"/>
  <c r="G125" i="11"/>
  <c r="E120" i="11"/>
  <c r="E102" i="11"/>
  <c r="E127" i="11"/>
  <c r="E119" i="11"/>
  <c r="M15" i="7"/>
  <c r="H111" i="12"/>
  <c r="M105" i="12"/>
  <c r="O99" i="12"/>
  <c r="G15" i="8"/>
  <c r="O108" i="12"/>
  <c r="O106" i="12"/>
  <c r="O104" i="12"/>
  <c r="G101" i="12"/>
  <c r="G99" i="12"/>
  <c r="G111" i="12"/>
  <c r="F137" i="13"/>
  <c r="M99" i="13"/>
  <c r="E201" i="15"/>
  <c r="E250" i="15"/>
  <c r="E184" i="15"/>
  <c r="E188" i="15"/>
  <c r="E194" i="15"/>
  <c r="E189" i="15"/>
  <c r="E197" i="15"/>
  <c r="E190" i="15"/>
  <c r="E198" i="15"/>
  <c r="H128" i="11"/>
  <c r="E125" i="11"/>
  <c r="G122" i="11"/>
  <c r="D120" i="11"/>
  <c r="K117" i="11"/>
  <c r="B100" i="11"/>
  <c r="B98" i="11" s="1"/>
  <c r="L105" i="12"/>
  <c r="N99" i="12"/>
  <c r="N118" i="12"/>
  <c r="N116" i="12"/>
  <c r="N115" i="12" s="1"/>
  <c r="N129" i="12"/>
  <c r="F15" i="8"/>
  <c r="N111" i="12"/>
  <c r="N142" i="12"/>
  <c r="N106" i="12"/>
  <c r="N138" i="12"/>
  <c r="F101" i="12"/>
  <c r="N135" i="12"/>
  <c r="C147" i="13"/>
  <c r="E137" i="13"/>
  <c r="K99" i="13"/>
  <c r="K149" i="13"/>
  <c r="K119" i="13"/>
  <c r="C50" i="9"/>
  <c r="C138" i="13"/>
  <c r="K100" i="13"/>
  <c r="K48" i="9"/>
  <c r="K136" i="13"/>
  <c r="C99" i="13"/>
  <c r="C47" i="9"/>
  <c r="I55" i="6"/>
  <c r="K62" i="10"/>
  <c r="H46" i="10"/>
  <c r="E128" i="11"/>
  <c r="D125" i="11"/>
  <c r="N101" i="11"/>
  <c r="Q99" i="11"/>
  <c r="Q98" i="11" s="1"/>
  <c r="K153" i="12"/>
  <c r="C152" i="12"/>
  <c r="K150" i="12"/>
  <c r="C149" i="12"/>
  <c r="K105" i="12"/>
  <c r="M99" i="12"/>
  <c r="B147" i="13"/>
  <c r="D137" i="13"/>
  <c r="P140" i="6"/>
  <c r="D122" i="11"/>
  <c r="I117" i="11"/>
  <c r="Q103" i="11"/>
  <c r="P99" i="11"/>
  <c r="B119" i="11"/>
  <c r="B116" i="11"/>
  <c r="I105" i="12"/>
  <c r="L99" i="12"/>
  <c r="L106" i="12"/>
  <c r="L104" i="12"/>
  <c r="L102" i="12"/>
  <c r="L98" i="12" s="1"/>
  <c r="Q146" i="13"/>
  <c r="C137" i="13"/>
  <c r="D145" i="6"/>
  <c r="O140" i="6"/>
  <c r="G139" i="6"/>
  <c r="G53" i="6"/>
  <c r="F147" i="6"/>
  <c r="F144" i="6"/>
  <c r="N142" i="6"/>
  <c r="C122" i="11"/>
  <c r="Q105" i="11"/>
  <c r="P103" i="11"/>
  <c r="Q154" i="12"/>
  <c r="I125" i="11"/>
  <c r="Q148" i="12"/>
  <c r="Q124" i="11"/>
  <c r="F119" i="12"/>
  <c r="G104" i="12"/>
  <c r="K99" i="12"/>
  <c r="O146" i="13"/>
  <c r="N136" i="13"/>
  <c r="G187" i="15"/>
  <c r="L146" i="6"/>
  <c r="M52" i="6"/>
  <c r="G117" i="11"/>
  <c r="G115" i="11" s="1"/>
  <c r="P105" i="11"/>
  <c r="O103" i="11"/>
  <c r="N99" i="11"/>
  <c r="P154" i="13"/>
  <c r="H153" i="13"/>
  <c r="H150" i="13"/>
  <c r="P15" i="7"/>
  <c r="H15" i="7"/>
  <c r="Q103" i="12"/>
  <c r="I99" i="12"/>
  <c r="N146" i="13"/>
  <c r="M136" i="13"/>
  <c r="P249" i="17"/>
  <c r="P210" i="15"/>
  <c r="P205" i="15"/>
  <c r="P213" i="15"/>
  <c r="P208" i="15"/>
  <c r="P206" i="15"/>
  <c r="P241" i="16"/>
  <c r="P185" i="15"/>
  <c r="J52" i="6"/>
  <c r="L139" i="6"/>
  <c r="D135" i="6"/>
  <c r="Q121" i="11"/>
  <c r="E117" i="11"/>
  <c r="E115" i="11" s="1"/>
  <c r="G128" i="11"/>
  <c r="O154" i="12"/>
  <c r="G150" i="12"/>
  <c r="O148" i="12"/>
  <c r="G147" i="12"/>
  <c r="N122" i="12"/>
  <c r="P103" i="12"/>
  <c r="M146" i="13"/>
  <c r="D148" i="6"/>
  <c r="L135" i="6"/>
  <c r="L140" i="6"/>
  <c r="I52" i="6"/>
  <c r="P121" i="11"/>
  <c r="C117" i="11"/>
  <c r="Q111" i="11"/>
  <c r="K99" i="11"/>
  <c r="F128" i="11"/>
  <c r="F125" i="11"/>
  <c r="F117" i="11"/>
  <c r="F115" i="11" s="1"/>
  <c r="O103" i="12"/>
  <c r="K140" i="6"/>
  <c r="C139" i="6"/>
  <c r="I134" i="6"/>
  <c r="J145" i="6"/>
  <c r="J142" i="6"/>
  <c r="C127" i="11"/>
  <c r="O121" i="11"/>
  <c r="J99" i="11"/>
  <c r="J98" i="11" s="1"/>
  <c r="K108" i="12"/>
  <c r="N103" i="12"/>
  <c r="K146" i="13"/>
  <c r="J140" i="6"/>
  <c r="B139" i="6"/>
  <c r="H136" i="6"/>
  <c r="Q116" i="11"/>
  <c r="P109" i="11"/>
  <c r="H103" i="11"/>
  <c r="G99" i="11"/>
  <c r="D128" i="11"/>
  <c r="L154" i="13"/>
  <c r="D153" i="13"/>
  <c r="D150" i="13"/>
  <c r="D117" i="11"/>
  <c r="J108" i="12"/>
  <c r="M103" i="12"/>
  <c r="O172" i="15"/>
  <c r="O168" i="15"/>
  <c r="O227" i="17"/>
  <c r="O165" i="15"/>
  <c r="N243" i="16"/>
  <c r="N187" i="15"/>
  <c r="N232" i="16"/>
  <c r="N170" i="15"/>
  <c r="N223" i="16"/>
  <c r="N161" i="15"/>
  <c r="F222" i="16"/>
  <c r="F160" i="15"/>
  <c r="M162" i="15"/>
  <c r="M163" i="15"/>
  <c r="M159" i="15"/>
  <c r="M164" i="15"/>
  <c r="O174" i="15"/>
  <c r="D184" i="15"/>
  <c r="D239" i="17"/>
  <c r="L229" i="16"/>
  <c r="L168" i="15"/>
  <c r="L179" i="15"/>
  <c r="L223" i="16"/>
  <c r="L161" i="15"/>
  <c r="L162" i="15"/>
  <c r="L163" i="15"/>
  <c r="L159" i="15"/>
  <c r="L158" i="15" s="1"/>
  <c r="O180" i="15"/>
  <c r="J237" i="16"/>
  <c r="J177" i="15"/>
  <c r="J223" i="16"/>
  <c r="J161" i="15"/>
  <c r="B222" i="16"/>
  <c r="B160" i="15"/>
  <c r="I252" i="17"/>
  <c r="I203" i="17"/>
  <c r="O75" i="18"/>
  <c r="O40" i="9"/>
  <c r="O37" i="9" s="1"/>
  <c r="I164" i="15"/>
  <c r="I158" i="15" s="1"/>
  <c r="I159" i="15"/>
  <c r="P253" i="17"/>
  <c r="P204" i="17"/>
  <c r="H252" i="17"/>
  <c r="H203" i="17"/>
  <c r="P201" i="17"/>
  <c r="P250" i="17"/>
  <c r="H243" i="17"/>
  <c r="H187" i="17"/>
  <c r="P185" i="17"/>
  <c r="P241" i="17"/>
  <c r="H240" i="17"/>
  <c r="H184" i="17"/>
  <c r="H173" i="17"/>
  <c r="H235" i="17"/>
  <c r="H171" i="17"/>
  <c r="H233" i="17"/>
  <c r="H230" i="17"/>
  <c r="H168" i="17"/>
  <c r="Q224" i="17"/>
  <c r="Q162" i="17"/>
  <c r="I161" i="17"/>
  <c r="I223" i="17"/>
  <c r="Q221" i="17"/>
  <c r="Q159" i="17"/>
  <c r="H232" i="16"/>
  <c r="H170" i="15"/>
  <c r="H229" i="16"/>
  <c r="H168" i="15"/>
  <c r="H165" i="15"/>
  <c r="H188" i="16"/>
  <c r="H185" i="16"/>
  <c r="H183" i="16" s="1"/>
  <c r="F191" i="15"/>
  <c r="F243" i="16"/>
  <c r="F187" i="15"/>
  <c r="F240" i="16"/>
  <c r="F184" i="15"/>
  <c r="N178" i="15"/>
  <c r="F232" i="16"/>
  <c r="F170" i="15"/>
  <c r="N168" i="15"/>
  <c r="F229" i="16"/>
  <c r="F173" i="15"/>
  <c r="N226" i="16"/>
  <c r="N164" i="15"/>
  <c r="N221" i="16"/>
  <c r="N159" i="15"/>
  <c r="F186" i="15"/>
  <c r="F183" i="15" s="1"/>
  <c r="O173" i="15"/>
  <c r="G136" i="12"/>
  <c r="O134" i="12"/>
  <c r="M120" i="12"/>
  <c r="M115" i="12" s="1"/>
  <c r="E15" i="8"/>
  <c r="M108" i="12"/>
  <c r="M10" i="8"/>
  <c r="E10" i="8"/>
  <c r="E101" i="12"/>
  <c r="L15" i="9"/>
  <c r="D10" i="9"/>
  <c r="D99" i="13"/>
  <c r="D212" i="15"/>
  <c r="L176" i="15"/>
  <c r="M173" i="15"/>
  <c r="P162" i="16"/>
  <c r="D204" i="16"/>
  <c r="D253" i="16"/>
  <c r="L202" i="16"/>
  <c r="L251" i="16"/>
  <c r="L245" i="16"/>
  <c r="F197" i="15"/>
  <c r="F189" i="15"/>
  <c r="E15" i="7"/>
  <c r="E100" i="11"/>
  <c r="M134" i="12"/>
  <c r="C15" i="8"/>
  <c r="J100" i="13"/>
  <c r="M40" i="6"/>
  <c r="M34" i="6"/>
  <c r="B212" i="15"/>
  <c r="B186" i="15"/>
  <c r="N179" i="15"/>
  <c r="I176" i="15"/>
  <c r="K173" i="15"/>
  <c r="M169" i="15"/>
  <c r="M160" i="15"/>
  <c r="B192" i="16"/>
  <c r="B189" i="16"/>
  <c r="D100" i="11"/>
  <c r="B153" i="12"/>
  <c r="B150" i="12"/>
  <c r="J142" i="12"/>
  <c r="J140" i="12"/>
  <c r="J10" i="8"/>
  <c r="B102" i="12"/>
  <c r="Q15" i="9"/>
  <c r="Q208" i="15"/>
  <c r="N203" i="15"/>
  <c r="N200" i="15" s="1"/>
  <c r="D197" i="15"/>
  <c r="D189" i="15"/>
  <c r="H176" i="15"/>
  <c r="L169" i="15"/>
  <c r="L160" i="15"/>
  <c r="H190" i="16"/>
  <c r="Q94" i="14"/>
  <c r="Q206" i="16"/>
  <c r="I198" i="16"/>
  <c r="I196" i="16"/>
  <c r="I191" i="16"/>
  <c r="I189" i="16"/>
  <c r="I187" i="16"/>
  <c r="I184" i="16"/>
  <c r="Q180" i="16"/>
  <c r="Q178" i="16"/>
  <c r="Q167" i="16" s="1"/>
  <c r="Q173" i="16"/>
  <c r="Q168" i="16"/>
  <c r="C15" i="7"/>
  <c r="C143" i="12"/>
  <c r="K134" i="12"/>
  <c r="Q127" i="12"/>
  <c r="Q115" i="12" s="1"/>
  <c r="Q119" i="12"/>
  <c r="I15" i="8"/>
  <c r="Q109" i="12"/>
  <c r="I10" i="8"/>
  <c r="P10" i="9"/>
  <c r="C197" i="15"/>
  <c r="C189" i="15"/>
  <c r="H179" i="15"/>
  <c r="K169" i="15"/>
  <c r="I163" i="15"/>
  <c r="K160" i="15"/>
  <c r="D250" i="16"/>
  <c r="G190" i="16"/>
  <c r="P215" i="16"/>
  <c r="H198" i="16"/>
  <c r="H191" i="16"/>
  <c r="H189" i="16"/>
  <c r="H187" i="16"/>
  <c r="H184" i="16"/>
  <c r="P180" i="16"/>
  <c r="P167" i="16" s="1"/>
  <c r="P178" i="16"/>
  <c r="P173" i="16"/>
  <c r="P168" i="16"/>
  <c r="P164" i="16"/>
  <c r="P159" i="16"/>
  <c r="B109" i="11"/>
  <c r="P127" i="12"/>
  <c r="P122" i="12"/>
  <c r="P15" i="8"/>
  <c r="P109" i="12"/>
  <c r="P26" i="8"/>
  <c r="P10" i="8"/>
  <c r="H10" i="8"/>
  <c r="G50" i="9"/>
  <c r="O49" i="9"/>
  <c r="G48" i="9"/>
  <c r="B197" i="15"/>
  <c r="B189" i="15"/>
  <c r="I169" i="15"/>
  <c r="H163" i="15"/>
  <c r="H158" i="15" s="1"/>
  <c r="J160" i="15"/>
  <c r="F190" i="16"/>
  <c r="Q171" i="16"/>
  <c r="G198" i="16"/>
  <c r="G191" i="16"/>
  <c r="G189" i="16"/>
  <c r="G187" i="16"/>
  <c r="G184" i="16"/>
  <c r="O180" i="16"/>
  <c r="O178" i="16"/>
  <c r="O173" i="16"/>
  <c r="O171" i="16"/>
  <c r="O164" i="16"/>
  <c r="O162" i="16"/>
  <c r="O159" i="16"/>
  <c r="Q141" i="12"/>
  <c r="Q140" i="12"/>
  <c r="Q10" i="7"/>
  <c r="I10" i="7"/>
  <c r="O127" i="12"/>
  <c r="O122" i="12"/>
  <c r="G129" i="12"/>
  <c r="O109" i="12"/>
  <c r="G108" i="12"/>
  <c r="O26" i="8"/>
  <c r="O10" i="8"/>
  <c r="G10" i="8"/>
  <c r="C194" i="15"/>
  <c r="N185" i="15"/>
  <c r="O178" i="15"/>
  <c r="K172" i="15"/>
  <c r="H169" i="15"/>
  <c r="G163" i="15"/>
  <c r="I160" i="15"/>
  <c r="O206" i="16"/>
  <c r="P171" i="16"/>
  <c r="F189" i="16"/>
  <c r="F187" i="16"/>
  <c r="F184" i="16"/>
  <c r="P142" i="13"/>
  <c r="P140" i="13"/>
  <c r="P10" i="7"/>
  <c r="N127" i="12"/>
  <c r="F154" i="12"/>
  <c r="N152" i="12"/>
  <c r="N149" i="12"/>
  <c r="F148" i="12"/>
  <c r="N143" i="12"/>
  <c r="F108" i="12"/>
  <c r="N10" i="8"/>
  <c r="F10" i="8"/>
  <c r="E15" i="9"/>
  <c r="M10" i="9"/>
  <c r="Q213" i="15"/>
  <c r="Q205" i="15"/>
  <c r="Q200" i="15" s="1"/>
  <c r="B194" i="15"/>
  <c r="I178" i="15"/>
  <c r="B172" i="15"/>
  <c r="F163" i="15"/>
  <c r="F194" i="16"/>
  <c r="L189" i="16"/>
  <c r="O141" i="12"/>
  <c r="G10" i="7"/>
  <c r="E129" i="12"/>
  <c r="M15" i="8"/>
  <c r="L10" i="9"/>
  <c r="L137" i="13"/>
  <c r="Q246" i="15"/>
  <c r="H178" i="15"/>
  <c r="C185" i="15"/>
  <c r="K179" i="15"/>
  <c r="K174" i="15"/>
  <c r="K225" i="17"/>
  <c r="K163" i="15"/>
  <c r="L203" i="16"/>
  <c r="L200" i="16" s="1"/>
  <c r="L252" i="16"/>
  <c r="D198" i="16"/>
  <c r="L246" i="16"/>
  <c r="L192" i="16"/>
  <c r="D191" i="16"/>
  <c r="L235" i="16"/>
  <c r="L173" i="16"/>
  <c r="N10" i="7"/>
  <c r="F10" i="7"/>
  <c r="L127" i="12"/>
  <c r="L122" i="12"/>
  <c r="D119" i="12"/>
  <c r="D115" i="12" s="1"/>
  <c r="L15" i="8"/>
  <c r="D108" i="12"/>
  <c r="L10" i="8"/>
  <c r="D10" i="8"/>
  <c r="C26" i="9"/>
  <c r="C10" i="9"/>
  <c r="C48" i="9"/>
  <c r="Q210" i="15"/>
  <c r="P171" i="15"/>
  <c r="D169" i="15"/>
  <c r="B235" i="16"/>
  <c r="B173" i="15"/>
  <c r="J225" i="16"/>
  <c r="J163" i="15"/>
  <c r="B224" i="16"/>
  <c r="B162" i="15"/>
  <c r="N210" i="16"/>
  <c r="L206" i="16"/>
  <c r="Q179" i="16"/>
  <c r="E10" i="7"/>
  <c r="M102" i="11"/>
  <c r="K15" i="8"/>
  <c r="K109" i="12"/>
  <c r="C26" i="8"/>
  <c r="K26" i="8"/>
  <c r="C10" i="8"/>
  <c r="K103" i="12"/>
  <c r="J137" i="13"/>
  <c r="G93" i="14"/>
  <c r="E46" i="6"/>
  <c r="E34" i="6"/>
  <c r="F178" i="15"/>
  <c r="O171" i="15"/>
  <c r="C163" i="15"/>
  <c r="Q215" i="15"/>
  <c r="Q207" i="15"/>
  <c r="I179" i="15"/>
  <c r="I172" i="15"/>
  <c r="Q160" i="15"/>
  <c r="Q163" i="15"/>
  <c r="Q158" i="15" s="1"/>
  <c r="P179" i="16"/>
  <c r="Q250" i="17"/>
  <c r="D15" i="7"/>
  <c r="L142" i="13"/>
  <c r="L141" i="13"/>
  <c r="L140" i="13"/>
  <c r="L99" i="11"/>
  <c r="J149" i="12"/>
  <c r="B148" i="12"/>
  <c r="J146" i="12"/>
  <c r="J15" i="8"/>
  <c r="B141" i="12"/>
  <c r="J26" i="8"/>
  <c r="B140" i="12"/>
  <c r="I10" i="9"/>
  <c r="Q102" i="13"/>
  <c r="I137" i="13"/>
  <c r="F93" i="14"/>
  <c r="N171" i="15"/>
  <c r="B169" i="15"/>
  <c r="B167" i="15" s="1"/>
  <c r="B163" i="15"/>
  <c r="P215" i="15"/>
  <c r="P207" i="15"/>
  <c r="P243" i="16"/>
  <c r="H172" i="15"/>
  <c r="H231" i="16"/>
  <c r="H225" i="16"/>
  <c r="P223" i="16"/>
  <c r="P161" i="15"/>
  <c r="H222" i="16"/>
  <c r="H160" i="15"/>
  <c r="P160" i="15"/>
  <c r="P158" i="15" s="1"/>
  <c r="P163" i="15"/>
  <c r="L201" i="16"/>
  <c r="O179" i="16"/>
  <c r="P174" i="16"/>
  <c r="B205" i="17"/>
  <c r="B242" i="17"/>
  <c r="B186" i="17"/>
  <c r="L190" i="20"/>
  <c r="L226" i="20"/>
  <c r="D172" i="20"/>
  <c r="D224" i="20"/>
  <c r="D221" i="20"/>
  <c r="D164" i="20"/>
  <c r="N164" i="16"/>
  <c r="J207" i="19"/>
  <c r="J201" i="19"/>
  <c r="J196" i="19"/>
  <c r="I187" i="20"/>
  <c r="I179" i="20"/>
  <c r="K185" i="21"/>
  <c r="K230" i="21"/>
  <c r="K179" i="21"/>
  <c r="C178" i="21"/>
  <c r="C229" i="21"/>
  <c r="K176" i="21"/>
  <c r="K227" i="21"/>
  <c r="C223" i="21"/>
  <c r="F243" i="17"/>
  <c r="F187" i="17"/>
  <c r="F240" i="17"/>
  <c r="F184" i="17"/>
  <c r="H244" i="20"/>
  <c r="H203" i="20"/>
  <c r="P160" i="20"/>
  <c r="P170" i="20"/>
  <c r="P163" i="20"/>
  <c r="J239" i="21"/>
  <c r="J196" i="21"/>
  <c r="B238" i="21"/>
  <c r="B195" i="21"/>
  <c r="J230" i="21"/>
  <c r="J179" i="21"/>
  <c r="B178" i="21"/>
  <c r="B229" i="21"/>
  <c r="K167" i="23"/>
  <c r="L171" i="16"/>
  <c r="I187" i="17"/>
  <c r="I168" i="17"/>
  <c r="H207" i="19"/>
  <c r="H201" i="19"/>
  <c r="P210" i="19"/>
  <c r="O160" i="20"/>
  <c r="O170" i="20"/>
  <c r="O163" i="20"/>
  <c r="Q207" i="21"/>
  <c r="Q203" i="21"/>
  <c r="I176" i="21"/>
  <c r="I227" i="21"/>
  <c r="Q163" i="21"/>
  <c r="Q220" i="21"/>
  <c r="I91" i="32"/>
  <c r="I84" i="32"/>
  <c r="I105" i="32"/>
  <c r="I88" i="32"/>
  <c r="I95" i="32"/>
  <c r="I100" i="32"/>
  <c r="I93" i="32"/>
  <c r="K161" i="16"/>
  <c r="K158" i="16" s="1"/>
  <c r="P246" i="21"/>
  <c r="P210" i="21"/>
  <c r="P81" i="18"/>
  <c r="P110" i="6" s="1"/>
  <c r="P207" i="21"/>
  <c r="N175" i="25"/>
  <c r="N211" i="25"/>
  <c r="N209" i="25"/>
  <c r="N171" i="25"/>
  <c r="N194" i="25"/>
  <c r="N146" i="25"/>
  <c r="F145" i="25"/>
  <c r="F193" i="25"/>
  <c r="F189" i="25"/>
  <c r="F140" i="25"/>
  <c r="N135" i="25"/>
  <c r="N186" i="25"/>
  <c r="F132" i="25"/>
  <c r="F183" i="25"/>
  <c r="N181" i="25"/>
  <c r="N130" i="25"/>
  <c r="K190" i="20"/>
  <c r="Q164" i="16"/>
  <c r="B196" i="17"/>
  <c r="B189" i="17"/>
  <c r="B240" i="17"/>
  <c r="B184" i="17"/>
  <c r="N207" i="21"/>
  <c r="N203" i="21"/>
  <c r="G163" i="16"/>
  <c r="L199" i="21"/>
  <c r="L207" i="21"/>
  <c r="Q241" i="17"/>
  <c r="O102" i="18"/>
  <c r="O165" i="6" s="1"/>
  <c r="P203" i="20"/>
  <c r="K237" i="21"/>
  <c r="G198" i="15"/>
  <c r="G191" i="15"/>
  <c r="O159" i="15"/>
  <c r="K179" i="16"/>
  <c r="K169" i="16"/>
  <c r="M211" i="16"/>
  <c r="E198" i="16"/>
  <c r="E196" i="16"/>
  <c r="E191" i="16"/>
  <c r="E189" i="16"/>
  <c r="E187" i="16"/>
  <c r="E184" i="16"/>
  <c r="C252" i="17"/>
  <c r="E250" i="17"/>
  <c r="H223" i="17"/>
  <c r="Q189" i="17"/>
  <c r="M159" i="17"/>
  <c r="M158" i="17" s="1"/>
  <c r="F206" i="17"/>
  <c r="Q98" i="18"/>
  <c r="E206" i="19"/>
  <c r="D187" i="19"/>
  <c r="C180" i="19"/>
  <c r="Q188" i="19"/>
  <c r="Q182" i="19"/>
  <c r="Q201" i="21"/>
  <c r="C188" i="21"/>
  <c r="Q177" i="21"/>
  <c r="J199" i="21"/>
  <c r="E206" i="17"/>
  <c r="K180" i="20"/>
  <c r="Q206" i="21"/>
  <c r="Q200" i="21"/>
  <c r="K204" i="23"/>
  <c r="K164" i="23"/>
  <c r="C200" i="23"/>
  <c r="C157" i="23"/>
  <c r="M211" i="15"/>
  <c r="M200" i="15" s="1"/>
  <c r="E196" i="15"/>
  <c r="E191" i="15"/>
  <c r="E187" i="15"/>
  <c r="M178" i="15"/>
  <c r="M171" i="16"/>
  <c r="K162" i="16"/>
  <c r="K205" i="16"/>
  <c r="C198" i="16"/>
  <c r="C191" i="16"/>
  <c r="M241" i="17"/>
  <c r="I235" i="17"/>
  <c r="E223" i="17"/>
  <c r="N204" i="17"/>
  <c r="M189" i="17"/>
  <c r="J169" i="17"/>
  <c r="D206" i="17"/>
  <c r="L190" i="17"/>
  <c r="K102" i="18"/>
  <c r="K165" i="6" s="1"/>
  <c r="P163" i="19"/>
  <c r="P206" i="21"/>
  <c r="P200" i="21"/>
  <c r="P241" i="21"/>
  <c r="P198" i="21"/>
  <c r="B197" i="24"/>
  <c r="B149" i="23"/>
  <c r="B195" i="24"/>
  <c r="B147" i="23"/>
  <c r="K96" i="28"/>
  <c r="K95" i="28" s="1"/>
  <c r="K101" i="28"/>
  <c r="K99" i="28"/>
  <c r="K104" i="28"/>
  <c r="K100" i="28"/>
  <c r="K97" i="28"/>
  <c r="D254" i="16"/>
  <c r="D196" i="15"/>
  <c r="D191" i="15"/>
  <c r="D240" i="16"/>
  <c r="L178" i="15"/>
  <c r="D232" i="16"/>
  <c r="L230" i="16"/>
  <c r="D227" i="16"/>
  <c r="L164" i="15"/>
  <c r="L224" i="16"/>
  <c r="D223" i="16"/>
  <c r="J162" i="16"/>
  <c r="J173" i="16"/>
  <c r="L241" i="17"/>
  <c r="M204" i="17"/>
  <c r="H169" i="17"/>
  <c r="J159" i="17"/>
  <c r="C206" i="17"/>
  <c r="C253" i="17"/>
  <c r="C204" i="17"/>
  <c r="C188" i="17"/>
  <c r="K190" i="17"/>
  <c r="M232" i="19"/>
  <c r="M226" i="19" s="1"/>
  <c r="M168" i="19"/>
  <c r="N172" i="19"/>
  <c r="N170" i="19"/>
  <c r="N166" i="19"/>
  <c r="N163" i="19"/>
  <c r="P200" i="20"/>
  <c r="K187" i="20"/>
  <c r="O164" i="20"/>
  <c r="K215" i="21"/>
  <c r="I200" i="21"/>
  <c r="O206" i="21"/>
  <c r="O200" i="21"/>
  <c r="O198" i="21"/>
  <c r="O241" i="21"/>
  <c r="G197" i="21"/>
  <c r="G240" i="21"/>
  <c r="C215" i="15"/>
  <c r="C213" i="15"/>
  <c r="C208" i="15"/>
  <c r="C205" i="15"/>
  <c r="C200" i="15" s="1"/>
  <c r="C202" i="15"/>
  <c r="K211" i="15"/>
  <c r="K192" i="15"/>
  <c r="K190" i="15"/>
  <c r="K188" i="15"/>
  <c r="K178" i="15"/>
  <c r="K171" i="15"/>
  <c r="C174" i="15"/>
  <c r="M176" i="16"/>
  <c r="Q204" i="16"/>
  <c r="I197" i="16"/>
  <c r="I194" i="16"/>
  <c r="I192" i="16"/>
  <c r="I190" i="16"/>
  <c r="I188" i="16"/>
  <c r="I185" i="16"/>
  <c r="I183" i="16" s="1"/>
  <c r="Q174" i="16"/>
  <c r="I173" i="16"/>
  <c r="Q163" i="16"/>
  <c r="K241" i="17"/>
  <c r="G235" i="17"/>
  <c r="L204" i="17"/>
  <c r="B206" i="17"/>
  <c r="B197" i="17"/>
  <c r="B192" i="17"/>
  <c r="B190" i="17"/>
  <c r="B188" i="17"/>
  <c r="C164" i="17"/>
  <c r="C158" i="17" s="1"/>
  <c r="P51" i="18"/>
  <c r="P60" i="6" s="1"/>
  <c r="M163" i="19"/>
  <c r="H159" i="19"/>
  <c r="M202" i="19"/>
  <c r="E209" i="19"/>
  <c r="G187" i="20"/>
  <c r="K239" i="21"/>
  <c r="H200" i="21"/>
  <c r="N206" i="21"/>
  <c r="N200" i="21"/>
  <c r="N241" i="21"/>
  <c r="N198" i="21"/>
  <c r="N194" i="21" s="1"/>
  <c r="N238" i="21"/>
  <c r="N195" i="21"/>
  <c r="B213" i="15"/>
  <c r="B208" i="15"/>
  <c r="B191" i="15"/>
  <c r="G162" i="16"/>
  <c r="P210" i="16"/>
  <c r="P204" i="16"/>
  <c r="H197" i="16"/>
  <c r="H194" i="16"/>
  <c r="H192" i="16"/>
  <c r="P189" i="16"/>
  <c r="P183" i="16" s="1"/>
  <c r="H173" i="16"/>
  <c r="I241" i="17"/>
  <c r="E235" i="17"/>
  <c r="K204" i="17"/>
  <c r="N185" i="17"/>
  <c r="I190" i="17"/>
  <c r="L202" i="19"/>
  <c r="L195" i="19"/>
  <c r="L194" i="19" s="1"/>
  <c r="D181" i="19"/>
  <c r="L172" i="19"/>
  <c r="D159" i="19"/>
  <c r="P198" i="20"/>
  <c r="C203" i="20"/>
  <c r="C196" i="20"/>
  <c r="K188" i="20"/>
  <c r="K184" i="20"/>
  <c r="K182" i="20"/>
  <c r="K177" i="20"/>
  <c r="E239" i="21"/>
  <c r="Q218" i="21"/>
  <c r="Q212" i="15"/>
  <c r="Q204" i="15"/>
  <c r="I213" i="15"/>
  <c r="I197" i="15"/>
  <c r="I183" i="15" s="1"/>
  <c r="I194" i="15"/>
  <c r="I185" i="15"/>
  <c r="I180" i="15"/>
  <c r="Q176" i="15"/>
  <c r="Q167" i="15" s="1"/>
  <c r="I173" i="15"/>
  <c r="Q169" i="15"/>
  <c r="F171" i="16"/>
  <c r="D162" i="16"/>
  <c r="D158" i="16" s="1"/>
  <c r="K159" i="16"/>
  <c r="O212" i="16"/>
  <c r="O210" i="16"/>
  <c r="O204" i="16"/>
  <c r="G197" i="16"/>
  <c r="G192" i="16"/>
  <c r="G188" i="16"/>
  <c r="G185" i="16"/>
  <c r="O189" i="16"/>
  <c r="O183" i="16" s="1"/>
  <c r="G178" i="16"/>
  <c r="O174" i="16"/>
  <c r="G173" i="16"/>
  <c r="G167" i="16" s="1"/>
  <c r="O163" i="16"/>
  <c r="G159" i="16"/>
  <c r="H241" i="17"/>
  <c r="J204" i="17"/>
  <c r="J161" i="17"/>
  <c r="P196" i="17"/>
  <c r="H190" i="17"/>
  <c r="E159" i="19"/>
  <c r="E157" i="19" s="1"/>
  <c r="K202" i="19"/>
  <c r="K195" i="19"/>
  <c r="C207" i="19"/>
  <c r="K172" i="19"/>
  <c r="K163" i="19"/>
  <c r="O198" i="20"/>
  <c r="J190" i="20"/>
  <c r="J188" i="20"/>
  <c r="J184" i="20"/>
  <c r="J182" i="20"/>
  <c r="C239" i="21"/>
  <c r="M205" i="23"/>
  <c r="P257" i="17"/>
  <c r="P255" i="17"/>
  <c r="P204" i="15"/>
  <c r="H180" i="15"/>
  <c r="P179" i="15"/>
  <c r="P176" i="15"/>
  <c r="P172" i="15"/>
  <c r="J159" i="16"/>
  <c r="J158" i="16" s="1"/>
  <c r="N212" i="16"/>
  <c r="N204" i="16"/>
  <c r="F192" i="16"/>
  <c r="F188" i="16"/>
  <c r="F178" i="16"/>
  <c r="F162" i="16"/>
  <c r="G241" i="17"/>
  <c r="I204" i="17"/>
  <c r="O196" i="17"/>
  <c r="O189" i="17"/>
  <c r="G190" i="17"/>
  <c r="P164" i="17"/>
  <c r="J202" i="19"/>
  <c r="J198" i="19"/>
  <c r="J195" i="19"/>
  <c r="J170" i="19"/>
  <c r="J167" i="19"/>
  <c r="Q209" i="20"/>
  <c r="Q203" i="20"/>
  <c r="Q201" i="20"/>
  <c r="Q199" i="20"/>
  <c r="Q196" i="20"/>
  <c r="I190" i="20"/>
  <c r="I188" i="20"/>
  <c r="I184" i="20"/>
  <c r="I182" i="20"/>
  <c r="I177" i="20"/>
  <c r="Q159" i="20"/>
  <c r="Q238" i="21"/>
  <c r="M209" i="23"/>
  <c r="M171" i="23"/>
  <c r="E207" i="23"/>
  <c r="E167" i="23"/>
  <c r="M170" i="23"/>
  <c r="M164" i="23"/>
  <c r="M167" i="23"/>
  <c r="M174" i="23"/>
  <c r="M168" i="23"/>
  <c r="M144" i="23"/>
  <c r="M158" i="23"/>
  <c r="G197" i="15"/>
  <c r="G194" i="15"/>
  <c r="O179" i="15"/>
  <c r="O176" i="15"/>
  <c r="O167" i="15" s="1"/>
  <c r="O169" i="15"/>
  <c r="M180" i="16"/>
  <c r="M173" i="16"/>
  <c r="E197" i="16"/>
  <c r="E194" i="16"/>
  <c r="E192" i="16"/>
  <c r="E190" i="16"/>
  <c r="E188" i="16"/>
  <c r="E183" i="16" s="1"/>
  <c r="E185" i="16"/>
  <c r="E162" i="16"/>
  <c r="E241" i="17"/>
  <c r="I233" i="17"/>
  <c r="H204" i="17"/>
  <c r="F207" i="17"/>
  <c r="F205" i="17"/>
  <c r="F242" i="17"/>
  <c r="F186" i="17"/>
  <c r="O164" i="17"/>
  <c r="D51" i="18"/>
  <c r="D60" i="6" s="1"/>
  <c r="P162" i="20"/>
  <c r="P157" i="20" s="1"/>
  <c r="P209" i="20"/>
  <c r="P201" i="20"/>
  <c r="H243" i="20"/>
  <c r="H190" i="20"/>
  <c r="H188" i="20"/>
  <c r="H184" i="20"/>
  <c r="H182" i="20"/>
  <c r="H177" i="20"/>
  <c r="P159" i="20"/>
  <c r="Q246" i="21"/>
  <c r="F194" i="15"/>
  <c r="L257" i="16"/>
  <c r="L255" i="16"/>
  <c r="L247" i="16"/>
  <c r="D194" i="16"/>
  <c r="D244" i="16"/>
  <c r="L242" i="16"/>
  <c r="L187" i="16"/>
  <c r="D178" i="16"/>
  <c r="L176" i="16"/>
  <c r="L167" i="16" s="1"/>
  <c r="E207" i="17"/>
  <c r="E205" i="17"/>
  <c r="N164" i="17"/>
  <c r="P158" i="19"/>
  <c r="P157" i="19" s="1"/>
  <c r="H202" i="19"/>
  <c r="H200" i="19"/>
  <c r="O162" i="20"/>
  <c r="O203" i="20"/>
  <c r="O201" i="20"/>
  <c r="G190" i="20"/>
  <c r="G188" i="20"/>
  <c r="G184" i="20"/>
  <c r="G182" i="20"/>
  <c r="G180" i="20"/>
  <c r="G177" i="20"/>
  <c r="O159" i="20"/>
  <c r="O246" i="21"/>
  <c r="N210" i="21"/>
  <c r="E192" i="15"/>
  <c r="E185" i="15"/>
  <c r="E183" i="15" s="1"/>
  <c r="K180" i="16"/>
  <c r="K173" i="16"/>
  <c r="K164" i="16"/>
  <c r="C194" i="16"/>
  <c r="K187" i="16"/>
  <c r="K176" i="16"/>
  <c r="K163" i="16"/>
  <c r="E243" i="17"/>
  <c r="O240" i="17"/>
  <c r="G233" i="17"/>
  <c r="J203" i="17"/>
  <c r="J184" i="17"/>
  <c r="B171" i="17"/>
  <c r="K163" i="17"/>
  <c r="F161" i="17"/>
  <c r="D242" i="17"/>
  <c r="D186" i="17"/>
  <c r="D177" i="17"/>
  <c r="M164" i="17"/>
  <c r="L176" i="19"/>
  <c r="L175" i="19" s="1"/>
  <c r="G202" i="19"/>
  <c r="F190" i="20"/>
  <c r="F188" i="20"/>
  <c r="F182" i="20"/>
  <c r="N162" i="20"/>
  <c r="M246" i="21"/>
  <c r="D194" i="15"/>
  <c r="L172" i="15"/>
  <c r="J180" i="16"/>
  <c r="J187" i="16"/>
  <c r="J176" i="16"/>
  <c r="D243" i="17"/>
  <c r="E233" i="17"/>
  <c r="M224" i="17"/>
  <c r="J163" i="17"/>
  <c r="C207" i="17"/>
  <c r="C205" i="17"/>
  <c r="C242" i="17"/>
  <c r="C186" i="17"/>
  <c r="P198" i="19"/>
  <c r="K176" i="19"/>
  <c r="N209" i="19"/>
  <c r="N207" i="19"/>
  <c r="N201" i="19"/>
  <c r="N196" i="19"/>
  <c r="M183" i="20"/>
  <c r="M190" i="20"/>
  <c r="M179" i="20"/>
  <c r="K246" i="21"/>
  <c r="L210" i="21"/>
  <c r="J176" i="21"/>
  <c r="N174" i="24"/>
  <c r="N167" i="24"/>
  <c r="N169" i="24"/>
  <c r="N170" i="24"/>
  <c r="N172" i="24"/>
  <c r="N146" i="24"/>
  <c r="N145" i="24"/>
  <c r="N159" i="24"/>
  <c r="N150" i="24"/>
  <c r="F138" i="24"/>
  <c r="F136" i="24"/>
  <c r="P152" i="24"/>
  <c r="M96" i="28"/>
  <c r="M95" i="28" s="1"/>
  <c r="M101" i="28"/>
  <c r="E141" i="27"/>
  <c r="E105" i="27"/>
  <c r="F126" i="29"/>
  <c r="F156" i="29"/>
  <c r="E183" i="25"/>
  <c r="E132" i="25"/>
  <c r="B108" i="31"/>
  <c r="B83" i="31" s="1"/>
  <c r="B123" i="31"/>
  <c r="B85" i="31"/>
  <c r="B114" i="31"/>
  <c r="J103" i="31"/>
  <c r="J97" i="31"/>
  <c r="J95" i="31"/>
  <c r="J93" i="31"/>
  <c r="J91" i="31"/>
  <c r="K136" i="23"/>
  <c r="H173" i="23"/>
  <c r="H170" i="23"/>
  <c r="H169" i="23"/>
  <c r="K164" i="24"/>
  <c r="D158" i="24"/>
  <c r="D150" i="24"/>
  <c r="D145" i="24"/>
  <c r="D143" i="24" s="1"/>
  <c r="L146" i="24"/>
  <c r="L58" i="22"/>
  <c r="L111" i="6" s="1"/>
  <c r="Q116" i="32"/>
  <c r="Q87" i="31"/>
  <c r="Q83" i="31" s="1"/>
  <c r="I115" i="32"/>
  <c r="Q113" i="32"/>
  <c r="I103" i="31"/>
  <c r="I97" i="31"/>
  <c r="I95" i="31"/>
  <c r="I93" i="31"/>
  <c r="I89" i="31"/>
  <c r="I107" i="31"/>
  <c r="K209" i="25"/>
  <c r="K171" i="25"/>
  <c r="M97" i="28"/>
  <c r="O129" i="29"/>
  <c r="N211" i="24"/>
  <c r="N209" i="24"/>
  <c r="F207" i="25"/>
  <c r="N205" i="24"/>
  <c r="N202" i="24"/>
  <c r="F189" i="24"/>
  <c r="N186" i="24"/>
  <c r="N184" i="24"/>
  <c r="F183" i="24"/>
  <c r="N181" i="24"/>
  <c r="F180" i="24"/>
  <c r="J209" i="25"/>
  <c r="J171" i="25"/>
  <c r="B189" i="25"/>
  <c r="B140" i="25"/>
  <c r="M100" i="28"/>
  <c r="O120" i="33"/>
  <c r="O97" i="31"/>
  <c r="O119" i="33"/>
  <c r="O93" i="31"/>
  <c r="K53" i="41"/>
  <c r="K74" i="41"/>
  <c r="P171" i="25"/>
  <c r="N111" i="27"/>
  <c r="C52" i="41"/>
  <c r="L135" i="23"/>
  <c r="L133" i="23"/>
  <c r="L130" i="23"/>
  <c r="O169" i="24"/>
  <c r="P166" i="24"/>
  <c r="P163" i="24"/>
  <c r="H158" i="24"/>
  <c r="H139" i="24"/>
  <c r="O171" i="25"/>
  <c r="G57" i="40"/>
  <c r="G54" i="40"/>
  <c r="G67" i="40"/>
  <c r="G64" i="40"/>
  <c r="G55" i="40"/>
  <c r="G60" i="40"/>
  <c r="G36" i="38"/>
  <c r="G52" i="40"/>
  <c r="C197" i="23"/>
  <c r="C147" i="23"/>
  <c r="K139" i="23"/>
  <c r="K130" i="23"/>
  <c r="O168" i="24"/>
  <c r="O166" i="24"/>
  <c r="O163" i="24"/>
  <c r="O157" i="24"/>
  <c r="P211" i="25"/>
  <c r="H193" i="25"/>
  <c r="M165" i="25"/>
  <c r="K111" i="27"/>
  <c r="H62" i="41"/>
  <c r="H79" i="41"/>
  <c r="P75" i="41"/>
  <c r="P54" i="41"/>
  <c r="H74" i="41"/>
  <c r="H53" i="41"/>
  <c r="P72" i="41"/>
  <c r="P51" i="41"/>
  <c r="H55" i="41"/>
  <c r="H56" i="41"/>
  <c r="H60" i="41"/>
  <c r="N166" i="24"/>
  <c r="N163" i="24"/>
  <c r="O211" i="25"/>
  <c r="G193" i="25"/>
  <c r="M171" i="25"/>
  <c r="F194" i="25"/>
  <c r="F146" i="25"/>
  <c r="N118" i="27"/>
  <c r="I107" i="32"/>
  <c r="I102" i="32"/>
  <c r="I97" i="32"/>
  <c r="M135" i="23"/>
  <c r="Q147" i="23"/>
  <c r="Q144" i="23"/>
  <c r="K169" i="24"/>
  <c r="P159" i="24"/>
  <c r="M168" i="24"/>
  <c r="M166" i="24"/>
  <c r="M163" i="24"/>
  <c r="M157" i="24"/>
  <c r="E133" i="24"/>
  <c r="I205" i="25"/>
  <c r="D165" i="25"/>
  <c r="J105" i="31"/>
  <c r="J87" i="31"/>
  <c r="M211" i="25"/>
  <c r="H205" i="25"/>
  <c r="K118" i="27"/>
  <c r="P74" i="22"/>
  <c r="O149" i="23"/>
  <c r="K168" i="24"/>
  <c r="K166" i="24"/>
  <c r="K163" i="24"/>
  <c r="C133" i="24"/>
  <c r="L211" i="25"/>
  <c r="H171" i="25"/>
  <c r="H158" i="28"/>
  <c r="H128" i="28"/>
  <c r="H113" i="28"/>
  <c r="H114" i="28"/>
  <c r="H112" i="28"/>
  <c r="M116" i="33"/>
  <c r="M87" i="33"/>
  <c r="M83" i="33" s="1"/>
  <c r="E90" i="33"/>
  <c r="E94" i="33"/>
  <c r="H170" i="19"/>
  <c r="H167" i="19"/>
  <c r="H218" i="20"/>
  <c r="M181" i="20"/>
  <c r="I218" i="21"/>
  <c r="I215" i="21"/>
  <c r="E206" i="21"/>
  <c r="G135" i="23"/>
  <c r="N206" i="24"/>
  <c r="F202" i="24"/>
  <c r="N155" i="23"/>
  <c r="F199" i="25"/>
  <c r="N195" i="24"/>
  <c r="F194" i="24"/>
  <c r="F188" i="25"/>
  <c r="N185" i="25"/>
  <c r="F184" i="24"/>
  <c r="N182" i="24"/>
  <c r="F181" i="24"/>
  <c r="J159" i="24"/>
  <c r="J168" i="24"/>
  <c r="J166" i="24"/>
  <c r="J162" i="24" s="1"/>
  <c r="J163" i="24"/>
  <c r="B170" i="24"/>
  <c r="B133" i="24"/>
  <c r="K211" i="25"/>
  <c r="C193" i="25"/>
  <c r="G181" i="25"/>
  <c r="G171" i="25"/>
  <c r="N110" i="27"/>
  <c r="G155" i="28"/>
  <c r="G125" i="28"/>
  <c r="G114" i="28"/>
  <c r="G112" i="28"/>
  <c r="G107" i="28" s="1"/>
  <c r="G109" i="28"/>
  <c r="Q126" i="29"/>
  <c r="Q156" i="29"/>
  <c r="Q128" i="29"/>
  <c r="Q123" i="29" s="1"/>
  <c r="Q59" i="26"/>
  <c r="Q147" i="29"/>
  <c r="Q111" i="29"/>
  <c r="I101" i="29"/>
  <c r="I95" i="29" s="1"/>
  <c r="I139" i="29"/>
  <c r="K63" i="41"/>
  <c r="K60" i="41"/>
  <c r="O239" i="20"/>
  <c r="G170" i="19"/>
  <c r="O223" i="20"/>
  <c r="G167" i="19"/>
  <c r="G221" i="20"/>
  <c r="G218" i="20"/>
  <c r="L246" i="20"/>
  <c r="D244" i="20"/>
  <c r="D242" i="20"/>
  <c r="D239" i="20"/>
  <c r="L230" i="20"/>
  <c r="D180" i="20"/>
  <c r="D219" i="20"/>
  <c r="H218" i="21"/>
  <c r="H215" i="21"/>
  <c r="G163" i="21"/>
  <c r="K171" i="23"/>
  <c r="M172" i="23"/>
  <c r="M166" i="23"/>
  <c r="M157" i="23"/>
  <c r="M149" i="23"/>
  <c r="M134" i="23"/>
  <c r="Q174" i="24"/>
  <c r="Q173" i="24"/>
  <c r="I172" i="24"/>
  <c r="Q169" i="24"/>
  <c r="I168" i="24"/>
  <c r="Q167" i="24"/>
  <c r="I166" i="24"/>
  <c r="Q164" i="24"/>
  <c r="I163" i="24"/>
  <c r="Q159" i="24"/>
  <c r="I147" i="24"/>
  <c r="I134" i="24"/>
  <c r="I131" i="24"/>
  <c r="J211" i="25"/>
  <c r="B193" i="25"/>
  <c r="F181" i="25"/>
  <c r="F171" i="25"/>
  <c r="P149" i="25"/>
  <c r="G153" i="29"/>
  <c r="O133" i="29"/>
  <c r="O97" i="27"/>
  <c r="F114" i="28"/>
  <c r="F112" i="28"/>
  <c r="F107" i="28" s="1"/>
  <c r="F109" i="28"/>
  <c r="O154" i="29"/>
  <c r="F195" i="19"/>
  <c r="C207" i="20"/>
  <c r="K179" i="20"/>
  <c r="C178" i="20"/>
  <c r="C168" i="20"/>
  <c r="C162" i="20"/>
  <c r="C157" i="20" s="1"/>
  <c r="K172" i="20"/>
  <c r="G218" i="21"/>
  <c r="O216" i="21"/>
  <c r="G215" i="21"/>
  <c r="C233" i="21"/>
  <c r="L166" i="23"/>
  <c r="L138" i="23"/>
  <c r="L131" i="23"/>
  <c r="P167" i="24"/>
  <c r="P173" i="24"/>
  <c r="H172" i="24"/>
  <c r="H168" i="24"/>
  <c r="H166" i="24"/>
  <c r="H163" i="24"/>
  <c r="H147" i="24"/>
  <c r="H131" i="24"/>
  <c r="I211" i="25"/>
  <c r="Q192" i="25"/>
  <c r="H78" i="22"/>
  <c r="H169" i="6" s="1"/>
  <c r="Q74" i="26"/>
  <c r="Q171" i="6" s="1"/>
  <c r="N112" i="27"/>
  <c r="M99" i="28"/>
  <c r="E128" i="28"/>
  <c r="E155" i="28"/>
  <c r="E125" i="28"/>
  <c r="M124" i="28"/>
  <c r="M128" i="28"/>
  <c r="E114" i="28"/>
  <c r="E112" i="28"/>
  <c r="E109" i="28"/>
  <c r="G128" i="29"/>
  <c r="G112" i="29"/>
  <c r="G107" i="29" s="1"/>
  <c r="G116" i="29"/>
  <c r="M235" i="20"/>
  <c r="E231" i="20"/>
  <c r="M223" i="20"/>
  <c r="E167" i="19"/>
  <c r="E218" i="20"/>
  <c r="M216" i="20"/>
  <c r="B209" i="20"/>
  <c r="H227" i="21"/>
  <c r="F218" i="21"/>
  <c r="N216" i="21"/>
  <c r="F215" i="21"/>
  <c r="K166" i="23"/>
  <c r="K157" i="23"/>
  <c r="K149" i="23"/>
  <c r="K134" i="23"/>
  <c r="K129" i="23" s="1"/>
  <c r="P174" i="24"/>
  <c r="J157" i="24"/>
  <c r="O173" i="24"/>
  <c r="G172" i="24"/>
  <c r="O170" i="24"/>
  <c r="G168" i="24"/>
  <c r="G166" i="24"/>
  <c r="O164" i="24"/>
  <c r="O162" i="24" s="1"/>
  <c r="O159" i="24"/>
  <c r="G157" i="24"/>
  <c r="O148" i="24"/>
  <c r="G147" i="24"/>
  <c r="G131" i="24"/>
  <c r="P192" i="25"/>
  <c r="G132" i="25"/>
  <c r="O56" i="26"/>
  <c r="M128" i="27"/>
  <c r="E153" i="29"/>
  <c r="E125" i="27"/>
  <c r="M118" i="27"/>
  <c r="M114" i="27"/>
  <c r="M109" i="27"/>
  <c r="E104" i="27"/>
  <c r="M133" i="29"/>
  <c r="M97" i="27"/>
  <c r="D155" i="28"/>
  <c r="D125" i="28"/>
  <c r="L128" i="28"/>
  <c r="L123" i="28" s="1"/>
  <c r="L153" i="28"/>
  <c r="D114" i="28"/>
  <c r="D112" i="28"/>
  <c r="D109" i="28"/>
  <c r="N126" i="29"/>
  <c r="N156" i="29"/>
  <c r="D190" i="19"/>
  <c r="D231" i="20"/>
  <c r="D218" i="20"/>
  <c r="L216" i="20"/>
  <c r="Q206" i="20"/>
  <c r="Q202" i="20"/>
  <c r="Q198" i="20"/>
  <c r="Q195" i="20"/>
  <c r="Q190" i="20"/>
  <c r="Q184" i="20"/>
  <c r="Q167" i="20"/>
  <c r="Q161" i="20"/>
  <c r="G227" i="21"/>
  <c r="Q199" i="21"/>
  <c r="Q194" i="21" s="1"/>
  <c r="J163" i="23"/>
  <c r="J157" i="23"/>
  <c r="H157" i="24"/>
  <c r="P145" i="24"/>
  <c r="N173" i="24"/>
  <c r="F172" i="24"/>
  <c r="F168" i="24"/>
  <c r="N164" i="24"/>
  <c r="N148" i="24"/>
  <c r="F147" i="24"/>
  <c r="D204" i="25"/>
  <c r="N192" i="25"/>
  <c r="B132" i="25"/>
  <c r="F78" i="22"/>
  <c r="F169" i="6" s="1"/>
  <c r="M56" i="26"/>
  <c r="M74" i="26"/>
  <c r="M171" i="6" s="1"/>
  <c r="N109" i="27"/>
  <c r="L116" i="27"/>
  <c r="L150" i="28"/>
  <c r="C128" i="28"/>
  <c r="C125" i="28"/>
  <c r="K129" i="28"/>
  <c r="C112" i="28"/>
  <c r="C109" i="28"/>
  <c r="M126" i="29"/>
  <c r="M156" i="29"/>
  <c r="K235" i="20"/>
  <c r="C233" i="20"/>
  <c r="C231" i="20"/>
  <c r="C228" i="20"/>
  <c r="K182" i="19"/>
  <c r="K162" i="19"/>
  <c r="K157" i="19" s="1"/>
  <c r="C161" i="19"/>
  <c r="H246" i="20"/>
  <c r="P245" i="20"/>
  <c r="P202" i="20"/>
  <c r="P243" i="20"/>
  <c r="P195" i="20"/>
  <c r="P190" i="20"/>
  <c r="P184" i="20"/>
  <c r="P177" i="20"/>
  <c r="P167" i="20"/>
  <c r="P161" i="20"/>
  <c r="F227" i="21"/>
  <c r="P220" i="21"/>
  <c r="H206" i="21"/>
  <c r="P203" i="21"/>
  <c r="P199" i="21"/>
  <c r="Q164" i="23"/>
  <c r="M133" i="23"/>
  <c r="Q173" i="23"/>
  <c r="Q169" i="23"/>
  <c r="Q162" i="23" s="1"/>
  <c r="I168" i="23"/>
  <c r="I166" i="23"/>
  <c r="I163" i="23"/>
  <c r="Q159" i="23"/>
  <c r="Q150" i="23"/>
  <c r="I149" i="23"/>
  <c r="Q148" i="23"/>
  <c r="Q145" i="23"/>
  <c r="Q143" i="23" s="1"/>
  <c r="I134" i="23"/>
  <c r="L167" i="24"/>
  <c r="M174" i="24"/>
  <c r="M173" i="24"/>
  <c r="E172" i="24"/>
  <c r="M170" i="24"/>
  <c r="M169" i="24"/>
  <c r="M164" i="24"/>
  <c r="M159" i="24"/>
  <c r="M148" i="24"/>
  <c r="E147" i="24"/>
  <c r="M145" i="24"/>
  <c r="E136" i="24"/>
  <c r="Q203" i="25"/>
  <c r="L149" i="25"/>
  <c r="O131" i="25"/>
  <c r="K74" i="26"/>
  <c r="K171" i="6" s="1"/>
  <c r="K116" i="27"/>
  <c r="K112" i="27"/>
  <c r="K109" i="27"/>
  <c r="C104" i="27"/>
  <c r="C102" i="27"/>
  <c r="C97" i="27"/>
  <c r="B109" i="28"/>
  <c r="B107" i="28" s="1"/>
  <c r="B120" i="28"/>
  <c r="B190" i="19"/>
  <c r="B177" i="19"/>
  <c r="B172" i="19"/>
  <c r="B167" i="19"/>
  <c r="B166" i="19"/>
  <c r="B163" i="19"/>
  <c r="B161" i="19"/>
  <c r="B158" i="19"/>
  <c r="O206" i="20"/>
  <c r="O202" i="20"/>
  <c r="O200" i="20"/>
  <c r="O195" i="20"/>
  <c r="O190" i="20"/>
  <c r="O167" i="20"/>
  <c r="O161" i="20"/>
  <c r="N220" i="21"/>
  <c r="O207" i="21"/>
  <c r="O203" i="21"/>
  <c r="O201" i="21"/>
  <c r="O194" i="21" s="1"/>
  <c r="O199" i="21"/>
  <c r="G166" i="21"/>
  <c r="Q170" i="23"/>
  <c r="O164" i="23"/>
  <c r="P173" i="23"/>
  <c r="P169" i="23"/>
  <c r="H163" i="23"/>
  <c r="P159" i="23"/>
  <c r="P158" i="23"/>
  <c r="P145" i="23"/>
  <c r="K167" i="24"/>
  <c r="L145" i="24"/>
  <c r="L143" i="24" s="1"/>
  <c r="L173" i="24"/>
  <c r="L170" i="24"/>
  <c r="D147" i="24"/>
  <c r="D131" i="24"/>
  <c r="D129" i="24" s="1"/>
  <c r="Q194" i="25"/>
  <c r="I56" i="26"/>
  <c r="G128" i="27"/>
  <c r="J148" i="28"/>
  <c r="J112" i="27"/>
  <c r="M104" i="28"/>
  <c r="I129" i="28"/>
  <c r="I128" i="28"/>
  <c r="O157" i="29"/>
  <c r="K59" i="26"/>
  <c r="K128" i="29"/>
  <c r="I235" i="20"/>
  <c r="Q183" i="19"/>
  <c r="Q230" i="20"/>
  <c r="Q227" i="20"/>
  <c r="I226" i="20"/>
  <c r="I219" i="20"/>
  <c r="Q159" i="19"/>
  <c r="N206" i="20"/>
  <c r="N202" i="20"/>
  <c r="N200" i="20"/>
  <c r="N190" i="20"/>
  <c r="F183" i="20"/>
  <c r="N177" i="20"/>
  <c r="N170" i="20"/>
  <c r="N167" i="20"/>
  <c r="N164" i="20"/>
  <c r="N158" i="20"/>
  <c r="N199" i="21"/>
  <c r="O173" i="23"/>
  <c r="O169" i="23"/>
  <c r="G168" i="23"/>
  <c r="G166" i="23"/>
  <c r="G163" i="23"/>
  <c r="O159" i="23"/>
  <c r="G149" i="23"/>
  <c r="O148" i="23"/>
  <c r="G134" i="23"/>
  <c r="J167" i="24"/>
  <c r="K173" i="24"/>
  <c r="K170" i="24"/>
  <c r="C147" i="24"/>
  <c r="K145" i="24"/>
  <c r="C136" i="24"/>
  <c r="C134" i="24"/>
  <c r="C131" i="24"/>
  <c r="L203" i="25"/>
  <c r="P194" i="25"/>
  <c r="G56" i="26"/>
  <c r="E128" i="27"/>
  <c r="I109" i="27"/>
  <c r="I145" i="27"/>
  <c r="P127" i="28"/>
  <c r="P124" i="28"/>
  <c r="H129" i="28"/>
  <c r="H153" i="28"/>
  <c r="H120" i="28"/>
  <c r="H115" i="28"/>
  <c r="H111" i="28"/>
  <c r="N157" i="29"/>
  <c r="H63" i="41"/>
  <c r="H235" i="20"/>
  <c r="P230" i="20"/>
  <c r="P227" i="20"/>
  <c r="H177" i="19"/>
  <c r="P217" i="20"/>
  <c r="H216" i="20"/>
  <c r="M195" i="20"/>
  <c r="E210" i="20"/>
  <c r="M188" i="20"/>
  <c r="M184" i="20"/>
  <c r="M182" i="20"/>
  <c r="M180" i="20"/>
  <c r="M177" i="20"/>
  <c r="M199" i="21"/>
  <c r="N174" i="23"/>
  <c r="N173" i="23"/>
  <c r="N169" i="23"/>
  <c r="N159" i="23"/>
  <c r="F131" i="23"/>
  <c r="J173" i="24"/>
  <c r="J170" i="24"/>
  <c r="B147" i="24"/>
  <c r="B134" i="24"/>
  <c r="B131" i="24"/>
  <c r="J132" i="24"/>
  <c r="O194" i="25"/>
  <c r="I189" i="25"/>
  <c r="C183" i="25"/>
  <c r="O144" i="25"/>
  <c r="N114" i="27"/>
  <c r="H129" i="27"/>
  <c r="H127" i="27"/>
  <c r="H150" i="28"/>
  <c r="H116" i="27"/>
  <c r="H148" i="28"/>
  <c r="H112" i="27"/>
  <c r="O148" i="28"/>
  <c r="G34" i="38"/>
  <c r="G37" i="38"/>
  <c r="G176" i="6" s="1"/>
  <c r="O207" i="19"/>
  <c r="O217" i="20"/>
  <c r="G216" i="20"/>
  <c r="L243" i="20"/>
  <c r="L188" i="20"/>
  <c r="L184" i="20"/>
  <c r="L182" i="20"/>
  <c r="L180" i="20"/>
  <c r="D230" i="20"/>
  <c r="D176" i="20"/>
  <c r="D217" i="20"/>
  <c r="J220" i="21"/>
  <c r="M173" i="23"/>
  <c r="M169" i="23"/>
  <c r="M159" i="23"/>
  <c r="M148" i="23"/>
  <c r="M143" i="23" s="1"/>
  <c r="I174" i="24"/>
  <c r="I173" i="24"/>
  <c r="I170" i="24"/>
  <c r="I169" i="24"/>
  <c r="I167" i="24"/>
  <c r="I164" i="24"/>
  <c r="I150" i="24"/>
  <c r="G189" i="25"/>
  <c r="Q182" i="25"/>
  <c r="I75" i="26"/>
  <c r="I172" i="6" s="1"/>
  <c r="O143" i="29"/>
  <c r="O111" i="27"/>
  <c r="H147" i="29"/>
  <c r="H111" i="29"/>
  <c r="L90" i="32"/>
  <c r="L91" i="32"/>
  <c r="L105" i="32"/>
  <c r="L88" i="32"/>
  <c r="I57" i="40"/>
  <c r="I67" i="40"/>
  <c r="I36" i="38"/>
  <c r="I61" i="40"/>
  <c r="M64" i="43"/>
  <c r="M82" i="44"/>
  <c r="C72" i="49"/>
  <c r="C55" i="49"/>
  <c r="K53" i="49"/>
  <c r="K70" i="49"/>
  <c r="H57" i="40"/>
  <c r="H67" i="40"/>
  <c r="I53" i="41"/>
  <c r="I74" i="41"/>
  <c r="I60" i="47"/>
  <c r="I52" i="47"/>
  <c r="I61" i="47"/>
  <c r="I62" i="47"/>
  <c r="I53" i="47"/>
  <c r="C69" i="49"/>
  <c r="C37" i="38"/>
  <c r="C176" i="6" s="1"/>
  <c r="C35" i="38"/>
  <c r="H52" i="40"/>
  <c r="G74" i="41"/>
  <c r="G53" i="41"/>
  <c r="C67" i="45"/>
  <c r="C68" i="45"/>
  <c r="C73" i="45"/>
  <c r="E122" i="33"/>
  <c r="E121" i="33"/>
  <c r="G94" i="33"/>
  <c r="G88" i="33"/>
  <c r="B37" i="38"/>
  <c r="B176" i="6" s="1"/>
  <c r="B34" i="38"/>
  <c r="E54" i="40"/>
  <c r="E64" i="40"/>
  <c r="E36" i="38"/>
  <c r="N66" i="41"/>
  <c r="N81" i="41"/>
  <c r="F74" i="41"/>
  <c r="F53" i="41"/>
  <c r="E53" i="41"/>
  <c r="E50" i="41" s="1"/>
  <c r="E74" i="41"/>
  <c r="M51" i="41"/>
  <c r="M72" i="41"/>
  <c r="I56" i="47"/>
  <c r="I51" i="47" s="1"/>
  <c r="C55" i="40"/>
  <c r="C64" i="40"/>
  <c r="C36" i="38"/>
  <c r="L100" i="32"/>
  <c r="L97" i="32"/>
  <c r="L87" i="32"/>
  <c r="O87" i="33"/>
  <c r="H105" i="33"/>
  <c r="H100" i="33"/>
  <c r="H99" i="33"/>
  <c r="H97" i="33"/>
  <c r="H93" i="33"/>
  <c r="H89" i="33"/>
  <c r="O51" i="37"/>
  <c r="O72" i="37"/>
  <c r="H64" i="39"/>
  <c r="H63" i="39"/>
  <c r="J66" i="40"/>
  <c r="J64" i="40"/>
  <c r="J63" i="40"/>
  <c r="J60" i="40"/>
  <c r="J56" i="40"/>
  <c r="J54" i="40"/>
  <c r="J51" i="40"/>
  <c r="J50" i="40" s="1"/>
  <c r="K56" i="41"/>
  <c r="K97" i="32"/>
  <c r="G105" i="33"/>
  <c r="G99" i="33"/>
  <c r="G89" i="33"/>
  <c r="N66" i="37"/>
  <c r="N81" i="37"/>
  <c r="I64" i="40"/>
  <c r="I63" i="40"/>
  <c r="I60" i="40"/>
  <c r="I56" i="40"/>
  <c r="I54" i="40"/>
  <c r="I50" i="40" s="1"/>
  <c r="I51" i="40"/>
  <c r="J60" i="41"/>
  <c r="J56" i="41"/>
  <c r="H97" i="31"/>
  <c r="Q114" i="32"/>
  <c r="J100" i="32"/>
  <c r="J99" i="32"/>
  <c r="J87" i="32"/>
  <c r="J83" i="32" s="1"/>
  <c r="F105" i="33"/>
  <c r="F99" i="33"/>
  <c r="F97" i="33"/>
  <c r="F93" i="33"/>
  <c r="F89" i="33"/>
  <c r="H64" i="40"/>
  <c r="H63" i="40"/>
  <c r="H60" i="40"/>
  <c r="H56" i="40"/>
  <c r="H54" i="40"/>
  <c r="H51" i="40"/>
  <c r="L89" i="44"/>
  <c r="L89" i="43"/>
  <c r="L87" i="44"/>
  <c r="L87" i="43"/>
  <c r="I99" i="32"/>
  <c r="I87" i="32"/>
  <c r="E105" i="33"/>
  <c r="E99" i="33"/>
  <c r="E97" i="33"/>
  <c r="E83" i="33" s="1"/>
  <c r="O54" i="41"/>
  <c r="C85" i="44"/>
  <c r="C67" i="43"/>
  <c r="G75" i="26"/>
  <c r="G172" i="6" s="1"/>
  <c r="D129" i="27"/>
  <c r="D124" i="27"/>
  <c r="D120" i="28"/>
  <c r="D115" i="28"/>
  <c r="D111" i="28"/>
  <c r="D108" i="28"/>
  <c r="O136" i="29"/>
  <c r="E113" i="29"/>
  <c r="C110" i="29"/>
  <c r="F97" i="31"/>
  <c r="E95" i="31"/>
  <c r="E88" i="31"/>
  <c r="F102" i="31"/>
  <c r="C105" i="32"/>
  <c r="C99" i="32"/>
  <c r="E95" i="32"/>
  <c r="E88" i="32"/>
  <c r="H100" i="32"/>
  <c r="H87" i="32"/>
  <c r="G87" i="33"/>
  <c r="D105" i="33"/>
  <c r="D97" i="33"/>
  <c r="Q56" i="35"/>
  <c r="Q57" i="35"/>
  <c r="O75" i="37"/>
  <c r="L51" i="37"/>
  <c r="K51" i="37"/>
  <c r="K72" i="37"/>
  <c r="C74" i="41"/>
  <c r="I55" i="40"/>
  <c r="J129" i="28"/>
  <c r="B115" i="28"/>
  <c r="B113" i="28"/>
  <c r="B108" i="28"/>
  <c r="C116" i="29"/>
  <c r="P109" i="29"/>
  <c r="P107" i="29" s="1"/>
  <c r="K102" i="29"/>
  <c r="Q108" i="31"/>
  <c r="D97" i="31"/>
  <c r="C95" i="31"/>
  <c r="D102" i="31"/>
  <c r="D84" i="31"/>
  <c r="F100" i="32"/>
  <c r="F93" i="32"/>
  <c r="F87" i="32"/>
  <c r="E123" i="33"/>
  <c r="B105" i="33"/>
  <c r="B99" i="33"/>
  <c r="B97" i="33"/>
  <c r="B93" i="33"/>
  <c r="J64" i="36"/>
  <c r="H55" i="40"/>
  <c r="B76" i="44"/>
  <c r="B66" i="44"/>
  <c r="B68" i="44"/>
  <c r="B73" i="44"/>
  <c r="J78" i="22"/>
  <c r="J169" i="6" s="1"/>
  <c r="I158" i="29"/>
  <c r="Q120" i="27"/>
  <c r="Q149" i="29"/>
  <c r="Q111" i="27"/>
  <c r="I143" i="29"/>
  <c r="Q138" i="29"/>
  <c r="Q146" i="28"/>
  <c r="I141" i="28"/>
  <c r="I136" i="28"/>
  <c r="L136" i="29"/>
  <c r="D135" i="29"/>
  <c r="O109" i="29"/>
  <c r="P37" i="30"/>
  <c r="P174" i="6" s="1"/>
  <c r="F106" i="31"/>
  <c r="D99" i="31"/>
  <c r="B97" i="31"/>
  <c r="C102" i="31"/>
  <c r="C99" i="31"/>
  <c r="E87" i="32"/>
  <c r="Q108" i="33"/>
  <c r="I66" i="36"/>
  <c r="I64" i="36"/>
  <c r="I60" i="36"/>
  <c r="I56" i="36"/>
  <c r="I54" i="36"/>
  <c r="C60" i="40"/>
  <c r="H128" i="27"/>
  <c r="P153" i="28"/>
  <c r="P120" i="27"/>
  <c r="H151" i="28"/>
  <c r="P147" i="28"/>
  <c r="P144" i="28"/>
  <c r="P104" i="27"/>
  <c r="P128" i="28"/>
  <c r="P123" i="28" s="1"/>
  <c r="P125" i="28"/>
  <c r="H118" i="28"/>
  <c r="H116" i="28"/>
  <c r="H109" i="28"/>
  <c r="H107" i="28" s="1"/>
  <c r="I114" i="29"/>
  <c r="I102" i="29"/>
  <c r="O37" i="30"/>
  <c r="O174" i="6" s="1"/>
  <c r="E106" i="31"/>
  <c r="F90" i="31"/>
  <c r="J108" i="31"/>
  <c r="B100" i="31"/>
  <c r="J91" i="32"/>
  <c r="L108" i="32"/>
  <c r="D100" i="32"/>
  <c r="D87" i="32"/>
  <c r="L85" i="32"/>
  <c r="D84" i="32"/>
  <c r="N120" i="33"/>
  <c r="O108" i="33"/>
  <c r="H106" i="33"/>
  <c r="H94" i="33"/>
  <c r="H90" i="33"/>
  <c r="H88" i="33"/>
  <c r="M58" i="35"/>
  <c r="M50" i="35" s="1"/>
  <c r="H64" i="36"/>
  <c r="H60" i="36"/>
  <c r="Q82" i="37"/>
  <c r="G63" i="37"/>
  <c r="G50" i="37" s="1"/>
  <c r="G60" i="37"/>
  <c r="G56" i="37"/>
  <c r="G54" i="37"/>
  <c r="G75" i="37"/>
  <c r="I34" i="42"/>
  <c r="I37" i="42"/>
  <c r="I177" i="6" s="1"/>
  <c r="O153" i="29"/>
  <c r="O120" i="27"/>
  <c r="O115" i="27"/>
  <c r="O108" i="27"/>
  <c r="G143" i="29"/>
  <c r="L158" i="28"/>
  <c r="G129" i="28"/>
  <c r="O158" i="28"/>
  <c r="G150" i="28"/>
  <c r="G145" i="28"/>
  <c r="O121" i="28"/>
  <c r="O137" i="28"/>
  <c r="H116" i="29"/>
  <c r="H112" i="29"/>
  <c r="H107" i="29" s="1"/>
  <c r="D106" i="31"/>
  <c r="E90" i="31"/>
  <c r="I108" i="31"/>
  <c r="H97" i="32"/>
  <c r="C100" i="32"/>
  <c r="C87" i="32"/>
  <c r="C84" i="32"/>
  <c r="M108" i="33"/>
  <c r="G106" i="33"/>
  <c r="G64" i="36"/>
  <c r="G54" i="36"/>
  <c r="P82" i="37"/>
  <c r="O66" i="37"/>
  <c r="F63" i="37"/>
  <c r="H37" i="42"/>
  <c r="H177" i="6" s="1"/>
  <c r="G53" i="48"/>
  <c r="G51" i="48" s="1"/>
  <c r="G70" i="48"/>
  <c r="O68" i="48"/>
  <c r="O53" i="48"/>
  <c r="O60" i="48"/>
  <c r="O36" i="46"/>
  <c r="O57" i="48"/>
  <c r="N120" i="27"/>
  <c r="N115" i="27"/>
  <c r="N149" i="28"/>
  <c r="F146" i="28"/>
  <c r="F143" i="28"/>
  <c r="N104" i="27"/>
  <c r="F127" i="28"/>
  <c r="N125" i="28"/>
  <c r="F124" i="28"/>
  <c r="N121" i="28"/>
  <c r="M108" i="31"/>
  <c r="D90" i="31"/>
  <c r="H108" i="31"/>
  <c r="H106" i="31"/>
  <c r="H94" i="31"/>
  <c r="F91" i="32"/>
  <c r="J108" i="32"/>
  <c r="J103" i="32"/>
  <c r="J85" i="32"/>
  <c r="B84" i="32"/>
  <c r="K108" i="33"/>
  <c r="F88" i="33"/>
  <c r="F64" i="36"/>
  <c r="N82" i="37"/>
  <c r="L66" i="37"/>
  <c r="E55" i="37"/>
  <c r="E63" i="37"/>
  <c r="E60" i="37"/>
  <c r="E56" i="37"/>
  <c r="E54" i="37"/>
  <c r="E75" i="37"/>
  <c r="E158" i="29"/>
  <c r="M153" i="29"/>
  <c r="M120" i="27"/>
  <c r="E151" i="29"/>
  <c r="M115" i="27"/>
  <c r="M149" i="29"/>
  <c r="M111" i="27"/>
  <c r="M108" i="27"/>
  <c r="E143" i="29"/>
  <c r="M140" i="29"/>
  <c r="M138" i="29"/>
  <c r="M158" i="28"/>
  <c r="E150" i="28"/>
  <c r="E145" i="28"/>
  <c r="M121" i="28"/>
  <c r="M107" i="28" s="1"/>
  <c r="M137" i="28"/>
  <c r="M134" i="28"/>
  <c r="F114" i="29"/>
  <c r="H85" i="31"/>
  <c r="F97" i="32"/>
  <c r="I108" i="32"/>
  <c r="I90" i="32"/>
  <c r="I85" i="32"/>
  <c r="I83" i="32" s="1"/>
  <c r="E66" i="36"/>
  <c r="E64" i="36"/>
  <c r="E54" i="36"/>
  <c r="D55" i="37"/>
  <c r="D63" i="37"/>
  <c r="D60" i="37"/>
  <c r="D56" i="37"/>
  <c r="D54" i="37"/>
  <c r="D75" i="37"/>
  <c r="E67" i="39"/>
  <c r="E61" i="39"/>
  <c r="E58" i="39"/>
  <c r="E57" i="39"/>
  <c r="E136" i="25"/>
  <c r="D125" i="27"/>
  <c r="L115" i="27"/>
  <c r="L149" i="28"/>
  <c r="D146" i="28"/>
  <c r="D143" i="28"/>
  <c r="L104" i="27"/>
  <c r="D124" i="28"/>
  <c r="L121" i="28"/>
  <c r="E56" i="26"/>
  <c r="D108" i="31"/>
  <c r="M87" i="31"/>
  <c r="F85" i="31"/>
  <c r="F108" i="31"/>
  <c r="H108" i="32"/>
  <c r="H106" i="32"/>
  <c r="H94" i="32"/>
  <c r="H90" i="32"/>
  <c r="Q64" i="35"/>
  <c r="Q54" i="35"/>
  <c r="C54" i="37"/>
  <c r="C75" i="37"/>
  <c r="D65" i="39"/>
  <c r="D61" i="39"/>
  <c r="D58" i="39"/>
  <c r="G65" i="41"/>
  <c r="G57" i="41"/>
  <c r="O74" i="41"/>
  <c r="O53" i="41"/>
  <c r="O59" i="41"/>
  <c r="O57" i="41"/>
  <c r="O50" i="41" s="1"/>
  <c r="E37" i="42"/>
  <c r="E177" i="6" s="1"/>
  <c r="E35" i="42"/>
  <c r="D78" i="22"/>
  <c r="D169" i="6" s="1"/>
  <c r="C128" i="27"/>
  <c r="C123" i="27" s="1"/>
  <c r="K153" i="29"/>
  <c r="K115" i="27"/>
  <c r="K113" i="27"/>
  <c r="K108" i="27"/>
  <c r="K107" i="27" s="1"/>
  <c r="C109" i="27"/>
  <c r="C157" i="28"/>
  <c r="C114" i="28"/>
  <c r="K113" i="28"/>
  <c r="C141" i="28"/>
  <c r="K137" i="28"/>
  <c r="C136" i="28"/>
  <c r="C112" i="29"/>
  <c r="C107" i="29" s="1"/>
  <c r="B37" i="30"/>
  <c r="B174" i="6" s="1"/>
  <c r="E108" i="31"/>
  <c r="H107" i="32"/>
  <c r="G108" i="32"/>
  <c r="G106" i="32"/>
  <c r="G94" i="32"/>
  <c r="G90" i="32"/>
  <c r="G85" i="32"/>
  <c r="B63" i="37"/>
  <c r="B60" i="37"/>
  <c r="B56" i="37"/>
  <c r="C61" i="39"/>
  <c r="C58" i="39"/>
  <c r="E67" i="40"/>
  <c r="E82" i="40"/>
  <c r="E61" i="40"/>
  <c r="E58" i="40"/>
  <c r="E57" i="40"/>
  <c r="M57" i="40"/>
  <c r="M36" i="38"/>
  <c r="Q75" i="41"/>
  <c r="D37" i="42"/>
  <c r="D177" i="6" s="1"/>
  <c r="D35" i="42"/>
  <c r="E76" i="26"/>
  <c r="E173" i="6" s="1"/>
  <c r="J115" i="27"/>
  <c r="J147" i="28"/>
  <c r="B129" i="28"/>
  <c r="B124" i="28"/>
  <c r="B123" i="28" s="1"/>
  <c r="J113" i="28"/>
  <c r="B97" i="28"/>
  <c r="H103" i="31"/>
  <c r="D94" i="31"/>
  <c r="D83" i="31" s="1"/>
  <c r="H102" i="32"/>
  <c r="F108" i="32"/>
  <c r="F106" i="32"/>
  <c r="F94" i="32"/>
  <c r="F90" i="32"/>
  <c r="B88" i="33"/>
  <c r="B82" i="40"/>
  <c r="B61" i="39"/>
  <c r="B58" i="39"/>
  <c r="B57" i="39"/>
  <c r="J71" i="40"/>
  <c r="D67" i="40"/>
  <c r="I153" i="29"/>
  <c r="Q118" i="27"/>
  <c r="Q114" i="27"/>
  <c r="Q148" i="29"/>
  <c r="Q109" i="27"/>
  <c r="I140" i="29"/>
  <c r="I138" i="29"/>
  <c r="Q133" i="29"/>
  <c r="Q156" i="28"/>
  <c r="Q127" i="28"/>
  <c r="Q149" i="28"/>
  <c r="I113" i="28"/>
  <c r="I139" i="28"/>
  <c r="I137" i="28"/>
  <c r="Q135" i="28"/>
  <c r="B112" i="29"/>
  <c r="B107" i="29" s="1"/>
  <c r="E98" i="31"/>
  <c r="C85" i="31"/>
  <c r="F107" i="32"/>
  <c r="B97" i="32"/>
  <c r="E108" i="32"/>
  <c r="E106" i="32"/>
  <c r="E94" i="32"/>
  <c r="E90" i="32"/>
  <c r="E83" i="32" s="1"/>
  <c r="G74" i="37"/>
  <c r="C67" i="40"/>
  <c r="K57" i="40"/>
  <c r="K67" i="40"/>
  <c r="K61" i="40"/>
  <c r="D65" i="41"/>
  <c r="D57" i="41"/>
  <c r="L53" i="41"/>
  <c r="L74" i="41"/>
  <c r="B37" i="42"/>
  <c r="B177" i="6" s="1"/>
  <c r="B35" i="42"/>
  <c r="I77" i="48"/>
  <c r="M76" i="45"/>
  <c r="K34" i="50"/>
  <c r="J37" i="50"/>
  <c r="J179" i="6" s="1"/>
  <c r="B73" i="45"/>
  <c r="P67" i="45"/>
  <c r="L55" i="48"/>
  <c r="P59" i="49"/>
  <c r="E76" i="52"/>
  <c r="B72" i="45"/>
  <c r="L70" i="49"/>
  <c r="E88" i="52"/>
  <c r="I75" i="48"/>
  <c r="Q74" i="48"/>
  <c r="I68" i="48"/>
  <c r="D68" i="45"/>
  <c r="D37" i="46"/>
  <c r="D178" i="6" s="1"/>
  <c r="L56" i="49"/>
  <c r="Q89" i="51"/>
  <c r="Q81" i="51"/>
  <c r="Q76" i="51"/>
  <c r="Q72" i="51" s="1"/>
  <c r="E89" i="52"/>
  <c r="E81" i="52"/>
  <c r="B72" i="44"/>
  <c r="C72" i="45"/>
  <c r="I59" i="47"/>
  <c r="I57" i="47"/>
  <c r="I55" i="47"/>
  <c r="O62" i="48"/>
  <c r="O59" i="48"/>
  <c r="O52" i="48"/>
  <c r="D55" i="49"/>
  <c r="P89" i="51"/>
  <c r="P87" i="51"/>
  <c r="P81" i="51"/>
  <c r="D89" i="52"/>
  <c r="D87" i="52"/>
  <c r="D81" i="52"/>
  <c r="B68" i="45"/>
  <c r="H62" i="47"/>
  <c r="N62" i="48"/>
  <c r="O89" i="51"/>
  <c r="O87" i="51"/>
  <c r="C89" i="52"/>
  <c r="C87" i="52"/>
  <c r="C81" i="52"/>
  <c r="C80" i="52"/>
  <c r="B87" i="52"/>
  <c r="B81" i="52"/>
  <c r="D34" i="46"/>
  <c r="E77" i="48"/>
  <c r="O89" i="45"/>
  <c r="M35" i="50"/>
  <c r="B90" i="51"/>
  <c r="P64" i="35"/>
  <c r="D64" i="36"/>
  <c r="G64" i="39"/>
  <c r="G63" i="39"/>
  <c r="G60" i="39"/>
  <c r="G66" i="40"/>
  <c r="G63" i="40"/>
  <c r="G56" i="40"/>
  <c r="G51" i="40"/>
  <c r="I60" i="41"/>
  <c r="C68" i="43"/>
  <c r="C62" i="43" s="1"/>
  <c r="F52" i="47"/>
  <c r="D62" i="47"/>
  <c r="E76" i="48"/>
  <c r="O69" i="49"/>
  <c r="L58" i="49"/>
  <c r="K54" i="49"/>
  <c r="K87" i="51"/>
  <c r="K81" i="51"/>
  <c r="K72" i="51" s="1"/>
  <c r="E85" i="52"/>
  <c r="Q87" i="53"/>
  <c r="Q78" i="53"/>
  <c r="O54" i="35"/>
  <c r="O51" i="35"/>
  <c r="C66" i="36"/>
  <c r="C64" i="36"/>
  <c r="C63" i="36"/>
  <c r="C60" i="36"/>
  <c r="C56" i="36"/>
  <c r="C54" i="36"/>
  <c r="C51" i="36"/>
  <c r="C50" i="36" s="1"/>
  <c r="F82" i="37"/>
  <c r="P65" i="37"/>
  <c r="P37" i="38"/>
  <c r="P176" i="6" s="1"/>
  <c r="F64" i="39"/>
  <c r="F63" i="39"/>
  <c r="F60" i="39"/>
  <c r="F66" i="40"/>
  <c r="F64" i="40"/>
  <c r="F63" i="40"/>
  <c r="F60" i="40"/>
  <c r="F56" i="40"/>
  <c r="F54" i="40"/>
  <c r="F51" i="40"/>
  <c r="K67" i="43"/>
  <c r="P63" i="43"/>
  <c r="L76" i="44"/>
  <c r="M71" i="45"/>
  <c r="E75" i="48"/>
  <c r="Q73" i="48"/>
  <c r="K58" i="49"/>
  <c r="K51" i="49" s="1"/>
  <c r="H54" i="49"/>
  <c r="N106" i="52"/>
  <c r="P87" i="53"/>
  <c r="N66" i="35"/>
  <c r="N64" i="35"/>
  <c r="N63" i="35"/>
  <c r="N60" i="35"/>
  <c r="N54" i="35"/>
  <c r="B64" i="36"/>
  <c r="B63" i="36"/>
  <c r="B60" i="36"/>
  <c r="B51" i="36"/>
  <c r="G65" i="37"/>
  <c r="G57" i="37"/>
  <c r="O65" i="37"/>
  <c r="E66" i="39"/>
  <c r="E64" i="39"/>
  <c r="E63" i="39"/>
  <c r="E60" i="39"/>
  <c r="M67" i="40"/>
  <c r="M50" i="40" s="1"/>
  <c r="E81" i="40"/>
  <c r="M65" i="40"/>
  <c r="M61" i="40"/>
  <c r="E60" i="40"/>
  <c r="E50" i="40" s="1"/>
  <c r="E56" i="40"/>
  <c r="E51" i="40"/>
  <c r="C36" i="42"/>
  <c r="O73" i="43"/>
  <c r="O62" i="43" s="1"/>
  <c r="C76" i="44"/>
  <c r="K76" i="44"/>
  <c r="I84" i="45"/>
  <c r="L68" i="45"/>
  <c r="L62" i="45" s="1"/>
  <c r="J61" i="47"/>
  <c r="J60" i="47"/>
  <c r="H55" i="48"/>
  <c r="L77" i="49"/>
  <c r="H58" i="49"/>
  <c r="J89" i="51"/>
  <c r="I89" i="51"/>
  <c r="I87" i="51"/>
  <c r="Q85" i="51"/>
  <c r="I81" i="51"/>
  <c r="I80" i="51"/>
  <c r="I78" i="51"/>
  <c r="Q77" i="51"/>
  <c r="I76" i="51"/>
  <c r="Q74" i="51"/>
  <c r="E74" i="52"/>
  <c r="O87" i="53"/>
  <c r="M64" i="35"/>
  <c r="M54" i="35"/>
  <c r="E71" i="37"/>
  <c r="I58" i="36"/>
  <c r="I55" i="36"/>
  <c r="F65" i="37"/>
  <c r="D64" i="39"/>
  <c r="L61" i="39"/>
  <c r="D60" i="39"/>
  <c r="L57" i="39"/>
  <c r="L67" i="40"/>
  <c r="D66" i="40"/>
  <c r="L65" i="40"/>
  <c r="D60" i="40"/>
  <c r="L58" i="40"/>
  <c r="N73" i="43"/>
  <c r="C70" i="44"/>
  <c r="B70" i="44"/>
  <c r="B67" i="44"/>
  <c r="B64" i="44"/>
  <c r="J76" i="44"/>
  <c r="H84" i="45"/>
  <c r="K68" i="45"/>
  <c r="N72" i="47"/>
  <c r="G62" i="48"/>
  <c r="O61" i="48"/>
  <c r="O56" i="48"/>
  <c r="O51" i="48" s="1"/>
  <c r="J71" i="49"/>
  <c r="F89" i="51"/>
  <c r="H87" i="51"/>
  <c r="P85" i="51"/>
  <c r="H81" i="51"/>
  <c r="D85" i="52"/>
  <c r="D74" i="52"/>
  <c r="N87" i="53"/>
  <c r="L64" i="35"/>
  <c r="L63" i="35"/>
  <c r="L60" i="35"/>
  <c r="D71" i="37"/>
  <c r="H57" i="36"/>
  <c r="E65" i="37"/>
  <c r="M65" i="37"/>
  <c r="C64" i="39"/>
  <c r="C63" i="39"/>
  <c r="K61" i="39"/>
  <c r="C60" i="39"/>
  <c r="K58" i="39"/>
  <c r="K57" i="39"/>
  <c r="C66" i="40"/>
  <c r="K65" i="40"/>
  <c r="K58" i="40"/>
  <c r="K50" i="40" s="1"/>
  <c r="M55" i="41"/>
  <c r="C66" i="43"/>
  <c r="M73" i="43"/>
  <c r="Q73" i="44"/>
  <c r="Q72" i="44"/>
  <c r="Q68" i="44"/>
  <c r="Q63" i="44"/>
  <c r="E84" i="45"/>
  <c r="J68" i="45"/>
  <c r="H61" i="47"/>
  <c r="H60" i="47"/>
  <c r="H73" i="49"/>
  <c r="G54" i="48"/>
  <c r="F62" i="48"/>
  <c r="N61" i="48"/>
  <c r="I71" i="49"/>
  <c r="J73" i="51"/>
  <c r="G89" i="51"/>
  <c r="G87" i="51"/>
  <c r="O85" i="51"/>
  <c r="G81" i="51"/>
  <c r="G80" i="51"/>
  <c r="G78" i="51"/>
  <c r="O74" i="51"/>
  <c r="B106" i="52"/>
  <c r="C88" i="52"/>
  <c r="M87" i="53"/>
  <c r="K63" i="35"/>
  <c r="K50" i="35" s="1"/>
  <c r="K54" i="35"/>
  <c r="K51" i="35"/>
  <c r="G67" i="36"/>
  <c r="G61" i="36"/>
  <c r="G57" i="36"/>
  <c r="G52" i="36"/>
  <c r="D65" i="37"/>
  <c r="L65" i="37"/>
  <c r="L37" i="38"/>
  <c r="L176" i="6" s="1"/>
  <c r="B64" i="39"/>
  <c r="B63" i="39"/>
  <c r="B60" i="39"/>
  <c r="J67" i="40"/>
  <c r="B66" i="40"/>
  <c r="J65" i="40"/>
  <c r="B64" i="40"/>
  <c r="B50" i="40" s="1"/>
  <c r="J61" i="40"/>
  <c r="J58" i="40"/>
  <c r="J57" i="40"/>
  <c r="B56" i="40"/>
  <c r="J55" i="40"/>
  <c r="J52" i="40"/>
  <c r="L57" i="41"/>
  <c r="L55" i="41"/>
  <c r="L73" i="43"/>
  <c r="P73" i="44"/>
  <c r="H63" i="44"/>
  <c r="Q83" i="45"/>
  <c r="Q73" i="45"/>
  <c r="G61" i="47"/>
  <c r="G56" i="47"/>
  <c r="E62" i="48"/>
  <c r="Q60" i="49"/>
  <c r="I59" i="49"/>
  <c r="I57" i="49"/>
  <c r="Q56" i="49"/>
  <c r="B34" i="50"/>
  <c r="N90" i="51"/>
  <c r="F78" i="51"/>
  <c r="N74" i="51"/>
  <c r="F104" i="52"/>
  <c r="B85" i="52"/>
  <c r="J98" i="52"/>
  <c r="L87" i="53"/>
  <c r="J64" i="35"/>
  <c r="J63" i="35"/>
  <c r="J60" i="35"/>
  <c r="J51" i="35"/>
  <c r="F61" i="36"/>
  <c r="F57" i="36"/>
  <c r="C57" i="37"/>
  <c r="K65" i="37"/>
  <c r="I67" i="39"/>
  <c r="I61" i="39"/>
  <c r="I58" i="39"/>
  <c r="I57" i="39"/>
  <c r="I65" i="40"/>
  <c r="I58" i="40"/>
  <c r="C63" i="41"/>
  <c r="K57" i="41"/>
  <c r="K50" i="41" s="1"/>
  <c r="K55" i="41"/>
  <c r="K73" i="43"/>
  <c r="C89" i="44"/>
  <c r="K84" i="44"/>
  <c r="C83" i="44"/>
  <c r="K81" i="44"/>
  <c r="P68" i="44"/>
  <c r="O73" i="44"/>
  <c r="P83" i="45"/>
  <c r="O73" i="45"/>
  <c r="G66" i="45"/>
  <c r="P73" i="45"/>
  <c r="P62" i="45" s="1"/>
  <c r="F61" i="47"/>
  <c r="L60" i="48"/>
  <c r="L53" i="48"/>
  <c r="G71" i="49"/>
  <c r="P60" i="49"/>
  <c r="P56" i="49"/>
  <c r="H37" i="50"/>
  <c r="H179" i="6" s="1"/>
  <c r="Q37" i="50"/>
  <c r="Q179" i="6" s="1"/>
  <c r="Q88" i="51"/>
  <c r="J78" i="51"/>
  <c r="M90" i="51"/>
  <c r="E89" i="51"/>
  <c r="E87" i="51"/>
  <c r="E81" i="51"/>
  <c r="E80" i="51"/>
  <c r="E78" i="51"/>
  <c r="E72" i="51" s="1"/>
  <c r="E76" i="51"/>
  <c r="M74" i="51"/>
  <c r="Q89" i="52"/>
  <c r="Q87" i="52"/>
  <c r="Q81" i="52"/>
  <c r="Q80" i="52"/>
  <c r="K87" i="53"/>
  <c r="K80" i="53"/>
  <c r="Q67" i="35"/>
  <c r="I66" i="35"/>
  <c r="Q55" i="35"/>
  <c r="Q52" i="35"/>
  <c r="I51" i="35"/>
  <c r="E67" i="36"/>
  <c r="E61" i="36"/>
  <c r="E57" i="36"/>
  <c r="E50" i="36" s="1"/>
  <c r="E55" i="36"/>
  <c r="E52" i="36"/>
  <c r="B65" i="37"/>
  <c r="B57" i="37"/>
  <c r="B55" i="37"/>
  <c r="H61" i="39"/>
  <c r="H58" i="39"/>
  <c r="H57" i="39"/>
  <c r="P51" i="39"/>
  <c r="H65" i="40"/>
  <c r="H61" i="40"/>
  <c r="H58" i="40"/>
  <c r="H50" i="40" s="1"/>
  <c r="J57" i="41"/>
  <c r="J55" i="41"/>
  <c r="P37" i="42"/>
  <c r="P177" i="6" s="1"/>
  <c r="J66" i="43"/>
  <c r="O68" i="44"/>
  <c r="N68" i="44"/>
  <c r="F72" i="44"/>
  <c r="D66" i="45"/>
  <c r="D62" i="45" s="1"/>
  <c r="E61" i="47"/>
  <c r="E56" i="47"/>
  <c r="I58" i="48"/>
  <c r="K60" i="48"/>
  <c r="K56" i="48"/>
  <c r="C55" i="48"/>
  <c r="F75" i="49"/>
  <c r="P61" i="49"/>
  <c r="P51" i="49" s="1"/>
  <c r="O60" i="49"/>
  <c r="P37" i="50"/>
  <c r="P179" i="6" s="1"/>
  <c r="C106" i="51"/>
  <c r="J77" i="51"/>
  <c r="J72" i="51" s="1"/>
  <c r="D89" i="51"/>
  <c r="D87" i="51"/>
  <c r="L85" i="51"/>
  <c r="D81" i="51"/>
  <c r="D80" i="51"/>
  <c r="I102" i="52"/>
  <c r="P89" i="52"/>
  <c r="P87" i="52"/>
  <c r="P72" i="52" s="1"/>
  <c r="P81" i="52"/>
  <c r="P80" i="52"/>
  <c r="P73" i="52"/>
  <c r="H90" i="52"/>
  <c r="H72" i="52" s="1"/>
  <c r="J87" i="53"/>
  <c r="J80" i="53"/>
  <c r="P57" i="35"/>
  <c r="G61" i="39"/>
  <c r="G58" i="39"/>
  <c r="G57" i="39"/>
  <c r="G65" i="40"/>
  <c r="G61" i="40"/>
  <c r="G58" i="40"/>
  <c r="I55" i="41"/>
  <c r="Q85" i="44"/>
  <c r="I66" i="43"/>
  <c r="Q69" i="48"/>
  <c r="M61" i="49"/>
  <c r="N60" i="49"/>
  <c r="G104" i="51"/>
  <c r="C87" i="51"/>
  <c r="C78" i="51"/>
  <c r="O89" i="52"/>
  <c r="O87" i="52"/>
  <c r="O81" i="52"/>
  <c r="O80" i="52"/>
  <c r="I87" i="53"/>
  <c r="Q77" i="53"/>
  <c r="O67" i="35"/>
  <c r="O65" i="35"/>
  <c r="O61" i="35"/>
  <c r="O57" i="35"/>
  <c r="O52" i="35"/>
  <c r="C67" i="36"/>
  <c r="C65" i="36"/>
  <c r="C61" i="36"/>
  <c r="C58" i="36"/>
  <c r="C57" i="36"/>
  <c r="C55" i="36"/>
  <c r="C52" i="36"/>
  <c r="F61" i="39"/>
  <c r="F57" i="39"/>
  <c r="F67" i="40"/>
  <c r="F65" i="40"/>
  <c r="F61" i="40"/>
  <c r="F58" i="40"/>
  <c r="F57" i="40"/>
  <c r="F55" i="40"/>
  <c r="F52" i="40"/>
  <c r="H57" i="41"/>
  <c r="P55" i="41"/>
  <c r="P90" i="44"/>
  <c r="P85" i="44"/>
  <c r="D67" i="44"/>
  <c r="C60" i="47"/>
  <c r="I60" i="48"/>
  <c r="I73" i="48"/>
  <c r="I70" i="48"/>
  <c r="M60" i="49"/>
  <c r="J90" i="51"/>
  <c r="J82" i="51"/>
  <c r="B78" i="51"/>
  <c r="J74" i="51"/>
  <c r="F106" i="52"/>
  <c r="N87" i="52"/>
  <c r="N81" i="52"/>
  <c r="N80" i="52"/>
  <c r="F95" i="52"/>
  <c r="H87" i="53"/>
  <c r="H80" i="53"/>
  <c r="M132" i="6"/>
  <c r="G88" i="14"/>
  <c r="F88" i="14"/>
  <c r="M36" i="6"/>
  <c r="C49" i="6"/>
  <c r="K47" i="6"/>
  <c r="K44" i="6"/>
  <c r="C43" i="6"/>
  <c r="K41" i="6"/>
  <c r="K39" i="6" s="1"/>
  <c r="C37" i="6"/>
  <c r="K35" i="6"/>
  <c r="C31" i="6"/>
  <c r="P86" i="14"/>
  <c r="K36" i="6"/>
  <c r="C59" i="6"/>
  <c r="C132" i="6" s="1"/>
  <c r="E35" i="6"/>
  <c r="D64" i="14"/>
  <c r="D85" i="14" s="1"/>
  <c r="C58" i="6"/>
  <c r="Q57" i="6"/>
  <c r="M57" i="6"/>
  <c r="E48" i="6"/>
  <c r="M37" i="6"/>
  <c r="E36" i="6"/>
  <c r="C86" i="14"/>
  <c r="C64" i="14"/>
  <c r="C56" i="6" s="1"/>
  <c r="B55" i="6"/>
  <c r="B130" i="6" s="1"/>
  <c r="C55" i="6"/>
  <c r="C130" i="6" s="1"/>
  <c r="N74" i="14"/>
  <c r="I31" i="6"/>
  <c r="Q36" i="6"/>
  <c r="B57" i="6"/>
  <c r="B64" i="14"/>
  <c r="J104" i="6"/>
  <c r="I35" i="6"/>
  <c r="L37" i="9"/>
  <c r="Q62" i="14"/>
  <c r="Q54" i="6" s="1"/>
  <c r="Q129" i="6" s="1"/>
  <c r="I44" i="6"/>
  <c r="I42" i="6" s="1"/>
  <c r="P55" i="6"/>
  <c r="P62" i="14"/>
  <c r="F104" i="6"/>
  <c r="C44" i="6"/>
  <c r="I37" i="9"/>
  <c r="O64" i="14"/>
  <c r="O62" i="14" s="1"/>
  <c r="O54" i="6" s="1"/>
  <c r="O129" i="6" s="1"/>
  <c r="N55" i="6"/>
  <c r="N130" i="6" s="1"/>
  <c r="J37" i="9"/>
  <c r="Q43" i="6"/>
  <c r="H37" i="9"/>
  <c r="Q96" i="14"/>
  <c r="Q157" i="6" s="1"/>
  <c r="N57" i="6"/>
  <c r="N64" i="14"/>
  <c r="N56" i="6" s="1"/>
  <c r="M62" i="14"/>
  <c r="M54" i="6" s="1"/>
  <c r="M129" i="6" s="1"/>
  <c r="M43" i="6"/>
  <c r="G37" i="9"/>
  <c r="P96" i="14"/>
  <c r="P157" i="6" s="1"/>
  <c r="F37" i="9"/>
  <c r="N96" i="14"/>
  <c r="N157" i="6" s="1"/>
  <c r="L64" i="14"/>
  <c r="L62" i="14" s="1"/>
  <c r="L54" i="6" s="1"/>
  <c r="B104" i="6"/>
  <c r="E44" i="6"/>
  <c r="E37" i="9"/>
  <c r="K64" i="14"/>
  <c r="D37" i="9"/>
  <c r="J64" i="14"/>
  <c r="C37" i="9"/>
  <c r="K48" i="6"/>
  <c r="C38" i="6"/>
  <c r="Q99" i="14"/>
  <c r="Q160" i="6" s="1"/>
  <c r="I64" i="14"/>
  <c r="I62" i="14" s="1"/>
  <c r="I54" i="6" s="1"/>
  <c r="I129" i="6" s="1"/>
  <c r="M49" i="6"/>
  <c r="B96" i="14"/>
  <c r="B157" i="6" s="1"/>
  <c r="H64" i="14"/>
  <c r="H62" i="14" s="1"/>
  <c r="H54" i="6" s="1"/>
  <c r="G84" i="14"/>
  <c r="I48" i="6"/>
  <c r="Q46" i="6"/>
  <c r="Q40" i="6"/>
  <c r="Q37" i="6"/>
  <c r="G64" i="14"/>
  <c r="F55" i="6"/>
  <c r="F130" i="6" s="1"/>
  <c r="Q55" i="6"/>
  <c r="F57" i="6"/>
  <c r="F64" i="14"/>
  <c r="P84" i="14"/>
  <c r="B84" i="14"/>
  <c r="E64" i="14"/>
  <c r="E62" i="14" s="1"/>
  <c r="E54" i="6" s="1"/>
  <c r="E129" i="6" s="1"/>
  <c r="D55" i="6"/>
  <c r="G31" i="6"/>
  <c r="N65" i="10"/>
  <c r="N154" i="6" s="1"/>
  <c r="N46" i="10"/>
  <c r="Q59" i="10"/>
  <c r="I46" i="10"/>
  <c r="O59" i="10"/>
  <c r="M59" i="10"/>
  <c r="G59" i="10"/>
  <c r="G46" i="10"/>
  <c r="I59" i="10"/>
  <c r="F46" i="10"/>
  <c r="F51" i="6" s="1"/>
  <c r="C60" i="10"/>
  <c r="E59" i="10"/>
  <c r="E46" i="10"/>
  <c r="L51" i="6"/>
  <c r="D46" i="10"/>
  <c r="O47" i="6"/>
  <c r="O38" i="6"/>
  <c r="K29" i="6"/>
  <c r="K127" i="6" s="1"/>
  <c r="C59" i="10"/>
  <c r="C46" i="10"/>
  <c r="B53" i="6"/>
  <c r="B65" i="10"/>
  <c r="B154" i="6" s="1"/>
  <c r="B46" i="10"/>
  <c r="K59" i="10"/>
  <c r="K46" i="10"/>
  <c r="L50" i="10"/>
  <c r="Q52" i="6"/>
  <c r="O52" i="6"/>
  <c r="N52" i="6"/>
  <c r="F150" i="6"/>
  <c r="P135" i="6"/>
  <c r="P150" i="6"/>
  <c r="H146" i="6"/>
  <c r="P144" i="6"/>
  <c r="H143" i="6"/>
  <c r="P136" i="6"/>
  <c r="F146" i="6"/>
  <c r="O136" i="6"/>
  <c r="L150" i="6"/>
  <c r="D149" i="6"/>
  <c r="L144" i="6"/>
  <c r="D143" i="6"/>
  <c r="K134" i="6"/>
  <c r="H134" i="6"/>
  <c r="Q131" i="6"/>
  <c r="H150" i="6"/>
  <c r="P148" i="6"/>
  <c r="P142" i="6"/>
  <c r="O150" i="6"/>
  <c r="K150" i="6"/>
  <c r="G150" i="6"/>
  <c r="C150" i="6"/>
  <c r="C149" i="6"/>
  <c r="B149" i="6"/>
  <c r="O148" i="6"/>
  <c r="K148" i="6"/>
  <c r="G148" i="6"/>
  <c r="H147" i="6"/>
  <c r="D147" i="6"/>
  <c r="G147" i="6"/>
  <c r="C147" i="6"/>
  <c r="B147" i="6"/>
  <c r="O146" i="6"/>
  <c r="K146" i="6"/>
  <c r="K145" i="6"/>
  <c r="G145" i="6"/>
  <c r="C145" i="6"/>
  <c r="B145" i="6"/>
  <c r="O144" i="6"/>
  <c r="O143" i="6"/>
  <c r="K143" i="6"/>
  <c r="G143" i="6"/>
  <c r="C143" i="6"/>
  <c r="C142" i="6"/>
  <c r="B143" i="6"/>
  <c r="D136" i="6"/>
  <c r="D134" i="6"/>
  <c r="L134" i="6"/>
  <c r="M131" i="6"/>
  <c r="E132" i="6"/>
  <c r="E130" i="6"/>
  <c r="M127" i="6"/>
  <c r="C127" i="6"/>
  <c r="P133" i="6"/>
  <c r="M94" i="18"/>
  <c r="E127" i="6"/>
  <c r="C87" i="6"/>
  <c r="G149" i="6"/>
  <c r="K147" i="6"/>
  <c r="O145" i="6"/>
  <c r="C144" i="6"/>
  <c r="G142" i="6"/>
  <c r="H99" i="11"/>
  <c r="F137" i="12"/>
  <c r="F123" i="12"/>
  <c r="G149" i="13"/>
  <c r="B87" i="6"/>
  <c r="F139" i="6"/>
  <c r="Q145" i="12"/>
  <c r="Q118" i="11"/>
  <c r="Q138" i="11"/>
  <c r="F126" i="12"/>
  <c r="B105" i="12"/>
  <c r="B243" i="16"/>
  <c r="B187" i="15"/>
  <c r="F241" i="16"/>
  <c r="F185" i="15"/>
  <c r="J239" i="16"/>
  <c r="J192" i="15"/>
  <c r="J194" i="15"/>
  <c r="J196" i="15"/>
  <c r="J185" i="15"/>
  <c r="J187" i="15"/>
  <c r="J190" i="15"/>
  <c r="N234" i="16"/>
  <c r="N172" i="15"/>
  <c r="J229" i="16"/>
  <c r="J168" i="15"/>
  <c r="J167" i="15" s="1"/>
  <c r="J170" i="15"/>
  <c r="J172" i="15"/>
  <c r="J174" i="15"/>
  <c r="J180" i="15"/>
  <c r="J176" i="15"/>
  <c r="J178" i="15"/>
  <c r="B226" i="16"/>
  <c r="B164" i="15"/>
  <c r="Q60" i="10"/>
  <c r="P120" i="11"/>
  <c r="P129" i="11"/>
  <c r="H143" i="13"/>
  <c r="H109" i="11"/>
  <c r="D140" i="13"/>
  <c r="D104" i="11"/>
  <c r="M82" i="14"/>
  <c r="O60" i="10"/>
  <c r="Q126" i="11"/>
  <c r="P117" i="11"/>
  <c r="J122" i="13"/>
  <c r="J152" i="13"/>
  <c r="P256" i="17"/>
  <c r="P209" i="15"/>
  <c r="D255" i="17"/>
  <c r="D206" i="15"/>
  <c r="L244" i="17"/>
  <c r="L244" i="16"/>
  <c r="L188" i="15"/>
  <c r="P242" i="16"/>
  <c r="P186" i="15"/>
  <c r="D241" i="16"/>
  <c r="D185" i="15"/>
  <c r="H239" i="16"/>
  <c r="H196" i="15"/>
  <c r="H198" i="15"/>
  <c r="H187" i="15"/>
  <c r="H192" i="15"/>
  <c r="P232" i="16"/>
  <c r="P170" i="15"/>
  <c r="M60" i="10"/>
  <c r="P126" i="11"/>
  <c r="B123" i="12"/>
  <c r="B120" i="12"/>
  <c r="C149" i="13"/>
  <c r="I122" i="13"/>
  <c r="I152" i="13"/>
  <c r="J201" i="15"/>
  <c r="H212" i="16"/>
  <c r="N140" i="6"/>
  <c r="Q136" i="11"/>
  <c r="N104" i="12"/>
  <c r="N98" i="12" s="1"/>
  <c r="G105" i="12"/>
  <c r="G100" i="12"/>
  <c r="G107" i="12"/>
  <c r="G102" i="12"/>
  <c r="G119" i="13"/>
  <c r="H122" i="13"/>
  <c r="H152" i="13"/>
  <c r="J198" i="15"/>
  <c r="J103" i="12"/>
  <c r="J139" i="12"/>
  <c r="F105" i="12"/>
  <c r="F100" i="12"/>
  <c r="F98" i="12" s="1"/>
  <c r="F107" i="12"/>
  <c r="G122" i="13"/>
  <c r="G152" i="13"/>
  <c r="L55" i="6"/>
  <c r="L96" i="14"/>
  <c r="L157" i="6" s="1"/>
  <c r="E105" i="12"/>
  <c r="E100" i="12"/>
  <c r="E107" i="12"/>
  <c r="E102" i="12"/>
  <c r="E62" i="10"/>
  <c r="G57" i="6"/>
  <c r="G86" i="14"/>
  <c r="O49" i="6"/>
  <c r="G46" i="6"/>
  <c r="O35" i="6"/>
  <c r="D100" i="12"/>
  <c r="D107" i="12"/>
  <c r="D102" i="12"/>
  <c r="D109" i="12"/>
  <c r="D111" i="12"/>
  <c r="D105" i="12"/>
  <c r="B59" i="6"/>
  <c r="B88" i="14"/>
  <c r="B100" i="14"/>
  <c r="B161" i="6" s="1"/>
  <c r="J55" i="6"/>
  <c r="J130" i="6" s="1"/>
  <c r="J96" i="14"/>
  <c r="J157" i="6" s="1"/>
  <c r="M255" i="15"/>
  <c r="G200" i="16"/>
  <c r="F149" i="6"/>
  <c r="J147" i="6"/>
  <c r="N145" i="6"/>
  <c r="B144" i="6"/>
  <c r="N138" i="6"/>
  <c r="C102" i="12"/>
  <c r="C109" i="12"/>
  <c r="C62" i="10"/>
  <c r="C111" i="12"/>
  <c r="I84" i="14"/>
  <c r="I96" i="14"/>
  <c r="I157" i="6" s="1"/>
  <c r="G82" i="14"/>
  <c r="H190" i="15"/>
  <c r="M128" i="11"/>
  <c r="P118" i="11"/>
  <c r="F102" i="12"/>
  <c r="B154" i="12"/>
  <c r="B126" i="12"/>
  <c r="H55" i="6"/>
  <c r="H96" i="14"/>
  <c r="H157" i="6" s="1"/>
  <c r="J88" i="14"/>
  <c r="J82" i="14"/>
  <c r="F8" i="6"/>
  <c r="F132" i="6" s="1"/>
  <c r="F82" i="14"/>
  <c r="P123" i="11"/>
  <c r="B136" i="12"/>
  <c r="F111" i="12"/>
  <c r="G44" i="6"/>
  <c r="O40" i="6"/>
  <c r="G37" i="6"/>
  <c r="M86" i="14"/>
  <c r="M92" i="14"/>
  <c r="H189" i="15"/>
  <c r="M121" i="11"/>
  <c r="E111" i="12"/>
  <c r="F106" i="12"/>
  <c r="F104" i="12"/>
  <c r="E106" i="12"/>
  <c r="E104" i="12"/>
  <c r="F99" i="12"/>
  <c r="F112" i="12"/>
  <c r="C135" i="13"/>
  <c r="J86" i="14"/>
  <c r="J92" i="14"/>
  <c r="B8" i="6"/>
  <c r="B82" i="14"/>
  <c r="P87" i="6"/>
  <c r="N66" i="10"/>
  <c r="N155" i="6" s="1"/>
  <c r="I60" i="10"/>
  <c r="K154" i="12"/>
  <c r="K126" i="11"/>
  <c r="J116" i="12"/>
  <c r="D106" i="12"/>
  <c r="B104" i="12"/>
  <c r="E99" i="12"/>
  <c r="Q63" i="10"/>
  <c r="Q118" i="12"/>
  <c r="E112" i="12"/>
  <c r="B137" i="13"/>
  <c r="D96" i="14"/>
  <c r="D157" i="6" s="1"/>
  <c r="G49" i="6"/>
  <c r="O45" i="6"/>
  <c r="O29" i="6"/>
  <c r="O127" i="6" s="1"/>
  <c r="D203" i="15"/>
  <c r="J169" i="15"/>
  <c r="K183" i="16"/>
  <c r="O87" i="6"/>
  <c r="J66" i="10"/>
  <c r="J155" i="6" s="1"/>
  <c r="K123" i="11"/>
  <c r="N139" i="12"/>
  <c r="N103" i="11"/>
  <c r="F136" i="12"/>
  <c r="F100" i="11"/>
  <c r="F98" i="11" s="1"/>
  <c r="J105" i="11"/>
  <c r="J102" i="11"/>
  <c r="J134" i="12"/>
  <c r="C106" i="12"/>
  <c r="D99" i="12"/>
  <c r="P118" i="12"/>
  <c r="P120" i="12"/>
  <c r="P129" i="12"/>
  <c r="P116" i="12"/>
  <c r="P123" i="12"/>
  <c r="D112" i="12"/>
  <c r="D104" i="12"/>
  <c r="M152" i="13"/>
  <c r="Q138" i="13"/>
  <c r="Q136" i="13"/>
  <c r="J58" i="6"/>
  <c r="J87" i="14"/>
  <c r="D88" i="14"/>
  <c r="H86" i="14"/>
  <c r="L84" i="14"/>
  <c r="J184" i="15"/>
  <c r="N87" i="6"/>
  <c r="G140" i="6"/>
  <c r="K138" i="6"/>
  <c r="J150" i="6"/>
  <c r="N148" i="6"/>
  <c r="F145" i="6"/>
  <c r="J143" i="6"/>
  <c r="F138" i="6"/>
  <c r="M116" i="11"/>
  <c r="I134" i="12"/>
  <c r="I105" i="11"/>
  <c r="B134" i="12"/>
  <c r="B106" i="12"/>
  <c r="C99" i="12"/>
  <c r="O120" i="12"/>
  <c r="O129" i="12"/>
  <c r="G109" i="12"/>
  <c r="C104" i="12"/>
  <c r="L152" i="13"/>
  <c r="P138" i="13"/>
  <c r="P136" i="13"/>
  <c r="F86" i="14"/>
  <c r="I87" i="14"/>
  <c r="I99" i="14"/>
  <c r="I160" i="6" s="1"/>
  <c r="Q226" i="15"/>
  <c r="J171" i="15"/>
  <c r="M87" i="6"/>
  <c r="J138" i="6"/>
  <c r="K135" i="6"/>
  <c r="Q53" i="6"/>
  <c r="Q127" i="11"/>
  <c r="Q115" i="11" s="1"/>
  <c r="M118" i="11"/>
  <c r="H154" i="13"/>
  <c r="H126" i="11"/>
  <c r="L139" i="13"/>
  <c r="L103" i="11"/>
  <c r="H105" i="11"/>
  <c r="H100" i="11"/>
  <c r="H107" i="11"/>
  <c r="H102" i="11"/>
  <c r="Q129" i="12"/>
  <c r="B99" i="12"/>
  <c r="J152" i="12"/>
  <c r="J122" i="12"/>
  <c r="K152" i="13"/>
  <c r="O138" i="13"/>
  <c r="O136" i="13"/>
  <c r="O129" i="13"/>
  <c r="B86" i="14"/>
  <c r="N7" i="6"/>
  <c r="N131" i="6" s="1"/>
  <c r="N81" i="14"/>
  <c r="D205" i="15"/>
  <c r="H184" i="15"/>
  <c r="L87" i="6"/>
  <c r="L93" i="6"/>
  <c r="I135" i="6"/>
  <c r="O53" i="6"/>
  <c r="E60" i="10"/>
  <c r="G154" i="12"/>
  <c r="G126" i="11"/>
  <c r="G153" i="12"/>
  <c r="G151" i="12"/>
  <c r="G121" i="11"/>
  <c r="C150" i="12"/>
  <c r="G148" i="12"/>
  <c r="K146" i="12"/>
  <c r="C141" i="12"/>
  <c r="O140" i="12"/>
  <c r="K139" i="12"/>
  <c r="O137" i="12"/>
  <c r="C136" i="12"/>
  <c r="G134" i="12"/>
  <c r="G100" i="11"/>
  <c r="G102" i="11"/>
  <c r="G109" i="11"/>
  <c r="G111" i="11"/>
  <c r="F116" i="12"/>
  <c r="Q120" i="12"/>
  <c r="E109" i="12"/>
  <c r="O147" i="13"/>
  <c r="N138" i="13"/>
  <c r="M94" i="14"/>
  <c r="G47" i="6"/>
  <c r="O43" i="6"/>
  <c r="G40" i="6"/>
  <c r="O36" i="6"/>
  <c r="M221" i="15"/>
  <c r="J195" i="15"/>
  <c r="F169" i="15"/>
  <c r="L254" i="17"/>
  <c r="L254" i="16"/>
  <c r="L205" i="15"/>
  <c r="H213" i="15"/>
  <c r="H215" i="15"/>
  <c r="H202" i="15"/>
  <c r="H204" i="15"/>
  <c r="L237" i="17"/>
  <c r="L237" i="16"/>
  <c r="L236" i="17"/>
  <c r="L236" i="16"/>
  <c r="L174" i="15"/>
  <c r="L233" i="16"/>
  <c r="L171" i="15"/>
  <c r="P231" i="16"/>
  <c r="P169" i="15"/>
  <c r="D230" i="16"/>
  <c r="D168" i="15"/>
  <c r="D167" i="15" s="1"/>
  <c r="K87" i="6"/>
  <c r="O149" i="6"/>
  <c r="C148" i="6"/>
  <c r="G146" i="6"/>
  <c r="K144" i="6"/>
  <c r="O142" i="6"/>
  <c r="H135" i="6"/>
  <c r="N53" i="6"/>
  <c r="M127" i="11"/>
  <c r="Q120" i="11"/>
  <c r="F134" i="12"/>
  <c r="Q126" i="12"/>
  <c r="G110" i="12"/>
  <c r="D101" i="12"/>
  <c r="M138" i="13"/>
  <c r="K94" i="14"/>
  <c r="M99" i="14"/>
  <c r="M160" i="6" s="1"/>
  <c r="P212" i="15"/>
  <c r="B205" i="15"/>
  <c r="G213" i="15"/>
  <c r="G202" i="15"/>
  <c r="G200" i="15" s="1"/>
  <c r="G204" i="15"/>
  <c r="G210" i="15"/>
  <c r="J87" i="6"/>
  <c r="G135" i="6"/>
  <c r="M53" i="6"/>
  <c r="J148" i="6"/>
  <c r="N146" i="6"/>
  <c r="F143" i="6"/>
  <c r="N139" i="6"/>
  <c r="F66" i="10"/>
  <c r="F155" i="6" s="1"/>
  <c r="L106" i="11"/>
  <c r="Q149" i="12"/>
  <c r="Q143" i="12"/>
  <c r="Q142" i="12"/>
  <c r="Q142" i="11"/>
  <c r="E134" i="12"/>
  <c r="F110" i="12"/>
  <c r="C101" i="12"/>
  <c r="C98" i="12" s="1"/>
  <c r="M147" i="13"/>
  <c r="L138" i="13"/>
  <c r="J94" i="14"/>
  <c r="H195" i="15"/>
  <c r="P173" i="15"/>
  <c r="Q87" i="6"/>
  <c r="I87" i="6"/>
  <c r="E135" i="6"/>
  <c r="N129" i="11"/>
  <c r="M120" i="11"/>
  <c r="P127" i="11"/>
  <c r="D154" i="13"/>
  <c r="D126" i="11"/>
  <c r="D151" i="13"/>
  <c r="D121" i="11"/>
  <c r="D102" i="11"/>
  <c r="D98" i="11" s="1"/>
  <c r="D109" i="11"/>
  <c r="D111" i="11"/>
  <c r="F121" i="12"/>
  <c r="F118" i="12"/>
  <c r="F115" i="12" s="1"/>
  <c r="E110" i="12"/>
  <c r="B101" i="12"/>
  <c r="B109" i="12"/>
  <c r="L147" i="13"/>
  <c r="K138" i="13"/>
  <c r="K137" i="13"/>
  <c r="K49" i="9"/>
  <c r="G94" i="14"/>
  <c r="J189" i="15"/>
  <c r="J186" i="15"/>
  <c r="H87" i="6"/>
  <c r="P147" i="6"/>
  <c r="D146" i="6"/>
  <c r="H144" i="6"/>
  <c r="L142" i="6"/>
  <c r="D123" i="11"/>
  <c r="C154" i="12"/>
  <c r="C153" i="12"/>
  <c r="C123" i="11"/>
  <c r="C151" i="12"/>
  <c r="C121" i="11"/>
  <c r="O149" i="12"/>
  <c r="C148" i="12"/>
  <c r="G146" i="12"/>
  <c r="O143" i="12"/>
  <c r="O142" i="12"/>
  <c r="K140" i="12"/>
  <c r="G139" i="12"/>
  <c r="K137" i="12"/>
  <c r="O135" i="12"/>
  <c r="C134" i="12"/>
  <c r="C102" i="11"/>
  <c r="C104" i="11"/>
  <c r="C99" i="11"/>
  <c r="C106" i="11"/>
  <c r="B116" i="12"/>
  <c r="D110" i="12"/>
  <c r="Q123" i="12"/>
  <c r="K147" i="13"/>
  <c r="F94" i="14"/>
  <c r="G87" i="6"/>
  <c r="K149" i="6"/>
  <c r="O147" i="6"/>
  <c r="C146" i="6"/>
  <c r="G144" i="6"/>
  <c r="K142" i="6"/>
  <c r="C135" i="6"/>
  <c r="I53" i="6"/>
  <c r="Q122" i="11"/>
  <c r="H104" i="11"/>
  <c r="B126" i="11"/>
  <c r="B123" i="11"/>
  <c r="J112" i="11"/>
  <c r="B121" i="12"/>
  <c r="J147" i="13"/>
  <c r="G101" i="13"/>
  <c r="J84" i="14"/>
  <c r="H210" i="15"/>
  <c r="H186" i="15"/>
  <c r="F87" i="6"/>
  <c r="B150" i="6"/>
  <c r="J146" i="6"/>
  <c r="N144" i="6"/>
  <c r="H106" i="11"/>
  <c r="Q152" i="12"/>
  <c r="Q147" i="12"/>
  <c r="I112" i="11"/>
  <c r="O118" i="12"/>
  <c r="I147" i="13"/>
  <c r="O119" i="13"/>
  <c r="B171" i="15"/>
  <c r="E87" i="6"/>
  <c r="P134" i="6"/>
  <c r="P125" i="11"/>
  <c r="P122" i="11"/>
  <c r="B118" i="12"/>
  <c r="C112" i="12"/>
  <c r="H147" i="13"/>
  <c r="F84" i="14"/>
  <c r="J197" i="15"/>
  <c r="M186" i="15"/>
  <c r="M190" i="15"/>
  <c r="M192" i="15"/>
  <c r="M194" i="15"/>
  <c r="M196" i="15"/>
  <c r="M185" i="15"/>
  <c r="M168" i="15"/>
  <c r="M170" i="15"/>
  <c r="M172" i="15"/>
  <c r="M174" i="15"/>
  <c r="M180" i="15"/>
  <c r="M176" i="15"/>
  <c r="P177" i="17"/>
  <c r="P75" i="14"/>
  <c r="P181" i="17"/>
  <c r="D87" i="6"/>
  <c r="H149" i="6"/>
  <c r="P145" i="6"/>
  <c r="D144" i="6"/>
  <c r="H142" i="6"/>
  <c r="O134" i="6"/>
  <c r="F65" i="10"/>
  <c r="F154" i="6" s="1"/>
  <c r="O152" i="12"/>
  <c r="O122" i="11"/>
  <c r="K149" i="12"/>
  <c r="K119" i="11"/>
  <c r="K115" i="11" s="1"/>
  <c r="O147" i="12"/>
  <c r="O117" i="11"/>
  <c r="C146" i="12"/>
  <c r="C116" i="11"/>
  <c r="K143" i="12"/>
  <c r="K109" i="11"/>
  <c r="K142" i="12"/>
  <c r="G140" i="12"/>
  <c r="G104" i="11"/>
  <c r="G98" i="11" s="1"/>
  <c r="C139" i="12"/>
  <c r="G137" i="12"/>
  <c r="K135" i="12"/>
  <c r="B112" i="12"/>
  <c r="B98" i="12" s="1"/>
  <c r="B103" i="12"/>
  <c r="Q116" i="12"/>
  <c r="G147" i="13"/>
  <c r="H197" i="15"/>
  <c r="J173" i="15"/>
  <c r="H194" i="15"/>
  <c r="D243" i="16"/>
  <c r="D187" i="15"/>
  <c r="H241" i="16"/>
  <c r="H185" i="15"/>
  <c r="L239" i="17"/>
  <c r="L239" i="16"/>
  <c r="L192" i="15"/>
  <c r="L194" i="15"/>
  <c r="L185" i="15"/>
  <c r="L186" i="15"/>
  <c r="D237" i="17"/>
  <c r="D237" i="16"/>
  <c r="D174" i="15"/>
  <c r="D236" i="16"/>
  <c r="D236" i="17"/>
  <c r="I86" i="14"/>
  <c r="C93" i="14"/>
  <c r="P201" i="15"/>
  <c r="J188" i="15"/>
  <c r="C172" i="15"/>
  <c r="O163" i="15"/>
  <c r="M171" i="15"/>
  <c r="D254" i="17"/>
  <c r="D247" i="17"/>
  <c r="D245" i="17"/>
  <c r="P243" i="17"/>
  <c r="P187" i="17"/>
  <c r="P178" i="17"/>
  <c r="P175" i="17"/>
  <c r="P172" i="17"/>
  <c r="P167" i="17" s="1"/>
  <c r="B224" i="17"/>
  <c r="B162" i="17"/>
  <c r="D220" i="16"/>
  <c r="D159" i="15"/>
  <c r="D158" i="15" s="1"/>
  <c r="D220" i="17"/>
  <c r="O243" i="17"/>
  <c r="O187" i="17"/>
  <c r="G169" i="17"/>
  <c r="G231" i="17"/>
  <c r="Q161" i="17"/>
  <c r="Q223" i="17"/>
  <c r="C220" i="17"/>
  <c r="C159" i="15"/>
  <c r="F252" i="17"/>
  <c r="L212" i="16"/>
  <c r="C190" i="16"/>
  <c r="G158" i="16"/>
  <c r="Q204" i="17"/>
  <c r="Q253" i="17"/>
  <c r="E252" i="17"/>
  <c r="I201" i="17"/>
  <c r="I250" i="17"/>
  <c r="Q203" i="16"/>
  <c r="B190" i="16"/>
  <c r="Q212" i="16"/>
  <c r="Q209" i="16"/>
  <c r="Q207" i="16"/>
  <c r="P257" i="16"/>
  <c r="P212" i="16"/>
  <c r="P209" i="16"/>
  <c r="D255" i="16"/>
  <c r="Q202" i="16"/>
  <c r="L253" i="16"/>
  <c r="L204" i="16"/>
  <c r="P202" i="16"/>
  <c r="D196" i="16"/>
  <c r="D239" i="16"/>
  <c r="D187" i="16"/>
  <c r="D185" i="16"/>
  <c r="D190" i="16"/>
  <c r="D197" i="16"/>
  <c r="D171" i="16"/>
  <c r="D168" i="16"/>
  <c r="K250" i="17"/>
  <c r="C200" i="16"/>
  <c r="C187" i="16"/>
  <c r="C185" i="16"/>
  <c r="C197" i="16"/>
  <c r="C171" i="16"/>
  <c r="C180" i="16"/>
  <c r="C168" i="16"/>
  <c r="B187" i="16"/>
  <c r="B194" i="16"/>
  <c r="B197" i="16"/>
  <c r="B171" i="16"/>
  <c r="B173" i="16"/>
  <c r="B180" i="16"/>
  <c r="B168" i="16"/>
  <c r="B170" i="16"/>
  <c r="B177" i="16"/>
  <c r="N163" i="16"/>
  <c r="N161" i="16"/>
  <c r="G203" i="17"/>
  <c r="L184" i="16"/>
  <c r="L240" i="16"/>
  <c r="H158" i="17"/>
  <c r="P87" i="14"/>
  <c r="D86" i="14"/>
  <c r="H84" i="14"/>
  <c r="N253" i="16"/>
  <c r="B252" i="16"/>
  <c r="F250" i="16"/>
  <c r="J224" i="16"/>
  <c r="J162" i="15"/>
  <c r="N222" i="16"/>
  <c r="N160" i="15"/>
  <c r="N158" i="15" s="1"/>
  <c r="B221" i="16"/>
  <c r="B159" i="15"/>
  <c r="P211" i="16"/>
  <c r="C178" i="16"/>
  <c r="C175" i="16"/>
  <c r="K152" i="12"/>
  <c r="G149" i="12"/>
  <c r="K147" i="12"/>
  <c r="O145" i="12"/>
  <c r="G143" i="12"/>
  <c r="G142" i="12"/>
  <c r="C140" i="12"/>
  <c r="O138" i="12"/>
  <c r="C137" i="12"/>
  <c r="G135" i="12"/>
  <c r="E99" i="14"/>
  <c r="E160" i="6" s="1"/>
  <c r="C92" i="14"/>
  <c r="O162" i="15"/>
  <c r="M204" i="15"/>
  <c r="Q202" i="15"/>
  <c r="M195" i="15"/>
  <c r="D247" i="16"/>
  <c r="O211" i="16"/>
  <c r="L205" i="16"/>
  <c r="B185" i="16"/>
  <c r="N205" i="16"/>
  <c r="N211" i="16"/>
  <c r="B178" i="16"/>
  <c r="B175" i="16"/>
  <c r="F135" i="12"/>
  <c r="L148" i="13"/>
  <c r="P146" i="13"/>
  <c r="H244" i="16"/>
  <c r="P240" i="16"/>
  <c r="H234" i="16"/>
  <c r="L232" i="16"/>
  <c r="P230" i="16"/>
  <c r="D229" i="16"/>
  <c r="B198" i="16"/>
  <c r="D188" i="16"/>
  <c r="N162" i="16"/>
  <c r="Q205" i="16"/>
  <c r="M163" i="16"/>
  <c r="I239" i="19"/>
  <c r="I98" i="18"/>
  <c r="I245" i="19"/>
  <c r="M215" i="19"/>
  <c r="M90" i="18"/>
  <c r="M217" i="19"/>
  <c r="M218" i="19"/>
  <c r="M219" i="19"/>
  <c r="M220" i="19"/>
  <c r="M221" i="19"/>
  <c r="M84" i="18"/>
  <c r="M222" i="19"/>
  <c r="M223" i="19"/>
  <c r="F152" i="12"/>
  <c r="N150" i="12"/>
  <c r="B149" i="12"/>
  <c r="F147" i="12"/>
  <c r="O48" i="6"/>
  <c r="G45" i="6"/>
  <c r="O41" i="6"/>
  <c r="G38" i="6"/>
  <c r="O34" i="6"/>
  <c r="G29" i="6"/>
  <c r="G127" i="6" s="1"/>
  <c r="Q85" i="14"/>
  <c r="O220" i="17"/>
  <c r="O160" i="15"/>
  <c r="Q213" i="16"/>
  <c r="B195" i="16"/>
  <c r="C188" i="16"/>
  <c r="C170" i="16"/>
  <c r="D257" i="16"/>
  <c r="D256" i="16"/>
  <c r="P205" i="16"/>
  <c r="D192" i="16"/>
  <c r="D189" i="16"/>
  <c r="D242" i="16"/>
  <c r="H163" i="16"/>
  <c r="H159" i="16"/>
  <c r="B241" i="17"/>
  <c r="F76" i="14"/>
  <c r="F105" i="6" s="1"/>
  <c r="N233" i="17"/>
  <c r="N171" i="17"/>
  <c r="B232" i="17"/>
  <c r="B170" i="17"/>
  <c r="F230" i="17"/>
  <c r="F168" i="17"/>
  <c r="L224" i="17"/>
  <c r="L162" i="17"/>
  <c r="P160" i="17"/>
  <c r="P222" i="17"/>
  <c r="B136" i="6"/>
  <c r="F134" i="6"/>
  <c r="P150" i="13"/>
  <c r="D143" i="13"/>
  <c r="D142" i="13"/>
  <c r="P141" i="13"/>
  <c r="M129" i="12"/>
  <c r="I63" i="10"/>
  <c r="Q62" i="10"/>
  <c r="F152" i="13"/>
  <c r="L87" i="14"/>
  <c r="P85" i="14"/>
  <c r="D84" i="14"/>
  <c r="C191" i="15"/>
  <c r="J253" i="16"/>
  <c r="N251" i="16"/>
  <c r="B250" i="16"/>
  <c r="J247" i="16"/>
  <c r="J246" i="16"/>
  <c r="J245" i="16"/>
  <c r="J242" i="16"/>
  <c r="N240" i="16"/>
  <c r="J235" i="16"/>
  <c r="F234" i="16"/>
  <c r="J232" i="16"/>
  <c r="N230" i="16"/>
  <c r="B229" i="16"/>
  <c r="B168" i="15"/>
  <c r="N227" i="16"/>
  <c r="F224" i="16"/>
  <c r="J222" i="16"/>
  <c r="N220" i="16"/>
  <c r="N162" i="15"/>
  <c r="B188" i="16"/>
  <c r="D177" i="16"/>
  <c r="D172" i="16"/>
  <c r="O205" i="16"/>
  <c r="C192" i="16"/>
  <c r="C173" i="16"/>
  <c r="Q252" i="17"/>
  <c r="Q203" i="17"/>
  <c r="E251" i="17"/>
  <c r="Q184" i="17"/>
  <c r="Q240" i="17"/>
  <c r="M171" i="17"/>
  <c r="M233" i="17"/>
  <c r="Q169" i="17"/>
  <c r="Q231" i="17"/>
  <c r="E168" i="17"/>
  <c r="E230" i="17"/>
  <c r="O160" i="17"/>
  <c r="O222" i="17"/>
  <c r="G119" i="11"/>
  <c r="C99" i="14"/>
  <c r="C160" i="6" s="1"/>
  <c r="B93" i="14"/>
  <c r="D245" i="16"/>
  <c r="Q210" i="16"/>
  <c r="D184" i="16"/>
  <c r="C177" i="16"/>
  <c r="C172" i="16"/>
  <c r="O158" i="16"/>
  <c r="B257" i="16"/>
  <c r="P179" i="17"/>
  <c r="L171" i="17"/>
  <c r="L233" i="17"/>
  <c r="P169" i="17"/>
  <c r="P231" i="17"/>
  <c r="D168" i="17"/>
  <c r="D230" i="17"/>
  <c r="J224" i="17"/>
  <c r="J162" i="17"/>
  <c r="N222" i="17"/>
  <c r="N160" i="17"/>
  <c r="B221" i="17"/>
  <c r="B159" i="17"/>
  <c r="K164" i="15"/>
  <c r="H247" i="16"/>
  <c r="H246" i="16"/>
  <c r="H245" i="16"/>
  <c r="H242" i="16"/>
  <c r="H235" i="16"/>
  <c r="H173" i="15"/>
  <c r="C184" i="16"/>
  <c r="B172" i="16"/>
  <c r="N159" i="16"/>
  <c r="N158" i="16" s="1"/>
  <c r="O231" i="17"/>
  <c r="O169" i="17"/>
  <c r="C168" i="17"/>
  <c r="C230" i="17"/>
  <c r="I224" i="17"/>
  <c r="I162" i="17"/>
  <c r="M160" i="17"/>
  <c r="M222" i="17"/>
  <c r="J129" i="12"/>
  <c r="N120" i="12"/>
  <c r="B119" i="12"/>
  <c r="F117" i="12"/>
  <c r="N154" i="12"/>
  <c r="N153" i="12"/>
  <c r="B152" i="12"/>
  <c r="N151" i="12"/>
  <c r="J150" i="12"/>
  <c r="N148" i="12"/>
  <c r="K88" i="14"/>
  <c r="O46" i="6"/>
  <c r="G43" i="6"/>
  <c r="G36" i="6"/>
  <c r="O31" i="6"/>
  <c r="B206" i="15"/>
  <c r="D162" i="15"/>
  <c r="D160" i="15"/>
  <c r="C175" i="15"/>
  <c r="K220" i="17"/>
  <c r="K162" i="15"/>
  <c r="B191" i="16"/>
  <c r="B184" i="16"/>
  <c r="D174" i="16"/>
  <c r="C233" i="17"/>
  <c r="N240" i="17"/>
  <c r="N184" i="17"/>
  <c r="B76" i="14"/>
  <c r="B74" i="14" s="1"/>
  <c r="B72" i="14" s="1"/>
  <c r="Q94" i="18"/>
  <c r="H87" i="14"/>
  <c r="C187" i="15"/>
  <c r="C183" i="15" s="1"/>
  <c r="D164" i="15"/>
  <c r="C162" i="15"/>
  <c r="C160" i="15"/>
  <c r="J220" i="16"/>
  <c r="J164" i="15"/>
  <c r="L213" i="16"/>
  <c r="C174" i="16"/>
  <c r="M169" i="17"/>
  <c r="M231" i="17"/>
  <c r="K160" i="17"/>
  <c r="K222" i="17"/>
  <c r="F87" i="14"/>
  <c r="I88" i="14"/>
  <c r="C81" i="14"/>
  <c r="C180" i="15"/>
  <c r="G172" i="15"/>
  <c r="C164" i="15"/>
  <c r="D179" i="16"/>
  <c r="B174" i="16"/>
  <c r="I163" i="17"/>
  <c r="D210" i="17"/>
  <c r="L183" i="17"/>
  <c r="L231" i="17"/>
  <c r="L169" i="17"/>
  <c r="D75" i="14"/>
  <c r="D74" i="14" s="1"/>
  <c r="D229" i="17"/>
  <c r="D181" i="17"/>
  <c r="D178" i="17"/>
  <c r="D179" i="17"/>
  <c r="D172" i="17"/>
  <c r="B87" i="14"/>
  <c r="C178" i="15"/>
  <c r="H220" i="16"/>
  <c r="H164" i="15"/>
  <c r="Q201" i="16"/>
  <c r="C179" i="16"/>
  <c r="K169" i="17"/>
  <c r="K231" i="17"/>
  <c r="Q163" i="17"/>
  <c r="I160" i="17"/>
  <c r="I222" i="17"/>
  <c r="E94" i="18"/>
  <c r="F122" i="12"/>
  <c r="J120" i="12"/>
  <c r="J154" i="12"/>
  <c r="J153" i="12"/>
  <c r="J151" i="12"/>
  <c r="F150" i="12"/>
  <c r="J148" i="12"/>
  <c r="N146" i="12"/>
  <c r="B63" i="10"/>
  <c r="G132" i="6"/>
  <c r="K86" i="14"/>
  <c r="G48" i="6"/>
  <c r="O44" i="6"/>
  <c r="G41" i="6"/>
  <c r="O37" i="6"/>
  <c r="G34" i="6"/>
  <c r="C176" i="15"/>
  <c r="P159" i="15"/>
  <c r="C192" i="15"/>
  <c r="G220" i="17"/>
  <c r="G164" i="15"/>
  <c r="Q215" i="16"/>
  <c r="P201" i="16"/>
  <c r="B179" i="16"/>
  <c r="C176" i="16"/>
  <c r="L211" i="16"/>
  <c r="H183" i="17"/>
  <c r="F233" i="17"/>
  <c r="F171" i="17"/>
  <c r="L163" i="17"/>
  <c r="L164" i="17"/>
  <c r="L120" i="11"/>
  <c r="I62" i="10"/>
  <c r="B81" i="14"/>
  <c r="D172" i="15"/>
  <c r="O161" i="15"/>
  <c r="O158" i="15" s="1"/>
  <c r="F230" i="16"/>
  <c r="F168" i="15"/>
  <c r="F220" i="16"/>
  <c r="F164" i="15"/>
  <c r="F159" i="15"/>
  <c r="L186" i="16"/>
  <c r="B176" i="16"/>
  <c r="K211" i="16"/>
  <c r="G240" i="17"/>
  <c r="Q243" i="17"/>
  <c r="Q187" i="17"/>
  <c r="I169" i="17"/>
  <c r="I231" i="17"/>
  <c r="O163" i="17"/>
  <c r="G160" i="17"/>
  <c r="G222" i="17"/>
  <c r="Q160" i="17"/>
  <c r="Q222" i="17"/>
  <c r="C181" i="19"/>
  <c r="O209" i="19"/>
  <c r="O224" i="20"/>
  <c r="O172" i="19"/>
  <c r="C167" i="19"/>
  <c r="C165" i="19"/>
  <c r="K164" i="19"/>
  <c r="K221" i="21"/>
  <c r="G172" i="19"/>
  <c r="G160" i="19"/>
  <c r="G158" i="19"/>
  <c r="C209" i="20"/>
  <c r="C205" i="20"/>
  <c r="G195" i="20"/>
  <c r="G201" i="20"/>
  <c r="G198" i="20"/>
  <c r="O182" i="20"/>
  <c r="O181" i="20"/>
  <c r="O178" i="20"/>
  <c r="O188" i="20"/>
  <c r="O185" i="20"/>
  <c r="I241" i="20"/>
  <c r="I241" i="19"/>
  <c r="Q237" i="20"/>
  <c r="Q208" i="19"/>
  <c r="Q199" i="19"/>
  <c r="Q206" i="19"/>
  <c r="Q197" i="19"/>
  <c r="Q204" i="19"/>
  <c r="I227" i="20"/>
  <c r="I227" i="19"/>
  <c r="M224" i="20"/>
  <c r="M224" i="19"/>
  <c r="E195" i="20"/>
  <c r="E202" i="20"/>
  <c r="P208" i="19"/>
  <c r="P199" i="19"/>
  <c r="P206" i="19"/>
  <c r="D229" i="20"/>
  <c r="D178" i="19"/>
  <c r="L223" i="21"/>
  <c r="L223" i="20"/>
  <c r="H221" i="21"/>
  <c r="H164" i="19"/>
  <c r="H219" i="21"/>
  <c r="H162" i="19"/>
  <c r="L217" i="20"/>
  <c r="L160" i="19"/>
  <c r="D162" i="19"/>
  <c r="D160" i="19"/>
  <c r="D172" i="19"/>
  <c r="L245" i="20"/>
  <c r="L206" i="20"/>
  <c r="H242" i="20"/>
  <c r="H199" i="20"/>
  <c r="L197" i="20"/>
  <c r="L240" i="20"/>
  <c r="D195" i="20"/>
  <c r="D202" i="20"/>
  <c r="D237" i="20"/>
  <c r="E241" i="21"/>
  <c r="E198" i="21"/>
  <c r="I196" i="21"/>
  <c r="I239" i="21"/>
  <c r="M203" i="21"/>
  <c r="M206" i="21"/>
  <c r="M201" i="21"/>
  <c r="M204" i="21"/>
  <c r="M200" i="21"/>
  <c r="M207" i="21"/>
  <c r="Q191" i="21"/>
  <c r="Q235" i="21"/>
  <c r="O237" i="20"/>
  <c r="O208" i="19"/>
  <c r="O199" i="19"/>
  <c r="O206" i="19"/>
  <c r="O195" i="19"/>
  <c r="O202" i="19"/>
  <c r="C229" i="20"/>
  <c r="C178" i="19"/>
  <c r="G219" i="20"/>
  <c r="G219" i="21"/>
  <c r="G162" i="19"/>
  <c r="C162" i="19"/>
  <c r="C160" i="19"/>
  <c r="C172" i="19"/>
  <c r="C163" i="19"/>
  <c r="C170" i="19"/>
  <c r="C195" i="20"/>
  <c r="C202" i="20"/>
  <c r="C208" i="20"/>
  <c r="C199" i="20"/>
  <c r="J233" i="17"/>
  <c r="J171" i="17"/>
  <c r="N231" i="17"/>
  <c r="N169" i="17"/>
  <c r="B230" i="17"/>
  <c r="B168" i="17"/>
  <c r="L160" i="17"/>
  <c r="L158" i="17" s="1"/>
  <c r="L222" i="17"/>
  <c r="H245" i="20"/>
  <c r="H206" i="20"/>
  <c r="L238" i="20"/>
  <c r="L195" i="20"/>
  <c r="Q202" i="19"/>
  <c r="O198" i="19"/>
  <c r="D235" i="20"/>
  <c r="P202" i="19"/>
  <c r="P179" i="19"/>
  <c r="D166" i="19"/>
  <c r="C191" i="19"/>
  <c r="D203" i="20"/>
  <c r="B134" i="6"/>
  <c r="I224" i="19"/>
  <c r="Q209" i="19"/>
  <c r="P204" i="19"/>
  <c r="P197" i="19"/>
  <c r="P209" i="19"/>
  <c r="Q205" i="19"/>
  <c r="I198" i="19"/>
  <c r="O204" i="19"/>
  <c r="O197" i="19"/>
  <c r="D233" i="20"/>
  <c r="P205" i="19"/>
  <c r="H198" i="19"/>
  <c r="D232" i="20"/>
  <c r="D196" i="20"/>
  <c r="O205" i="19"/>
  <c r="G198" i="19"/>
  <c r="L231" i="20"/>
  <c r="C214" i="21"/>
  <c r="G193" i="17"/>
  <c r="J135" i="6"/>
  <c r="E89" i="18"/>
  <c r="E217" i="19"/>
  <c r="E219" i="19"/>
  <c r="D170" i="19"/>
  <c r="D182" i="19"/>
  <c r="D158" i="19"/>
  <c r="G207" i="20"/>
  <c r="J254" i="17"/>
  <c r="I94" i="14"/>
  <c r="M196" i="16"/>
  <c r="M193" i="16"/>
  <c r="M190" i="16"/>
  <c r="M187" i="16"/>
  <c r="M164" i="16"/>
  <c r="I163" i="16"/>
  <c r="M161" i="16"/>
  <c r="P216" i="17"/>
  <c r="D173" i="17"/>
  <c r="Q70" i="18"/>
  <c r="Q89" i="18"/>
  <c r="C184" i="19"/>
  <c r="D161" i="19"/>
  <c r="C182" i="19"/>
  <c r="C179" i="19"/>
  <c r="K169" i="19"/>
  <c r="E207" i="20"/>
  <c r="P88" i="14"/>
  <c r="D87" i="14"/>
  <c r="H85" i="14"/>
  <c r="L178" i="16"/>
  <c r="P176" i="16"/>
  <c r="G202" i="17"/>
  <c r="C173" i="17"/>
  <c r="O91" i="18"/>
  <c r="E246" i="19"/>
  <c r="I222" i="19"/>
  <c r="P168" i="19"/>
  <c r="I165" i="19"/>
  <c r="L255" i="17"/>
  <c r="H243" i="16"/>
  <c r="H237" i="16"/>
  <c r="H236" i="16"/>
  <c r="H233" i="16"/>
  <c r="L231" i="16"/>
  <c r="H226" i="16"/>
  <c r="D225" i="16"/>
  <c r="H223" i="16"/>
  <c r="L221" i="16"/>
  <c r="K178" i="16"/>
  <c r="O176" i="16"/>
  <c r="C190" i="19"/>
  <c r="O168" i="19"/>
  <c r="G164" i="19"/>
  <c r="I246" i="20"/>
  <c r="I245" i="20"/>
  <c r="I206" i="19"/>
  <c r="I243" i="20"/>
  <c r="I243" i="19"/>
  <c r="I200" i="19"/>
  <c r="E242" i="20"/>
  <c r="E242" i="19"/>
  <c r="I240" i="20"/>
  <c r="I197" i="19"/>
  <c r="I194" i="19" s="1"/>
  <c r="M238" i="20"/>
  <c r="M238" i="19"/>
  <c r="M195" i="19"/>
  <c r="Q235" i="20"/>
  <c r="E190" i="19"/>
  <c r="Q234" i="20"/>
  <c r="E186" i="19"/>
  <c r="E233" i="20"/>
  <c r="Q232" i="20"/>
  <c r="E228" i="20"/>
  <c r="E228" i="19"/>
  <c r="M171" i="19"/>
  <c r="I169" i="19"/>
  <c r="M167" i="19"/>
  <c r="D226" i="20"/>
  <c r="L200" i="20"/>
  <c r="O179" i="20"/>
  <c r="J178" i="16"/>
  <c r="N176" i="16"/>
  <c r="N167" i="16" s="1"/>
  <c r="F135" i="6"/>
  <c r="M228" i="19"/>
  <c r="M230" i="19"/>
  <c r="Q200" i="19"/>
  <c r="P196" i="19"/>
  <c r="D177" i="19"/>
  <c r="H240" i="20"/>
  <c r="H197" i="19"/>
  <c r="P235" i="20"/>
  <c r="P191" i="19"/>
  <c r="D186" i="19"/>
  <c r="P229" i="20"/>
  <c r="P178" i="19"/>
  <c r="P175" i="19" s="1"/>
  <c r="H226" i="20"/>
  <c r="H188" i="19"/>
  <c r="H182" i="19"/>
  <c r="H179" i="19"/>
  <c r="H175" i="19" s="1"/>
  <c r="H186" i="19"/>
  <c r="L171" i="19"/>
  <c r="H169" i="19"/>
  <c r="L167" i="19"/>
  <c r="P214" i="20"/>
  <c r="P159" i="19"/>
  <c r="P171" i="19"/>
  <c r="P169" i="19"/>
  <c r="L224" i="20"/>
  <c r="P206" i="20"/>
  <c r="J255" i="17"/>
  <c r="C158" i="16"/>
  <c r="E94" i="14"/>
  <c r="M194" i="16"/>
  <c r="M191" i="16"/>
  <c r="M185" i="16"/>
  <c r="M183" i="16" s="1"/>
  <c r="Q93" i="14"/>
  <c r="I164" i="16"/>
  <c r="M159" i="16"/>
  <c r="Q171" i="17"/>
  <c r="I84" i="18"/>
  <c r="M244" i="19"/>
  <c r="E221" i="19"/>
  <c r="P200" i="19"/>
  <c r="O196" i="19"/>
  <c r="C177" i="19"/>
  <c r="L168" i="19"/>
  <c r="D164" i="19"/>
  <c r="G243" i="20"/>
  <c r="G200" i="19"/>
  <c r="G240" i="20"/>
  <c r="G197" i="19"/>
  <c r="C186" i="19"/>
  <c r="G226" i="20"/>
  <c r="G179" i="19"/>
  <c r="G175" i="19" s="1"/>
  <c r="K171" i="19"/>
  <c r="G169" i="19"/>
  <c r="K167" i="19"/>
  <c r="O159" i="19"/>
  <c r="O171" i="19"/>
  <c r="O157" i="19" s="1"/>
  <c r="O169" i="19"/>
  <c r="L179" i="20"/>
  <c r="O200" i="19"/>
  <c r="M196" i="19"/>
  <c r="K168" i="19"/>
  <c r="C164" i="19"/>
  <c r="F169" i="19"/>
  <c r="F161" i="19"/>
  <c r="J159" i="19"/>
  <c r="D206" i="20"/>
  <c r="H200" i="20"/>
  <c r="O171" i="17"/>
  <c r="L196" i="19"/>
  <c r="O175" i="19"/>
  <c r="Q201" i="19"/>
  <c r="E243" i="20"/>
  <c r="E200" i="19"/>
  <c r="Q241" i="20"/>
  <c r="Q241" i="19"/>
  <c r="E240" i="20"/>
  <c r="E197" i="19"/>
  <c r="E240" i="19"/>
  <c r="I238" i="20"/>
  <c r="I195" i="19"/>
  <c r="M229" i="20"/>
  <c r="M229" i="19"/>
  <c r="Q221" i="20"/>
  <c r="Q164" i="19"/>
  <c r="Q219" i="20"/>
  <c r="Q162" i="19"/>
  <c r="I216" i="20"/>
  <c r="I216" i="19"/>
  <c r="M166" i="19"/>
  <c r="M160" i="19"/>
  <c r="C206" i="20"/>
  <c r="G200" i="20"/>
  <c r="E201" i="20"/>
  <c r="E198" i="20"/>
  <c r="M198" i="20"/>
  <c r="M205" i="20"/>
  <c r="Q177" i="20"/>
  <c r="O234" i="17"/>
  <c r="P201" i="19"/>
  <c r="D200" i="19"/>
  <c r="D243" i="20"/>
  <c r="D197" i="19"/>
  <c r="D240" i="20"/>
  <c r="H238" i="20"/>
  <c r="H195" i="19"/>
  <c r="H194" i="19" s="1"/>
  <c r="L232" i="20"/>
  <c r="L181" i="19"/>
  <c r="D169" i="19"/>
  <c r="H222" i="21"/>
  <c r="H165" i="19"/>
  <c r="P221" i="21"/>
  <c r="P164" i="19"/>
  <c r="P219" i="21"/>
  <c r="P162" i="19"/>
  <c r="L214" i="20"/>
  <c r="L210" i="20"/>
  <c r="D200" i="20"/>
  <c r="D201" i="20"/>
  <c r="P242" i="20"/>
  <c r="P199" i="20"/>
  <c r="D198" i="20"/>
  <c r="D241" i="20"/>
  <c r="L201" i="20"/>
  <c r="L237" i="20"/>
  <c r="L198" i="20"/>
  <c r="L205" i="20"/>
  <c r="L209" i="20"/>
  <c r="Q203" i="19"/>
  <c r="O201" i="19"/>
  <c r="C200" i="19"/>
  <c r="C243" i="21"/>
  <c r="G238" i="20"/>
  <c r="G195" i="19"/>
  <c r="K229" i="20"/>
  <c r="K178" i="19"/>
  <c r="C169" i="19"/>
  <c r="G222" i="20"/>
  <c r="G165" i="19"/>
  <c r="O221" i="20"/>
  <c r="O164" i="19"/>
  <c r="O219" i="20"/>
  <c r="O162" i="19"/>
  <c r="C200" i="20"/>
  <c r="G209" i="20"/>
  <c r="G205" i="20"/>
  <c r="C198" i="20"/>
  <c r="K195" i="20"/>
  <c r="K202" i="20"/>
  <c r="K201" i="20"/>
  <c r="K194" i="20" s="1"/>
  <c r="K198" i="20"/>
  <c r="K205" i="20"/>
  <c r="K209" i="20"/>
  <c r="O184" i="20"/>
  <c r="O177" i="20"/>
  <c r="B243" i="17"/>
  <c r="F241" i="17"/>
  <c r="J76" i="14"/>
  <c r="J190" i="17"/>
  <c r="D164" i="17"/>
  <c r="D158" i="17" s="1"/>
  <c r="D226" i="17"/>
  <c r="P203" i="19"/>
  <c r="H176" i="19"/>
  <c r="F171" i="19"/>
  <c r="F167" i="19"/>
  <c r="F159" i="19"/>
  <c r="F209" i="20"/>
  <c r="B207" i="20"/>
  <c r="F205" i="20"/>
  <c r="B201" i="20"/>
  <c r="C241" i="17"/>
  <c r="E98" i="18"/>
  <c r="Q207" i="19"/>
  <c r="O203" i="19"/>
  <c r="D168" i="19"/>
  <c r="L163" i="19"/>
  <c r="Q239" i="20"/>
  <c r="Q239" i="19"/>
  <c r="E238" i="20"/>
  <c r="E238" i="19"/>
  <c r="E195" i="19"/>
  <c r="I229" i="20"/>
  <c r="I229" i="19"/>
  <c r="M227" i="20"/>
  <c r="M227" i="19"/>
  <c r="Q224" i="20"/>
  <c r="Q224" i="19"/>
  <c r="E222" i="20"/>
  <c r="E165" i="19"/>
  <c r="M221" i="20"/>
  <c r="M164" i="19"/>
  <c r="M219" i="20"/>
  <c r="M162" i="19"/>
  <c r="Q217" i="20"/>
  <c r="Q217" i="19"/>
  <c r="I164" i="19"/>
  <c r="I162" i="19"/>
  <c r="I160" i="19"/>
  <c r="H210" i="20"/>
  <c r="D199" i="20"/>
  <c r="E209" i="20"/>
  <c r="E205" i="20"/>
  <c r="I201" i="20"/>
  <c r="I198" i="20"/>
  <c r="Q182" i="20"/>
  <c r="Q179" i="20"/>
  <c r="Q188" i="20"/>
  <c r="D241" i="17"/>
  <c r="D183" i="17"/>
  <c r="P174" i="17"/>
  <c r="N224" i="17"/>
  <c r="N162" i="17"/>
  <c r="B223" i="17"/>
  <c r="B161" i="17"/>
  <c r="F221" i="17"/>
  <c r="F159" i="17"/>
  <c r="E234" i="19"/>
  <c r="Q210" i="19"/>
  <c r="M203" i="19"/>
  <c r="C168" i="19"/>
  <c r="D238" i="20"/>
  <c r="D195" i="19"/>
  <c r="H229" i="20"/>
  <c r="H178" i="19"/>
  <c r="P224" i="20"/>
  <c r="P172" i="19"/>
  <c r="D167" i="19"/>
  <c r="D222" i="21"/>
  <c r="D222" i="20"/>
  <c r="D165" i="19"/>
  <c r="L221" i="21"/>
  <c r="L164" i="19"/>
  <c r="L221" i="20"/>
  <c r="L219" i="21"/>
  <c r="L219" i="20"/>
  <c r="L162" i="19"/>
  <c r="H214" i="20"/>
  <c r="H172" i="19"/>
  <c r="H160" i="19"/>
  <c r="H158" i="19"/>
  <c r="G210" i="20"/>
  <c r="P246" i="20"/>
  <c r="P210" i="20"/>
  <c r="D209" i="20"/>
  <c r="D205" i="20"/>
  <c r="L242" i="20"/>
  <c r="L199" i="20"/>
  <c r="H201" i="20"/>
  <c r="H198" i="20"/>
  <c r="H195" i="20"/>
  <c r="H202" i="20"/>
  <c r="L228" i="20"/>
  <c r="L177" i="20"/>
  <c r="P188" i="20"/>
  <c r="P175" i="20" s="1"/>
  <c r="P182" i="20"/>
  <c r="D168" i="20"/>
  <c r="D223" i="20"/>
  <c r="D163" i="20"/>
  <c r="D214" i="20"/>
  <c r="D220" i="20"/>
  <c r="H157" i="20"/>
  <c r="J209" i="20"/>
  <c r="F207" i="20"/>
  <c r="J205" i="20"/>
  <c r="J203" i="20"/>
  <c r="F201" i="20"/>
  <c r="N188" i="20"/>
  <c r="N182" i="20"/>
  <c r="N179" i="20"/>
  <c r="G239" i="21"/>
  <c r="H69" i="22"/>
  <c r="H50" i="22"/>
  <c r="H64" i="6" s="1"/>
  <c r="H137" i="6" s="1"/>
  <c r="O197" i="23"/>
  <c r="M211" i="23"/>
  <c r="M175" i="23"/>
  <c r="E168" i="23"/>
  <c r="E208" i="23"/>
  <c r="I150" i="23"/>
  <c r="I152" i="23"/>
  <c r="I156" i="23"/>
  <c r="M183" i="23"/>
  <c r="M132" i="23"/>
  <c r="M129" i="23" s="1"/>
  <c r="E130" i="23"/>
  <c r="E138" i="23"/>
  <c r="E133" i="23"/>
  <c r="E139" i="23"/>
  <c r="E129" i="23" s="1"/>
  <c r="L158" i="20"/>
  <c r="L157" i="20" s="1"/>
  <c r="L215" i="20"/>
  <c r="F77" i="22"/>
  <c r="F168" i="6" s="1"/>
  <c r="F69" i="22"/>
  <c r="K211" i="23"/>
  <c r="K175" i="23"/>
  <c r="O166" i="23"/>
  <c r="O206" i="23"/>
  <c r="O202" i="23" s="1"/>
  <c r="O194" i="23"/>
  <c r="O146" i="23"/>
  <c r="C193" i="23"/>
  <c r="C145" i="23"/>
  <c r="G150" i="23"/>
  <c r="G156" i="23"/>
  <c r="G152" i="23"/>
  <c r="O129" i="23"/>
  <c r="C130" i="23"/>
  <c r="C138" i="23"/>
  <c r="C132" i="23"/>
  <c r="C133" i="23"/>
  <c r="C139" i="23"/>
  <c r="K79" i="18"/>
  <c r="K108" i="6" s="1"/>
  <c r="K168" i="21"/>
  <c r="K192" i="23"/>
  <c r="K65" i="22"/>
  <c r="N197" i="24"/>
  <c r="N149" i="23"/>
  <c r="N194" i="24"/>
  <c r="N146" i="23"/>
  <c r="B193" i="24"/>
  <c r="B145" i="23"/>
  <c r="F191" i="24"/>
  <c r="F146" i="23"/>
  <c r="F149" i="23"/>
  <c r="H239" i="21"/>
  <c r="H196" i="21"/>
  <c r="L81" i="18"/>
  <c r="L110" i="6" s="1"/>
  <c r="L203" i="21"/>
  <c r="L201" i="21"/>
  <c r="C162" i="21"/>
  <c r="C168" i="21"/>
  <c r="F158" i="23"/>
  <c r="C198" i="21"/>
  <c r="C241" i="21"/>
  <c r="I65" i="22"/>
  <c r="I192" i="23"/>
  <c r="I195" i="23"/>
  <c r="I196" i="23"/>
  <c r="F239" i="21"/>
  <c r="F196" i="21"/>
  <c r="J203" i="21"/>
  <c r="J206" i="21"/>
  <c r="J201" i="21"/>
  <c r="J204" i="21"/>
  <c r="M208" i="21"/>
  <c r="G193" i="23"/>
  <c r="G65" i="22"/>
  <c r="C177" i="21"/>
  <c r="L208" i="21"/>
  <c r="L70" i="22"/>
  <c r="L78" i="22"/>
  <c r="L169" i="6" s="1"/>
  <c r="P68" i="22"/>
  <c r="P50" i="22"/>
  <c r="P64" i="6" s="1"/>
  <c r="P137" i="6" s="1"/>
  <c r="P76" i="22"/>
  <c r="P167" i="6" s="1"/>
  <c r="O171" i="23"/>
  <c r="Q180" i="20"/>
  <c r="B177" i="21"/>
  <c r="L187" i="20"/>
  <c r="L178" i="20"/>
  <c r="L185" i="20"/>
  <c r="L191" i="20"/>
  <c r="G244" i="21"/>
  <c r="D74" i="22"/>
  <c r="D164" i="24"/>
  <c r="D175" i="24"/>
  <c r="D165" i="24"/>
  <c r="D170" i="24"/>
  <c r="D163" i="24"/>
  <c r="P154" i="24"/>
  <c r="P156" i="24"/>
  <c r="P146" i="24"/>
  <c r="L131" i="24"/>
  <c r="L138" i="24"/>
  <c r="L133" i="24"/>
  <c r="L72" i="22"/>
  <c r="L140" i="24"/>
  <c r="L135" i="24"/>
  <c r="L206" i="21"/>
  <c r="C74" i="22"/>
  <c r="C164" i="24"/>
  <c r="C171" i="24"/>
  <c r="C169" i="24"/>
  <c r="C175" i="24"/>
  <c r="C168" i="24"/>
  <c r="C165" i="24"/>
  <c r="C170" i="24"/>
  <c r="C163" i="24"/>
  <c r="C166" i="24"/>
  <c r="Q160" i="20"/>
  <c r="Q158" i="20"/>
  <c r="Q172" i="20"/>
  <c r="Q163" i="20"/>
  <c r="P191" i="21"/>
  <c r="B164" i="24"/>
  <c r="B171" i="24"/>
  <c r="B169" i="24"/>
  <c r="B175" i="24"/>
  <c r="B165" i="24"/>
  <c r="B163" i="24"/>
  <c r="B166" i="24"/>
  <c r="D228" i="20"/>
  <c r="H187" i="20"/>
  <c r="H178" i="20"/>
  <c r="H185" i="20"/>
  <c r="O191" i="21"/>
  <c r="Q178" i="21"/>
  <c r="B191" i="19"/>
  <c r="B185" i="19"/>
  <c r="F183" i="19"/>
  <c r="B178" i="19"/>
  <c r="F176" i="19"/>
  <c r="J172" i="19"/>
  <c r="F170" i="19"/>
  <c r="D179" i="20"/>
  <c r="D175" i="20" s="1"/>
  <c r="G206" i="20"/>
  <c r="G204" i="20"/>
  <c r="G197" i="20"/>
  <c r="O191" i="20"/>
  <c r="O175" i="20" s="1"/>
  <c r="K189" i="20"/>
  <c r="B198" i="21"/>
  <c r="N191" i="21"/>
  <c r="P178" i="21"/>
  <c r="G185" i="23"/>
  <c r="F144" i="23"/>
  <c r="D174" i="24"/>
  <c r="D172" i="24"/>
  <c r="D167" i="24"/>
  <c r="P157" i="24"/>
  <c r="M188" i="16"/>
  <c r="Q186" i="16"/>
  <c r="I93" i="14"/>
  <c r="M162" i="16"/>
  <c r="E159" i="16"/>
  <c r="N190" i="17"/>
  <c r="J185" i="17"/>
  <c r="H227" i="17"/>
  <c r="H220" i="17"/>
  <c r="J81" i="18"/>
  <c r="J110" i="6" s="1"/>
  <c r="N136" i="6"/>
  <c r="B135" i="6"/>
  <c r="Q218" i="19"/>
  <c r="C198" i="19"/>
  <c r="C194" i="19" s="1"/>
  <c r="Q169" i="19"/>
  <c r="P172" i="20"/>
  <c r="B208" i="20"/>
  <c r="F204" i="20"/>
  <c r="J202" i="20"/>
  <c r="Q197" i="21"/>
  <c r="O178" i="21"/>
  <c r="M73" i="22"/>
  <c r="I151" i="23"/>
  <c r="C174" i="24"/>
  <c r="C172" i="24"/>
  <c r="C167" i="24"/>
  <c r="M92" i="18"/>
  <c r="M102" i="18"/>
  <c r="M165" i="6" s="1"/>
  <c r="Q90" i="18"/>
  <c r="M242" i="19"/>
  <c r="H239" i="20"/>
  <c r="L222" i="20"/>
  <c r="E206" i="20"/>
  <c r="E204" i="20"/>
  <c r="E200" i="20"/>
  <c r="E197" i="20"/>
  <c r="M191" i="20"/>
  <c r="I189" i="20"/>
  <c r="M187" i="20"/>
  <c r="I180" i="20"/>
  <c r="E180" i="20"/>
  <c r="E187" i="20"/>
  <c r="Q170" i="20"/>
  <c r="Q162" i="20"/>
  <c r="M160" i="20"/>
  <c r="M157" i="20" s="1"/>
  <c r="M172" i="20"/>
  <c r="M163" i="20"/>
  <c r="M170" i="20"/>
  <c r="N178" i="21"/>
  <c r="K170" i="21"/>
  <c r="L73" i="22"/>
  <c r="G151" i="23"/>
  <c r="B174" i="24"/>
  <c r="B172" i="24"/>
  <c r="B167" i="24"/>
  <c r="F205" i="24"/>
  <c r="N200" i="24"/>
  <c r="B198" i="24"/>
  <c r="B150" i="24"/>
  <c r="J147" i="24"/>
  <c r="J144" i="24"/>
  <c r="J158" i="24"/>
  <c r="J149" i="24"/>
  <c r="J156" i="24"/>
  <c r="J150" i="24"/>
  <c r="G102" i="18"/>
  <c r="G165" i="6" s="1"/>
  <c r="G91" i="18"/>
  <c r="I218" i="19"/>
  <c r="E207" i="19"/>
  <c r="D246" i="20"/>
  <c r="D245" i="20"/>
  <c r="D204" i="20"/>
  <c r="D197" i="20"/>
  <c r="H189" i="20"/>
  <c r="H180" i="20"/>
  <c r="L229" i="20"/>
  <c r="K231" i="21"/>
  <c r="L200" i="21"/>
  <c r="G173" i="21"/>
  <c r="C170" i="21"/>
  <c r="K73" i="22"/>
  <c r="F151" i="23"/>
  <c r="E140" i="23"/>
  <c r="E170" i="24"/>
  <c r="E168" i="24"/>
  <c r="E165" i="24"/>
  <c r="Q155" i="24"/>
  <c r="Q149" i="24"/>
  <c r="Q146" i="24"/>
  <c r="I73" i="22"/>
  <c r="F209" i="19"/>
  <c r="N208" i="19"/>
  <c r="B207" i="19"/>
  <c r="F205" i="19"/>
  <c r="C204" i="20"/>
  <c r="G202" i="20"/>
  <c r="C197" i="20"/>
  <c r="J200" i="21"/>
  <c r="H73" i="22"/>
  <c r="G159" i="23"/>
  <c r="F154" i="23"/>
  <c r="C140" i="23"/>
  <c r="C173" i="24"/>
  <c r="D168" i="24"/>
  <c r="P149" i="24"/>
  <c r="L139" i="24"/>
  <c r="L132" i="24"/>
  <c r="M186" i="16"/>
  <c r="Q184" i="16"/>
  <c r="E93" i="14"/>
  <c r="M160" i="16"/>
  <c r="H225" i="17"/>
  <c r="N134" i="6"/>
  <c r="M197" i="19"/>
  <c r="K185" i="20"/>
  <c r="N207" i="20"/>
  <c r="B204" i="20"/>
  <c r="F202" i="20"/>
  <c r="N201" i="20"/>
  <c r="N198" i="20"/>
  <c r="J191" i="20"/>
  <c r="J208" i="21"/>
  <c r="G73" i="22"/>
  <c r="F159" i="23"/>
  <c r="B173" i="24"/>
  <c r="C102" i="18"/>
  <c r="C165" i="6" s="1"/>
  <c r="I92" i="18"/>
  <c r="P240" i="20"/>
  <c r="I185" i="20"/>
  <c r="K178" i="20"/>
  <c r="M201" i="20"/>
  <c r="O175" i="23"/>
  <c r="C154" i="23"/>
  <c r="B168" i="24"/>
  <c r="L51" i="18"/>
  <c r="O246" i="20"/>
  <c r="O245" i="20"/>
  <c r="O243" i="20"/>
  <c r="O240" i="20"/>
  <c r="K233" i="20"/>
  <c r="K228" i="20"/>
  <c r="O226" i="20"/>
  <c r="O218" i="20"/>
  <c r="G215" i="20"/>
  <c r="I178" i="20"/>
  <c r="L204" i="21"/>
  <c r="M139" i="23"/>
  <c r="G101" i="18"/>
  <c r="G164" i="6" s="1"/>
  <c r="Q216" i="19"/>
  <c r="N210" i="19"/>
  <c r="N204" i="19"/>
  <c r="N197" i="19"/>
  <c r="F188" i="19"/>
  <c r="F182" i="19"/>
  <c r="F179" i="19"/>
  <c r="N226" i="20"/>
  <c r="N169" i="19"/>
  <c r="N161" i="19"/>
  <c r="F158" i="19"/>
  <c r="K191" i="20"/>
  <c r="L181" i="20"/>
  <c r="D162" i="20"/>
  <c r="C203" i="23"/>
  <c r="C66" i="22"/>
  <c r="G189" i="23"/>
  <c r="G182" i="23"/>
  <c r="G64" i="22"/>
  <c r="J205" i="24"/>
  <c r="N203" i="24"/>
  <c r="B202" i="24"/>
  <c r="F156" i="23"/>
  <c r="F150" i="23"/>
  <c r="J193" i="24"/>
  <c r="J145" i="23"/>
  <c r="N191" i="24"/>
  <c r="N145" i="23"/>
  <c r="N150" i="23"/>
  <c r="N156" i="23"/>
  <c r="B140" i="23"/>
  <c r="H226" i="17"/>
  <c r="I89" i="18"/>
  <c r="C101" i="18"/>
  <c r="C164" i="6" s="1"/>
  <c r="F136" i="6"/>
  <c r="M216" i="19"/>
  <c r="M246" i="20"/>
  <c r="M245" i="20"/>
  <c r="M243" i="20"/>
  <c r="I242" i="20"/>
  <c r="M240" i="20"/>
  <c r="Q238" i="20"/>
  <c r="E237" i="20"/>
  <c r="I190" i="19"/>
  <c r="E188" i="19"/>
  <c r="I186" i="19"/>
  <c r="I233" i="20"/>
  <c r="E182" i="19"/>
  <c r="Q231" i="20"/>
  <c r="E230" i="20"/>
  <c r="I228" i="20"/>
  <c r="M226" i="20"/>
  <c r="Q171" i="19"/>
  <c r="Q222" i="20"/>
  <c r="M218" i="20"/>
  <c r="Q216" i="20"/>
  <c r="E215" i="20"/>
  <c r="I191" i="20"/>
  <c r="Q168" i="20"/>
  <c r="F64" i="22"/>
  <c r="F68" i="22"/>
  <c r="M203" i="23"/>
  <c r="M163" i="23"/>
  <c r="I199" i="23"/>
  <c r="I193" i="23"/>
  <c r="I145" i="23"/>
  <c r="M145" i="23"/>
  <c r="M150" i="23"/>
  <c r="M156" i="23"/>
  <c r="E182" i="23"/>
  <c r="E131" i="23"/>
  <c r="I133" i="23"/>
  <c r="I138" i="23"/>
  <c r="G79" i="18"/>
  <c r="I90" i="18"/>
  <c r="P238" i="20"/>
  <c r="H228" i="20"/>
  <c r="P216" i="20"/>
  <c r="L218" i="20"/>
  <c r="H191" i="20"/>
  <c r="I181" i="20"/>
  <c r="P168" i="20"/>
  <c r="G226" i="21"/>
  <c r="K69" i="22"/>
  <c r="Q192" i="23"/>
  <c r="Q69" i="22"/>
  <c r="Q193" i="23"/>
  <c r="Q65" i="22"/>
  <c r="Q195" i="23"/>
  <c r="E181" i="23"/>
  <c r="E184" i="23"/>
  <c r="E64" i="22"/>
  <c r="I198" i="23"/>
  <c r="H145" i="23"/>
  <c r="D131" i="23"/>
  <c r="L136" i="24"/>
  <c r="G242" i="20"/>
  <c r="O238" i="20"/>
  <c r="C237" i="20"/>
  <c r="C237" i="21"/>
  <c r="C230" i="20"/>
  <c r="K226" i="20"/>
  <c r="O222" i="20"/>
  <c r="O216" i="20"/>
  <c r="C158" i="19"/>
  <c r="H181" i="20"/>
  <c r="Q164" i="20"/>
  <c r="P158" i="20"/>
  <c r="K203" i="23"/>
  <c r="K163" i="23"/>
  <c r="O200" i="23"/>
  <c r="O157" i="23"/>
  <c r="G145" i="23"/>
  <c r="K145" i="23"/>
  <c r="K152" i="23"/>
  <c r="K150" i="23"/>
  <c r="K156" i="23"/>
  <c r="K146" i="23"/>
  <c r="C182" i="23"/>
  <c r="C131" i="23"/>
  <c r="G133" i="23"/>
  <c r="G140" i="23"/>
  <c r="G138" i="23"/>
  <c r="G139" i="23"/>
  <c r="F165" i="24"/>
  <c r="M159" i="19"/>
  <c r="N202" i="19"/>
  <c r="N195" i="19"/>
  <c r="F190" i="19"/>
  <c r="B188" i="19"/>
  <c r="F186" i="19"/>
  <c r="B182" i="19"/>
  <c r="B179" i="19"/>
  <c r="F177" i="19"/>
  <c r="N171" i="19"/>
  <c r="J169" i="19"/>
  <c r="N167" i="19"/>
  <c r="N159" i="19"/>
  <c r="P164" i="20"/>
  <c r="I69" i="22"/>
  <c r="O199" i="23"/>
  <c r="O65" i="22"/>
  <c r="O193" i="23"/>
  <c r="O195" i="23"/>
  <c r="O191" i="23" s="1"/>
  <c r="C181" i="23"/>
  <c r="C189" i="23"/>
  <c r="C184" i="23"/>
  <c r="C64" i="22"/>
  <c r="Q197" i="23"/>
  <c r="N200" i="25"/>
  <c r="N157" i="23"/>
  <c r="B198" i="25"/>
  <c r="B150" i="23"/>
  <c r="N196" i="25"/>
  <c r="N148" i="23"/>
  <c r="F193" i="24"/>
  <c r="F145" i="23"/>
  <c r="J191" i="24"/>
  <c r="J150" i="23"/>
  <c r="J152" i="23"/>
  <c r="J156" i="23"/>
  <c r="H230" i="20"/>
  <c r="P226" i="20"/>
  <c r="P218" i="20"/>
  <c r="H215" i="20"/>
  <c r="L69" i="22"/>
  <c r="F139" i="24"/>
  <c r="F132" i="24"/>
  <c r="B209" i="25"/>
  <c r="B171" i="25"/>
  <c r="J77" i="22"/>
  <c r="J168" i="6" s="1"/>
  <c r="F195" i="24"/>
  <c r="N147" i="24"/>
  <c r="N154" i="24"/>
  <c r="N158" i="24"/>
  <c r="B189" i="24"/>
  <c r="F131" i="24"/>
  <c r="J131" i="24"/>
  <c r="J138" i="24"/>
  <c r="H77" i="22"/>
  <c r="H168" i="6" s="1"/>
  <c r="Q148" i="24"/>
  <c r="I145" i="24"/>
  <c r="M137" i="24"/>
  <c r="M134" i="24"/>
  <c r="E131" i="24"/>
  <c r="P151" i="24"/>
  <c r="P148" i="24"/>
  <c r="L147" i="24"/>
  <c r="L144" i="24"/>
  <c r="L158" i="24"/>
  <c r="L137" i="24"/>
  <c r="L134" i="24"/>
  <c r="H138" i="24"/>
  <c r="H72" i="22"/>
  <c r="G72" i="22"/>
  <c r="E176" i="25"/>
  <c r="E150" i="25"/>
  <c r="E154" i="25"/>
  <c r="E158" i="25"/>
  <c r="N183" i="24"/>
  <c r="L205" i="25"/>
  <c r="L165" i="25"/>
  <c r="D77" i="22"/>
  <c r="D168" i="6" s="1"/>
  <c r="M135" i="24"/>
  <c r="M132" i="24"/>
  <c r="E72" i="22"/>
  <c r="E65" i="22"/>
  <c r="E203" i="23"/>
  <c r="E163" i="23"/>
  <c r="I157" i="23"/>
  <c r="I200" i="23"/>
  <c r="M155" i="23"/>
  <c r="I148" i="23"/>
  <c r="E155" i="23"/>
  <c r="E146" i="23"/>
  <c r="E144" i="23"/>
  <c r="E158" i="23"/>
  <c r="E137" i="23"/>
  <c r="E134" i="23"/>
  <c r="E185" i="25"/>
  <c r="M181" i="23"/>
  <c r="M130" i="23"/>
  <c r="P155" i="24"/>
  <c r="L151" i="24"/>
  <c r="L148" i="24"/>
  <c r="H134" i="24"/>
  <c r="D138" i="24"/>
  <c r="D72" i="22"/>
  <c r="D135" i="24"/>
  <c r="F199" i="21"/>
  <c r="H159" i="23"/>
  <c r="L155" i="23"/>
  <c r="H151" i="23"/>
  <c r="L149" i="23"/>
  <c r="L146" i="23"/>
  <c r="D137" i="23"/>
  <c r="H135" i="23"/>
  <c r="H132" i="23"/>
  <c r="K159" i="24"/>
  <c r="K157" i="24"/>
  <c r="O155" i="24"/>
  <c r="K151" i="24"/>
  <c r="O149" i="24"/>
  <c r="K148" i="24"/>
  <c r="O146" i="24"/>
  <c r="K139" i="24"/>
  <c r="G137" i="24"/>
  <c r="K135" i="24"/>
  <c r="G134" i="24"/>
  <c r="K132" i="24"/>
  <c r="C72" i="22"/>
  <c r="J195" i="20"/>
  <c r="J189" i="20"/>
  <c r="N187" i="20"/>
  <c r="N185" i="20"/>
  <c r="N181" i="20"/>
  <c r="J180" i="20"/>
  <c r="J159" i="20"/>
  <c r="I204" i="21"/>
  <c r="K208" i="21"/>
  <c r="K199" i="21"/>
  <c r="G189" i="21"/>
  <c r="C162" i="23"/>
  <c r="G157" i="23"/>
  <c r="K155" i="23"/>
  <c r="G148" i="23"/>
  <c r="O192" i="23"/>
  <c r="C155" i="23"/>
  <c r="C146" i="23"/>
  <c r="C144" i="23"/>
  <c r="C158" i="23"/>
  <c r="C137" i="23"/>
  <c r="C134" i="23"/>
  <c r="G183" i="23"/>
  <c r="N155" i="24"/>
  <c r="N143" i="24" s="1"/>
  <c r="J151" i="24"/>
  <c r="J148" i="24"/>
  <c r="F144" i="24"/>
  <c r="F158" i="24"/>
  <c r="F155" i="24"/>
  <c r="J135" i="24"/>
  <c r="F134" i="24"/>
  <c r="B138" i="24"/>
  <c r="B135" i="24"/>
  <c r="B132" i="24"/>
  <c r="B139" i="24"/>
  <c r="B163" i="23"/>
  <c r="F157" i="23"/>
  <c r="J155" i="23"/>
  <c r="F148" i="23"/>
  <c r="J194" i="24"/>
  <c r="J146" i="23"/>
  <c r="B191" i="24"/>
  <c r="B148" i="23"/>
  <c r="B155" i="23"/>
  <c r="B143" i="23" s="1"/>
  <c r="B146" i="23"/>
  <c r="B144" i="23"/>
  <c r="B151" i="23"/>
  <c r="B137" i="23"/>
  <c r="F135" i="23"/>
  <c r="J140" i="24"/>
  <c r="E163" i="24"/>
  <c r="I159" i="24"/>
  <c r="I157" i="24"/>
  <c r="M155" i="24"/>
  <c r="Q153" i="24"/>
  <c r="I151" i="24"/>
  <c r="M149" i="24"/>
  <c r="I148" i="24"/>
  <c r="M146" i="24"/>
  <c r="Q144" i="24"/>
  <c r="Q143" i="24" s="1"/>
  <c r="I139" i="24"/>
  <c r="E137" i="24"/>
  <c r="I135" i="24"/>
  <c r="E134" i="24"/>
  <c r="I132" i="24"/>
  <c r="M130" i="24"/>
  <c r="F204" i="21"/>
  <c r="I155" i="23"/>
  <c r="E151" i="23"/>
  <c r="E148" i="23"/>
  <c r="I146" i="23"/>
  <c r="I194" i="23"/>
  <c r="I130" i="23"/>
  <c r="N156" i="24"/>
  <c r="H140" i="24"/>
  <c r="H159" i="24"/>
  <c r="L155" i="24"/>
  <c r="H151" i="24"/>
  <c r="H148" i="24"/>
  <c r="P144" i="24"/>
  <c r="P143" i="24" s="1"/>
  <c r="D144" i="24"/>
  <c r="D148" i="24"/>
  <c r="D155" i="24"/>
  <c r="D159" i="24"/>
  <c r="H135" i="24"/>
  <c r="D134" i="24"/>
  <c r="L130" i="24"/>
  <c r="L77" i="22"/>
  <c r="L168" i="6" s="1"/>
  <c r="H155" i="23"/>
  <c r="H149" i="23"/>
  <c r="H146" i="23"/>
  <c r="L144" i="23"/>
  <c r="D135" i="23"/>
  <c r="D132" i="23"/>
  <c r="H130" i="23"/>
  <c r="L156" i="24"/>
  <c r="F140" i="24"/>
  <c r="J133" i="24"/>
  <c r="K155" i="24"/>
  <c r="K149" i="24"/>
  <c r="K146" i="24"/>
  <c r="O144" i="24"/>
  <c r="G139" i="24"/>
  <c r="G135" i="24"/>
  <c r="G132" i="24"/>
  <c r="K130" i="24"/>
  <c r="J185" i="20"/>
  <c r="N183" i="20"/>
  <c r="J178" i="20"/>
  <c r="B169" i="20"/>
  <c r="I201" i="21"/>
  <c r="B196" i="21"/>
  <c r="K206" i="21"/>
  <c r="K204" i="21"/>
  <c r="K200" i="21"/>
  <c r="G199" i="21"/>
  <c r="C165" i="21"/>
  <c r="O165" i="23"/>
  <c r="O172" i="23"/>
  <c r="G155" i="23"/>
  <c r="C151" i="23"/>
  <c r="C148" i="23"/>
  <c r="G146" i="23"/>
  <c r="C183" i="23"/>
  <c r="G181" i="23"/>
  <c r="N149" i="24"/>
  <c r="H133" i="24"/>
  <c r="J155" i="24"/>
  <c r="F151" i="24"/>
  <c r="F148" i="24"/>
  <c r="N144" i="24"/>
  <c r="F186" i="24"/>
  <c r="J130" i="24"/>
  <c r="J166" i="19"/>
  <c r="J163" i="19"/>
  <c r="J160" i="19"/>
  <c r="H201" i="21"/>
  <c r="O174" i="23"/>
  <c r="F155" i="23"/>
  <c r="B140" i="24"/>
  <c r="F133" i="24"/>
  <c r="I244" i="20"/>
  <c r="Q242" i="20"/>
  <c r="E241" i="20"/>
  <c r="I239" i="20"/>
  <c r="M237" i="20"/>
  <c r="M188" i="19"/>
  <c r="Q233" i="20"/>
  <c r="E183" i="19"/>
  <c r="M182" i="19"/>
  <c r="M230" i="20"/>
  <c r="Q228" i="20"/>
  <c r="E227" i="20"/>
  <c r="I224" i="20"/>
  <c r="I223" i="20"/>
  <c r="E221" i="20"/>
  <c r="I220" i="20"/>
  <c r="E219" i="20"/>
  <c r="I217" i="20"/>
  <c r="M215" i="20"/>
  <c r="C185" i="20"/>
  <c r="P244" i="20"/>
  <c r="F201" i="21"/>
  <c r="P195" i="21"/>
  <c r="P194" i="21" s="1"/>
  <c r="Q163" i="23"/>
  <c r="J149" i="23"/>
  <c r="Q172" i="23"/>
  <c r="D173" i="24"/>
  <c r="D162" i="24" s="1"/>
  <c r="P158" i="24"/>
  <c r="H155" i="24"/>
  <c r="D151" i="24"/>
  <c r="P228" i="20"/>
  <c r="H224" i="20"/>
  <c r="H220" i="20"/>
  <c r="H217" i="20"/>
  <c r="O240" i="21"/>
  <c r="M235" i="21"/>
  <c r="D208" i="21"/>
  <c r="D199" i="21"/>
  <c r="H240" i="21"/>
  <c r="H197" i="21"/>
  <c r="O163" i="23"/>
  <c r="H149" i="24"/>
  <c r="G244" i="20"/>
  <c r="O242" i="20"/>
  <c r="G239" i="20"/>
  <c r="K237" i="20"/>
  <c r="K230" i="20"/>
  <c r="C227" i="20"/>
  <c r="G224" i="20"/>
  <c r="G223" i="20"/>
  <c r="G220" i="20"/>
  <c r="G217" i="20"/>
  <c r="N209" i="20"/>
  <c r="J207" i="20"/>
  <c r="N205" i="20"/>
  <c r="B202" i="20"/>
  <c r="J201" i="20"/>
  <c r="N196" i="20"/>
  <c r="B189" i="20"/>
  <c r="F185" i="20"/>
  <c r="J183" i="20"/>
  <c r="J176" i="20"/>
  <c r="B171" i="20"/>
  <c r="J170" i="20"/>
  <c r="N168" i="20"/>
  <c r="B167" i="20"/>
  <c r="N166" i="20"/>
  <c r="N160" i="20"/>
  <c r="M240" i="21"/>
  <c r="O163" i="21"/>
  <c r="C208" i="21"/>
  <c r="G206" i="21"/>
  <c r="G204" i="21"/>
  <c r="G200" i="21"/>
  <c r="C199" i="21"/>
  <c r="G164" i="21"/>
  <c r="G132" i="23"/>
  <c r="F149" i="24"/>
  <c r="F204" i="25"/>
  <c r="Q165" i="25"/>
  <c r="B201" i="19"/>
  <c r="B198" i="19"/>
  <c r="F196" i="19"/>
  <c r="J237" i="21"/>
  <c r="N190" i="19"/>
  <c r="J188" i="19"/>
  <c r="N186" i="19"/>
  <c r="B183" i="19"/>
  <c r="J182" i="19"/>
  <c r="J179" i="19"/>
  <c r="B176" i="19"/>
  <c r="F172" i="19"/>
  <c r="B170" i="19"/>
  <c r="F166" i="19"/>
  <c r="F163" i="19"/>
  <c r="F160" i="19"/>
  <c r="J158" i="19"/>
  <c r="D187" i="20"/>
  <c r="K240" i="21"/>
  <c r="F200" i="21"/>
  <c r="N69" i="22"/>
  <c r="K206" i="23"/>
  <c r="N152" i="23"/>
  <c r="D149" i="24"/>
  <c r="N132" i="24"/>
  <c r="E204" i="25"/>
  <c r="Q246" i="20"/>
  <c r="Q245" i="20"/>
  <c r="E244" i="20"/>
  <c r="Q243" i="20"/>
  <c r="M242" i="20"/>
  <c r="Q240" i="20"/>
  <c r="E239" i="20"/>
  <c r="I237" i="20"/>
  <c r="M190" i="19"/>
  <c r="I188" i="19"/>
  <c r="M186" i="19"/>
  <c r="M233" i="20"/>
  <c r="I182" i="19"/>
  <c r="I230" i="20"/>
  <c r="M228" i="20"/>
  <c r="Q226" i="20"/>
  <c r="E224" i="20"/>
  <c r="E223" i="20"/>
  <c r="E220" i="20"/>
  <c r="Q218" i="20"/>
  <c r="E217" i="20"/>
  <c r="I215" i="20"/>
  <c r="L244" i="20"/>
  <c r="J195" i="21"/>
  <c r="M69" i="22"/>
  <c r="E206" i="23"/>
  <c r="E149" i="23"/>
  <c r="Q165" i="23"/>
  <c r="M152" i="23"/>
  <c r="I140" i="23"/>
  <c r="D171" i="24"/>
  <c r="D169" i="24"/>
  <c r="D166" i="24"/>
  <c r="P150" i="24"/>
  <c r="P147" i="24"/>
  <c r="H144" i="24"/>
  <c r="E151" i="25"/>
  <c r="E148" i="25"/>
  <c r="I146" i="25"/>
  <c r="I194" i="25"/>
  <c r="M144" i="25"/>
  <c r="M192" i="25"/>
  <c r="H68" i="26"/>
  <c r="C125" i="27"/>
  <c r="H119" i="27"/>
  <c r="E155" i="27"/>
  <c r="D151" i="28"/>
  <c r="N78" i="22"/>
  <c r="N169" i="6" s="1"/>
  <c r="G197" i="25"/>
  <c r="G149" i="25"/>
  <c r="M139" i="27"/>
  <c r="D112" i="27"/>
  <c r="M124" i="27"/>
  <c r="E155" i="25"/>
  <c r="E197" i="25"/>
  <c r="E149" i="25"/>
  <c r="B112" i="27"/>
  <c r="M105" i="27"/>
  <c r="M95" i="27" s="1"/>
  <c r="K106" i="32"/>
  <c r="K94" i="32"/>
  <c r="K101" i="32"/>
  <c r="K89" i="32"/>
  <c r="K96" i="32"/>
  <c r="K103" i="32"/>
  <c r="K84" i="32"/>
  <c r="K36" i="30"/>
  <c r="K95" i="32"/>
  <c r="K90" i="32"/>
  <c r="K93" i="32"/>
  <c r="K107" i="32"/>
  <c r="K88" i="32"/>
  <c r="K91" i="32"/>
  <c r="K102" i="32"/>
  <c r="K105" i="32"/>
  <c r="K86" i="32"/>
  <c r="K100" i="32"/>
  <c r="D197" i="25"/>
  <c r="D149" i="25"/>
  <c r="E130" i="25"/>
  <c r="E181" i="25"/>
  <c r="C74" i="26"/>
  <c r="C171" i="6" s="1"/>
  <c r="F68" i="26"/>
  <c r="J66" i="26"/>
  <c r="M137" i="27"/>
  <c r="P111" i="27"/>
  <c r="E119" i="28"/>
  <c r="G120" i="33"/>
  <c r="G97" i="31"/>
  <c r="K119" i="33"/>
  <c r="K93" i="31"/>
  <c r="O118" i="33"/>
  <c r="O89" i="31"/>
  <c r="K117" i="33"/>
  <c r="K88" i="31"/>
  <c r="K83" i="31" s="1"/>
  <c r="G112" i="33"/>
  <c r="G102" i="31"/>
  <c r="G90" i="31"/>
  <c r="G104" i="31"/>
  <c r="G85" i="31"/>
  <c r="G92" i="31"/>
  <c r="G106" i="31"/>
  <c r="G94" i="31"/>
  <c r="G96" i="31"/>
  <c r="G108" i="31"/>
  <c r="G100" i="31"/>
  <c r="G98" i="31"/>
  <c r="G86" i="31"/>
  <c r="G84" i="31"/>
  <c r="G101" i="31"/>
  <c r="G87" i="31"/>
  <c r="G89" i="31"/>
  <c r="G93" i="31"/>
  <c r="G103" i="31"/>
  <c r="G91" i="31"/>
  <c r="G105" i="31"/>
  <c r="G107" i="31"/>
  <c r="L189" i="25"/>
  <c r="L140" i="25"/>
  <c r="C143" i="29"/>
  <c r="C121" i="27"/>
  <c r="C116" i="27"/>
  <c r="C111" i="27"/>
  <c r="C99" i="27"/>
  <c r="K133" i="29"/>
  <c r="K102" i="27"/>
  <c r="K99" i="27"/>
  <c r="K95" i="27" s="1"/>
  <c r="C130" i="25"/>
  <c r="C181" i="25"/>
  <c r="J149" i="28"/>
  <c r="J113" i="27"/>
  <c r="J146" i="28"/>
  <c r="J110" i="27"/>
  <c r="N144" i="28"/>
  <c r="N108" i="27"/>
  <c r="N107" i="27" s="1"/>
  <c r="B143" i="28"/>
  <c r="B121" i="27"/>
  <c r="B116" i="27"/>
  <c r="B111" i="27"/>
  <c r="B107" i="27" s="1"/>
  <c r="F104" i="27"/>
  <c r="I159" i="27"/>
  <c r="I129" i="27"/>
  <c r="I156" i="27"/>
  <c r="I126" i="27"/>
  <c r="I149" i="29"/>
  <c r="I149" i="27"/>
  <c r="Q141" i="27"/>
  <c r="Q105" i="27"/>
  <c r="Q139" i="27"/>
  <c r="Q136" i="27"/>
  <c r="Q98" i="27"/>
  <c r="I133" i="29"/>
  <c r="I102" i="27"/>
  <c r="I99" i="27"/>
  <c r="K37" i="30"/>
  <c r="K174" i="6" s="1"/>
  <c r="K34" i="30"/>
  <c r="K35" i="30"/>
  <c r="E59" i="22"/>
  <c r="E112" i="6" s="1"/>
  <c r="E137" i="25"/>
  <c r="D128" i="27"/>
  <c r="D158" i="28"/>
  <c r="H126" i="27"/>
  <c r="H156" i="28"/>
  <c r="L124" i="27"/>
  <c r="L154" i="28"/>
  <c r="H149" i="28"/>
  <c r="H113" i="27"/>
  <c r="H146" i="28"/>
  <c r="H110" i="27"/>
  <c r="L144" i="28"/>
  <c r="L108" i="27"/>
  <c r="D104" i="27"/>
  <c r="P144" i="29"/>
  <c r="P108" i="29"/>
  <c r="G133" i="29"/>
  <c r="G102" i="27"/>
  <c r="G99" i="27"/>
  <c r="G96" i="27"/>
  <c r="J144" i="28"/>
  <c r="J108" i="27"/>
  <c r="C159" i="28"/>
  <c r="C129" i="28"/>
  <c r="O157" i="28"/>
  <c r="O127" i="28"/>
  <c r="C156" i="28"/>
  <c r="C126" i="28"/>
  <c r="G154" i="28"/>
  <c r="G124" i="28"/>
  <c r="G151" i="28"/>
  <c r="C149" i="28"/>
  <c r="C113" i="28"/>
  <c r="O147" i="28"/>
  <c r="O111" i="28"/>
  <c r="C146" i="28"/>
  <c r="C110" i="28"/>
  <c r="G144" i="28"/>
  <c r="G108" i="28"/>
  <c r="K141" i="28"/>
  <c r="K139" i="28"/>
  <c r="G138" i="28"/>
  <c r="K136" i="28"/>
  <c r="O134" i="28"/>
  <c r="C97" i="28"/>
  <c r="C104" i="28"/>
  <c r="C99" i="28"/>
  <c r="I154" i="27"/>
  <c r="I151" i="29"/>
  <c r="I151" i="27"/>
  <c r="Q134" i="27"/>
  <c r="E133" i="29"/>
  <c r="E99" i="27"/>
  <c r="E96" i="27"/>
  <c r="D126" i="27"/>
  <c r="D156" i="28"/>
  <c r="H124" i="27"/>
  <c r="H154" i="28"/>
  <c r="D149" i="28"/>
  <c r="D113" i="27"/>
  <c r="H144" i="28"/>
  <c r="H108" i="27"/>
  <c r="M157" i="28"/>
  <c r="M127" i="28"/>
  <c r="Q155" i="28"/>
  <c r="Q125" i="28"/>
  <c r="E154" i="28"/>
  <c r="E124" i="28"/>
  <c r="Q150" i="28"/>
  <c r="Q116" i="28"/>
  <c r="M147" i="28"/>
  <c r="M111" i="28"/>
  <c r="Q145" i="28"/>
  <c r="Q109" i="28"/>
  <c r="E144" i="28"/>
  <c r="E108" i="28"/>
  <c r="C133" i="29"/>
  <c r="C96" i="27"/>
  <c r="L127" i="28"/>
  <c r="L157" i="28"/>
  <c r="E134" i="25"/>
  <c r="J131" i="25"/>
  <c r="C64" i="26"/>
  <c r="G62" i="26"/>
  <c r="G98" i="27"/>
  <c r="G95" i="27" s="1"/>
  <c r="F151" i="28"/>
  <c r="B149" i="28"/>
  <c r="B113" i="27"/>
  <c r="N147" i="28"/>
  <c r="B146" i="28"/>
  <c r="F144" i="28"/>
  <c r="F103" i="27"/>
  <c r="C105" i="28"/>
  <c r="C103" i="28"/>
  <c r="K98" i="28"/>
  <c r="K157" i="28"/>
  <c r="K127" i="28"/>
  <c r="K123" i="28" s="1"/>
  <c r="O155" i="28"/>
  <c r="O125" i="28"/>
  <c r="C154" i="28"/>
  <c r="C124" i="28"/>
  <c r="C123" i="28" s="1"/>
  <c r="C151" i="28"/>
  <c r="O150" i="28"/>
  <c r="O116" i="28"/>
  <c r="K147" i="28"/>
  <c r="K111" i="28"/>
  <c r="O145" i="28"/>
  <c r="O109" i="28"/>
  <c r="C144" i="28"/>
  <c r="C108" i="28"/>
  <c r="G141" i="28"/>
  <c r="G139" i="28"/>
  <c r="C138" i="28"/>
  <c r="G136" i="28"/>
  <c r="K134" i="28"/>
  <c r="F65" i="22"/>
  <c r="B173" i="23"/>
  <c r="B200" i="25"/>
  <c r="B196" i="25"/>
  <c r="J138" i="23"/>
  <c r="N187" i="25"/>
  <c r="E175" i="24"/>
  <c r="E173" i="24"/>
  <c r="Q202" i="24"/>
  <c r="E159" i="24"/>
  <c r="Q158" i="24"/>
  <c r="E157" i="24"/>
  <c r="I155" i="24"/>
  <c r="E151" i="24"/>
  <c r="I149" i="24"/>
  <c r="E148" i="24"/>
  <c r="I146" i="24"/>
  <c r="M144" i="24"/>
  <c r="M143" i="24" s="1"/>
  <c r="E139" i="24"/>
  <c r="M138" i="24"/>
  <c r="E135" i="24"/>
  <c r="E132" i="24"/>
  <c r="I130" i="24"/>
  <c r="L192" i="25"/>
  <c r="D175" i="25"/>
  <c r="C171" i="25"/>
  <c r="Q133" i="25"/>
  <c r="I131" i="25"/>
  <c r="B64" i="26"/>
  <c r="E98" i="27"/>
  <c r="E95" i="27" s="1"/>
  <c r="M157" i="27"/>
  <c r="Q150" i="29"/>
  <c r="Q150" i="27"/>
  <c r="E103" i="27"/>
  <c r="E138" i="29"/>
  <c r="E100" i="27"/>
  <c r="J127" i="28"/>
  <c r="J111" i="28"/>
  <c r="J107" i="28" s="1"/>
  <c r="E126" i="29"/>
  <c r="E123" i="29" s="1"/>
  <c r="E156" i="29"/>
  <c r="D206" i="21"/>
  <c r="D204" i="21"/>
  <c r="D200" i="21"/>
  <c r="N192" i="24"/>
  <c r="F135" i="24"/>
  <c r="K192" i="25"/>
  <c r="C175" i="25"/>
  <c r="O133" i="25"/>
  <c r="Q148" i="27"/>
  <c r="Q149" i="27"/>
  <c r="Q151" i="27"/>
  <c r="D110" i="27"/>
  <c r="C98" i="27"/>
  <c r="P125" i="27"/>
  <c r="P150" i="28"/>
  <c r="L147" i="28"/>
  <c r="P145" i="28"/>
  <c r="D144" i="28"/>
  <c r="D108" i="27"/>
  <c r="D103" i="27"/>
  <c r="I98" i="28"/>
  <c r="I157" i="28"/>
  <c r="I127" i="28"/>
  <c r="M155" i="28"/>
  <c r="M125" i="28"/>
  <c r="M150" i="28"/>
  <c r="M116" i="28"/>
  <c r="I147" i="28"/>
  <c r="I111" i="28"/>
  <c r="M145" i="28"/>
  <c r="M109" i="28"/>
  <c r="Q119" i="28"/>
  <c r="Q114" i="28"/>
  <c r="Q121" i="28"/>
  <c r="E141" i="28"/>
  <c r="E139" i="28"/>
  <c r="Q137" i="28"/>
  <c r="E136" i="28"/>
  <c r="I134" i="28"/>
  <c r="P174" i="23"/>
  <c r="L158" i="23"/>
  <c r="D155" i="23"/>
  <c r="D149" i="23"/>
  <c r="D146" i="23"/>
  <c r="H144" i="23"/>
  <c r="H138" i="23"/>
  <c r="D130" i="23"/>
  <c r="F162" i="24"/>
  <c r="B159" i="24"/>
  <c r="C159" i="24"/>
  <c r="O158" i="24"/>
  <c r="C157" i="24"/>
  <c r="G155" i="24"/>
  <c r="C151" i="24"/>
  <c r="G149" i="24"/>
  <c r="C148" i="24"/>
  <c r="G146" i="24"/>
  <c r="K144" i="24"/>
  <c r="C139" i="24"/>
  <c r="K138" i="24"/>
  <c r="C135" i="24"/>
  <c r="C132" i="24"/>
  <c r="C129" i="24" s="1"/>
  <c r="G130" i="24"/>
  <c r="H194" i="25"/>
  <c r="J192" i="25"/>
  <c r="N133" i="25"/>
  <c r="P63" i="26"/>
  <c r="M159" i="27"/>
  <c r="C114" i="27"/>
  <c r="C108" i="27"/>
  <c r="C107" i="27" s="1"/>
  <c r="C103" i="27"/>
  <c r="C100" i="27"/>
  <c r="K96" i="27"/>
  <c r="H159" i="28"/>
  <c r="H127" i="28"/>
  <c r="H157" i="28"/>
  <c r="L125" i="28"/>
  <c r="L155" i="28"/>
  <c r="P119" i="28"/>
  <c r="P114" i="28"/>
  <c r="P121" i="28"/>
  <c r="G154" i="29"/>
  <c r="G124" i="29"/>
  <c r="I192" i="25"/>
  <c r="G144" i="25"/>
  <c r="M133" i="25"/>
  <c r="C76" i="26"/>
  <c r="C173" i="6" s="1"/>
  <c r="O63" i="26"/>
  <c r="C62" i="26"/>
  <c r="E159" i="27"/>
  <c r="B114" i="27"/>
  <c r="B110" i="27"/>
  <c r="B151" i="28"/>
  <c r="B119" i="27"/>
  <c r="B144" i="28"/>
  <c r="B108" i="27"/>
  <c r="B103" i="27"/>
  <c r="D159" i="28"/>
  <c r="G100" i="28"/>
  <c r="G98" i="28"/>
  <c r="G157" i="28"/>
  <c r="G127" i="28"/>
  <c r="K155" i="28"/>
  <c r="K125" i="28"/>
  <c r="K150" i="28"/>
  <c r="K116" i="28"/>
  <c r="G147" i="28"/>
  <c r="G111" i="28"/>
  <c r="K145" i="28"/>
  <c r="K109" i="28"/>
  <c r="K107" i="28" s="1"/>
  <c r="O140" i="28"/>
  <c r="O102" i="28"/>
  <c r="C139" i="28"/>
  <c r="C101" i="28"/>
  <c r="N66" i="22"/>
  <c r="B65" i="22"/>
  <c r="B169" i="23"/>
  <c r="N198" i="25"/>
  <c r="F138" i="23"/>
  <c r="B130" i="23"/>
  <c r="E171" i="24"/>
  <c r="E169" i="24"/>
  <c r="E166" i="24"/>
  <c r="M158" i="24"/>
  <c r="Q156" i="24"/>
  <c r="E155" i="24"/>
  <c r="Q152" i="24"/>
  <c r="Q150" i="24"/>
  <c r="E149" i="24"/>
  <c r="Q147" i="24"/>
  <c r="E146" i="24"/>
  <c r="I144" i="24"/>
  <c r="M140" i="24"/>
  <c r="I138" i="24"/>
  <c r="M136" i="24"/>
  <c r="M133" i="24"/>
  <c r="E130" i="24"/>
  <c r="H192" i="25"/>
  <c r="F144" i="25"/>
  <c r="K133" i="25"/>
  <c r="M158" i="27"/>
  <c r="C120" i="27"/>
  <c r="I157" i="27"/>
  <c r="M125" i="27"/>
  <c r="M155" i="27"/>
  <c r="Q153" i="29"/>
  <c r="Q129" i="27"/>
  <c r="Q140" i="29"/>
  <c r="Q102" i="27"/>
  <c r="Q137" i="27"/>
  <c r="Q99" i="27"/>
  <c r="I96" i="27"/>
  <c r="J125" i="28"/>
  <c r="J116" i="28"/>
  <c r="J109" i="28"/>
  <c r="E70" i="22"/>
  <c r="M204" i="23"/>
  <c r="B197" i="25"/>
  <c r="E194" i="25"/>
  <c r="D144" i="25"/>
  <c r="J133" i="25"/>
  <c r="Q147" i="27"/>
  <c r="B120" i="27"/>
  <c r="K97" i="27"/>
  <c r="H147" i="28"/>
  <c r="H111" i="27"/>
  <c r="H107" i="27" s="1"/>
  <c r="P143" i="28"/>
  <c r="P112" i="27"/>
  <c r="P115" i="27"/>
  <c r="P110" i="27"/>
  <c r="P107" i="27" s="1"/>
  <c r="P113" i="27"/>
  <c r="E100" i="28"/>
  <c r="Q158" i="28"/>
  <c r="Q128" i="28"/>
  <c r="Q123" i="28" s="1"/>
  <c r="E157" i="28"/>
  <c r="E127" i="28"/>
  <c r="I155" i="28"/>
  <c r="I125" i="28"/>
  <c r="I150" i="28"/>
  <c r="I116" i="28"/>
  <c r="Q148" i="28"/>
  <c r="Q112" i="28"/>
  <c r="Q107" i="28" s="1"/>
  <c r="E147" i="28"/>
  <c r="E111" i="28"/>
  <c r="I145" i="28"/>
  <c r="I109" i="28"/>
  <c r="I107" i="28" s="1"/>
  <c r="M140" i="28"/>
  <c r="M102" i="28"/>
  <c r="K207" i="21"/>
  <c r="K201" i="21"/>
  <c r="K194" i="21" s="1"/>
  <c r="D70" i="22"/>
  <c r="H68" i="22"/>
  <c r="L174" i="23"/>
  <c r="P170" i="23"/>
  <c r="H158" i="23"/>
  <c r="L156" i="23"/>
  <c r="L152" i="23"/>
  <c r="L147" i="23"/>
  <c r="D144" i="23"/>
  <c r="H140" i="23"/>
  <c r="D138" i="23"/>
  <c r="H133" i="23"/>
  <c r="P168" i="24"/>
  <c r="B155" i="24"/>
  <c r="B148" i="24"/>
  <c r="K158" i="24"/>
  <c r="O156" i="24"/>
  <c r="C155" i="24"/>
  <c r="O152" i="24"/>
  <c r="O150" i="24"/>
  <c r="C149" i="24"/>
  <c r="O147" i="24"/>
  <c r="C146" i="24"/>
  <c r="G144" i="24"/>
  <c r="K140" i="24"/>
  <c r="G138" i="24"/>
  <c r="K136" i="24"/>
  <c r="K133" i="24"/>
  <c r="K129" i="24" s="1"/>
  <c r="O131" i="24"/>
  <c r="C130" i="24"/>
  <c r="E196" i="25"/>
  <c r="L164" i="25"/>
  <c r="C144" i="25"/>
  <c r="I133" i="25"/>
  <c r="P119" i="27"/>
  <c r="E102" i="27"/>
  <c r="I97" i="27"/>
  <c r="D154" i="28"/>
  <c r="D127" i="28"/>
  <c r="D157" i="28"/>
  <c r="H125" i="28"/>
  <c r="H155" i="28"/>
  <c r="C154" i="29"/>
  <c r="C124" i="29"/>
  <c r="C123" i="29" s="1"/>
  <c r="C70" i="22"/>
  <c r="G130" i="23"/>
  <c r="Q195" i="25"/>
  <c r="E192" i="25"/>
  <c r="H164" i="25"/>
  <c r="B144" i="25"/>
  <c r="E133" i="25"/>
  <c r="Q146" i="27"/>
  <c r="Q143" i="27" s="1"/>
  <c r="C127" i="27"/>
  <c r="P116" i="27"/>
  <c r="L109" i="27"/>
  <c r="C102" i="28"/>
  <c r="C100" i="28"/>
  <c r="C98" i="28"/>
  <c r="C96" i="28"/>
  <c r="K140" i="28"/>
  <c r="K102" i="28"/>
  <c r="N125" i="29"/>
  <c r="N155" i="29"/>
  <c r="J66" i="22"/>
  <c r="N64" i="22"/>
  <c r="J174" i="23"/>
  <c r="N170" i="23"/>
  <c r="B138" i="23"/>
  <c r="M172" i="24"/>
  <c r="Q170" i="24"/>
  <c r="Q168" i="24"/>
  <c r="M167" i="24"/>
  <c r="M162" i="24" s="1"/>
  <c r="Q165" i="24"/>
  <c r="E164" i="24"/>
  <c r="I74" i="22"/>
  <c r="I158" i="24"/>
  <c r="M156" i="24"/>
  <c r="Q154" i="24"/>
  <c r="M152" i="24"/>
  <c r="M150" i="24"/>
  <c r="M147" i="24"/>
  <c r="Q145" i="24"/>
  <c r="E144" i="24"/>
  <c r="I140" i="24"/>
  <c r="E138" i="24"/>
  <c r="I136" i="24"/>
  <c r="I133" i="24"/>
  <c r="M131" i="24"/>
  <c r="F211" i="25"/>
  <c r="P195" i="25"/>
  <c r="B194" i="25"/>
  <c r="E141" i="25"/>
  <c r="Q145" i="27"/>
  <c r="Q126" i="27"/>
  <c r="N119" i="27"/>
  <c r="Q101" i="27"/>
  <c r="E97" i="27"/>
  <c r="E157" i="27"/>
  <c r="J72" i="26"/>
  <c r="I147" i="29"/>
  <c r="I111" i="29"/>
  <c r="Q113" i="29"/>
  <c r="Q119" i="29"/>
  <c r="Q120" i="29"/>
  <c r="Q107" i="29" s="1"/>
  <c r="Q117" i="29"/>
  <c r="Q112" i="29"/>
  <c r="E105" i="29"/>
  <c r="E141" i="29"/>
  <c r="K104" i="32"/>
  <c r="K98" i="32"/>
  <c r="E50" i="35"/>
  <c r="Q199" i="23"/>
  <c r="O195" i="25"/>
  <c r="Q193" i="25"/>
  <c r="G184" i="25"/>
  <c r="Q140" i="25"/>
  <c r="L119" i="27"/>
  <c r="N116" i="27"/>
  <c r="I140" i="28"/>
  <c r="I102" i="28"/>
  <c r="Q96" i="28"/>
  <c r="Q103" i="28"/>
  <c r="Q98" i="28"/>
  <c r="Q105" i="28"/>
  <c r="Q95" i="28" s="1"/>
  <c r="Q100" i="28"/>
  <c r="J157" i="29"/>
  <c r="G207" i="21"/>
  <c r="K203" i="21"/>
  <c r="G201" i="21"/>
  <c r="B77" i="22"/>
  <c r="B168" i="6" s="1"/>
  <c r="P69" i="22"/>
  <c r="H174" i="23"/>
  <c r="L170" i="23"/>
  <c r="P163" i="23"/>
  <c r="D158" i="23"/>
  <c r="H156" i="23"/>
  <c r="H152" i="23"/>
  <c r="H147" i="23"/>
  <c r="L145" i="23"/>
  <c r="D140" i="23"/>
  <c r="P137" i="23"/>
  <c r="D133" i="23"/>
  <c r="H131" i="23"/>
  <c r="B151" i="24"/>
  <c r="B143" i="24" s="1"/>
  <c r="G158" i="24"/>
  <c r="K156" i="24"/>
  <c r="O154" i="24"/>
  <c r="K152" i="24"/>
  <c r="K143" i="24" s="1"/>
  <c r="K150" i="24"/>
  <c r="K147" i="24"/>
  <c r="O145" i="24"/>
  <c r="C144" i="24"/>
  <c r="G140" i="24"/>
  <c r="C138" i="24"/>
  <c r="G136" i="24"/>
  <c r="G133" i="24"/>
  <c r="G129" i="24" s="1"/>
  <c r="K131" i="24"/>
  <c r="I204" i="25"/>
  <c r="N195" i="25"/>
  <c r="F184" i="25"/>
  <c r="N140" i="25"/>
  <c r="Q144" i="27"/>
  <c r="Q96" i="27"/>
  <c r="P96" i="28"/>
  <c r="P103" i="28"/>
  <c r="P98" i="28"/>
  <c r="P105" i="28"/>
  <c r="P100" i="28"/>
  <c r="I157" i="29"/>
  <c r="O69" i="22"/>
  <c r="K181" i="23"/>
  <c r="M195" i="25"/>
  <c r="O193" i="25"/>
  <c r="J68" i="26"/>
  <c r="P66" i="26"/>
  <c r="J119" i="27"/>
  <c r="K119" i="28"/>
  <c r="C111" i="28"/>
  <c r="K108" i="28"/>
  <c r="O99" i="28"/>
  <c r="O95" i="28" s="1"/>
  <c r="O97" i="28"/>
  <c r="D34" i="34"/>
  <c r="D35" i="34"/>
  <c r="Q89" i="31"/>
  <c r="E56" i="35"/>
  <c r="L35" i="30"/>
  <c r="E106" i="33"/>
  <c r="E100" i="33"/>
  <c r="I65" i="35"/>
  <c r="I80" i="37"/>
  <c r="H51" i="37"/>
  <c r="H72" i="37"/>
  <c r="C53" i="37"/>
  <c r="C74" i="37"/>
  <c r="L103" i="29"/>
  <c r="H35" i="30"/>
  <c r="C100" i="33"/>
  <c r="C90" i="33"/>
  <c r="C104" i="33"/>
  <c r="J67" i="37"/>
  <c r="J82" i="37"/>
  <c r="M54" i="37"/>
  <c r="M75" i="37"/>
  <c r="Q73" i="37"/>
  <c r="Q52" i="37"/>
  <c r="E51" i="37"/>
  <c r="E72" i="37"/>
  <c r="E93" i="33"/>
  <c r="L54" i="37"/>
  <c r="L75" i="37"/>
  <c r="P73" i="37"/>
  <c r="P52" i="37"/>
  <c r="P50" i="37" s="1"/>
  <c r="D51" i="37"/>
  <c r="D72" i="37"/>
  <c r="K108" i="32"/>
  <c r="K92" i="32"/>
  <c r="K87" i="32"/>
  <c r="D99" i="33"/>
  <c r="D93" i="33"/>
  <c r="D88" i="33"/>
  <c r="J66" i="36"/>
  <c r="Q75" i="48"/>
  <c r="Q58" i="47"/>
  <c r="M53" i="47"/>
  <c r="M70" i="48"/>
  <c r="Q57" i="47"/>
  <c r="Q68" i="48"/>
  <c r="Q54" i="47"/>
  <c r="Q55" i="47"/>
  <c r="Q61" i="47"/>
  <c r="Q56" i="47"/>
  <c r="Q52" i="47"/>
  <c r="Q51" i="47" s="1"/>
  <c r="Q62" i="47"/>
  <c r="D117" i="29"/>
  <c r="Q59" i="35"/>
  <c r="Q76" i="37"/>
  <c r="Q37" i="30"/>
  <c r="Q174" i="6" s="1"/>
  <c r="Q102" i="32"/>
  <c r="Q90" i="32"/>
  <c r="Q104" i="32"/>
  <c r="Q85" i="32"/>
  <c r="Q92" i="32"/>
  <c r="Q106" i="32"/>
  <c r="D37" i="34"/>
  <c r="D175" i="6" s="1"/>
  <c r="B80" i="36"/>
  <c r="B80" i="35"/>
  <c r="Q71" i="37"/>
  <c r="D87" i="44"/>
  <c r="D87" i="43"/>
  <c r="L86" i="44"/>
  <c r="L86" i="43"/>
  <c r="L65" i="43"/>
  <c r="L83" i="43"/>
  <c r="B113" i="29"/>
  <c r="F103" i="29"/>
  <c r="P36" i="30"/>
  <c r="P90" i="32"/>
  <c r="P104" i="32"/>
  <c r="P92" i="32"/>
  <c r="P106" i="32"/>
  <c r="P87" i="32"/>
  <c r="P94" i="32"/>
  <c r="P101" i="32"/>
  <c r="P108" i="32"/>
  <c r="E88" i="33"/>
  <c r="E89" i="33"/>
  <c r="K85" i="32"/>
  <c r="O90" i="32"/>
  <c r="O104" i="32"/>
  <c r="O92" i="32"/>
  <c r="O106" i="32"/>
  <c r="O87" i="32"/>
  <c r="O83" i="32" s="1"/>
  <c r="O94" i="32"/>
  <c r="O101" i="32"/>
  <c r="O108" i="32"/>
  <c r="D89" i="33"/>
  <c r="P75" i="37"/>
  <c r="J85" i="31"/>
  <c r="J92" i="31"/>
  <c r="J106" i="31"/>
  <c r="N90" i="32"/>
  <c r="N104" i="32"/>
  <c r="N92" i="32"/>
  <c r="N106" i="32"/>
  <c r="C89" i="33"/>
  <c r="C86" i="33"/>
  <c r="C115" i="33"/>
  <c r="I112" i="33"/>
  <c r="I85" i="31"/>
  <c r="I92" i="31"/>
  <c r="I106" i="31"/>
  <c r="M90" i="32"/>
  <c r="M104" i="32"/>
  <c r="M92" i="32"/>
  <c r="M106" i="32"/>
  <c r="M87" i="32"/>
  <c r="M94" i="32"/>
  <c r="M101" i="32"/>
  <c r="M108" i="32"/>
  <c r="M63" i="35"/>
  <c r="D53" i="37"/>
  <c r="L36" i="30"/>
  <c r="L106" i="32"/>
  <c r="L94" i="32"/>
  <c r="L101" i="32"/>
  <c r="L89" i="32"/>
  <c r="L96" i="32"/>
  <c r="L103" i="32"/>
  <c r="Q85" i="33"/>
  <c r="Q114" i="33"/>
  <c r="B101" i="52"/>
  <c r="B78" i="52"/>
  <c r="N76" i="52"/>
  <c r="N99" i="52"/>
  <c r="B75" i="52"/>
  <c r="B98" i="52"/>
  <c r="F73" i="52"/>
  <c r="F96" i="52"/>
  <c r="B78" i="22"/>
  <c r="B169" i="6" s="1"/>
  <c r="K75" i="26"/>
  <c r="K172" i="6" s="1"/>
  <c r="O159" i="28"/>
  <c r="K158" i="28"/>
  <c r="O156" i="28"/>
  <c r="C155" i="28"/>
  <c r="C150" i="28"/>
  <c r="O149" i="28"/>
  <c r="K148" i="28"/>
  <c r="O146" i="28"/>
  <c r="C145" i="28"/>
  <c r="G140" i="28"/>
  <c r="G137" i="28"/>
  <c r="K135" i="28"/>
  <c r="M154" i="29"/>
  <c r="I126" i="29"/>
  <c r="P111" i="29"/>
  <c r="J84" i="31"/>
  <c r="J83" i="31" s="1"/>
  <c r="J99" i="31"/>
  <c r="F87" i="31"/>
  <c r="F94" i="31"/>
  <c r="F101" i="31"/>
  <c r="P98" i="32"/>
  <c r="N95" i="32"/>
  <c r="N99" i="32"/>
  <c r="B98" i="32"/>
  <c r="J36" i="30"/>
  <c r="J106" i="32"/>
  <c r="J94" i="32"/>
  <c r="J101" i="32"/>
  <c r="G115" i="33"/>
  <c r="G35" i="34"/>
  <c r="P34" i="34"/>
  <c r="B73" i="35"/>
  <c r="Q54" i="36"/>
  <c r="N153" i="28"/>
  <c r="J150" i="28"/>
  <c r="F147" i="28"/>
  <c r="J145" i="28"/>
  <c r="N143" i="28"/>
  <c r="F157" i="29"/>
  <c r="K154" i="29"/>
  <c r="G126" i="29"/>
  <c r="O111" i="29"/>
  <c r="J37" i="30"/>
  <c r="J174" i="6" s="1"/>
  <c r="I37" i="30"/>
  <c r="I174" i="6" s="1"/>
  <c r="C35" i="30"/>
  <c r="I84" i="31"/>
  <c r="I99" i="31"/>
  <c r="E120" i="33"/>
  <c r="E112" i="33"/>
  <c r="E87" i="31"/>
  <c r="E94" i="31"/>
  <c r="E101" i="31"/>
  <c r="O98" i="32"/>
  <c r="M95" i="32"/>
  <c r="M99" i="32"/>
  <c r="I106" i="32"/>
  <c r="I94" i="32"/>
  <c r="I101" i="32"/>
  <c r="I89" i="32"/>
  <c r="I96" i="32"/>
  <c r="I103" i="32"/>
  <c r="E115" i="33"/>
  <c r="C35" i="34"/>
  <c r="H82" i="37"/>
  <c r="G72" i="37"/>
  <c r="M66" i="37"/>
  <c r="M81" i="37"/>
  <c r="I79" i="37"/>
  <c r="I62" i="37"/>
  <c r="Q77" i="37"/>
  <c r="Q56" i="37"/>
  <c r="Q53" i="37"/>
  <c r="Q50" i="37" s="1"/>
  <c r="Q74" i="37"/>
  <c r="E52" i="37"/>
  <c r="E73" i="37"/>
  <c r="I65" i="37"/>
  <c r="I56" i="37"/>
  <c r="I63" i="37"/>
  <c r="I71" i="37"/>
  <c r="I57" i="37"/>
  <c r="I50" i="37" s="1"/>
  <c r="I55" i="37"/>
  <c r="K63" i="26"/>
  <c r="I155" i="27"/>
  <c r="Q135" i="27"/>
  <c r="M159" i="28"/>
  <c r="I158" i="28"/>
  <c r="M156" i="28"/>
  <c r="Q154" i="28"/>
  <c r="Q151" i="28"/>
  <c r="M149" i="28"/>
  <c r="I148" i="28"/>
  <c r="M146" i="28"/>
  <c r="Q144" i="28"/>
  <c r="E140" i="28"/>
  <c r="Q138" i="28"/>
  <c r="E137" i="28"/>
  <c r="I135" i="28"/>
  <c r="M111" i="29"/>
  <c r="J86" i="31"/>
  <c r="H84" i="31"/>
  <c r="H88" i="31"/>
  <c r="N98" i="32"/>
  <c r="L95" i="32"/>
  <c r="L99" i="32"/>
  <c r="H101" i="32"/>
  <c r="H89" i="32"/>
  <c r="H103" i="32"/>
  <c r="H84" i="32"/>
  <c r="H83" i="32" s="1"/>
  <c r="H91" i="32"/>
  <c r="H105" i="32"/>
  <c r="N34" i="34"/>
  <c r="Q58" i="35"/>
  <c r="G67" i="41"/>
  <c r="G82" i="41"/>
  <c r="K54" i="41"/>
  <c r="K75" i="41"/>
  <c r="O52" i="41"/>
  <c r="O73" i="41"/>
  <c r="C72" i="41"/>
  <c r="C51" i="41"/>
  <c r="O76" i="26"/>
  <c r="O173" i="6" s="1"/>
  <c r="P128" i="27"/>
  <c r="D127" i="27"/>
  <c r="H125" i="27"/>
  <c r="P148" i="28"/>
  <c r="D147" i="28"/>
  <c r="H145" i="28"/>
  <c r="L143" i="28"/>
  <c r="K111" i="29"/>
  <c r="O108" i="29"/>
  <c r="I86" i="31"/>
  <c r="G99" i="31"/>
  <c r="C120" i="33"/>
  <c r="C97" i="31"/>
  <c r="G95" i="31"/>
  <c r="G119" i="33"/>
  <c r="K118" i="33"/>
  <c r="G117" i="33"/>
  <c r="G88" i="31"/>
  <c r="C112" i="33"/>
  <c r="C90" i="31"/>
  <c r="C104" i="31"/>
  <c r="C92" i="31"/>
  <c r="C106" i="31"/>
  <c r="C87" i="31"/>
  <c r="C94" i="31"/>
  <c r="C101" i="31"/>
  <c r="C108" i="31"/>
  <c r="M98" i="32"/>
  <c r="Q87" i="32"/>
  <c r="Q84" i="32"/>
  <c r="K99" i="32"/>
  <c r="G101" i="32"/>
  <c r="G89" i="32"/>
  <c r="G103" i="32"/>
  <c r="G84" i="32"/>
  <c r="G83" i="32" s="1"/>
  <c r="G91" i="32"/>
  <c r="G105" i="32"/>
  <c r="D106" i="33"/>
  <c r="D94" i="33"/>
  <c r="Q59" i="47"/>
  <c r="C58" i="26"/>
  <c r="C56" i="26" s="1"/>
  <c r="C115" i="6" s="1"/>
  <c r="L156" i="28"/>
  <c r="K159" i="28"/>
  <c r="G158" i="28"/>
  <c r="K156" i="28"/>
  <c r="O154" i="28"/>
  <c r="O151" i="28"/>
  <c r="K149" i="28"/>
  <c r="G148" i="28"/>
  <c r="K146" i="28"/>
  <c r="O144" i="28"/>
  <c r="C140" i="28"/>
  <c r="O138" i="28"/>
  <c r="C137" i="28"/>
  <c r="G135" i="28"/>
  <c r="E154" i="29"/>
  <c r="C120" i="29"/>
  <c r="M108" i="29"/>
  <c r="D114" i="29"/>
  <c r="J98" i="31"/>
  <c r="M88" i="31"/>
  <c r="H86" i="31"/>
  <c r="B120" i="31"/>
  <c r="B89" i="31"/>
  <c r="B96" i="31"/>
  <c r="B103" i="31"/>
  <c r="N87" i="32"/>
  <c r="P84" i="32"/>
  <c r="F36" i="30"/>
  <c r="F101" i="32"/>
  <c r="F89" i="32"/>
  <c r="F103" i="32"/>
  <c r="L34" i="34"/>
  <c r="J66" i="37"/>
  <c r="J81" i="37"/>
  <c r="N74" i="37"/>
  <c r="N53" i="37"/>
  <c r="M67" i="44"/>
  <c r="M85" i="44"/>
  <c r="E64" i="44"/>
  <c r="E82" i="44"/>
  <c r="J153" i="28"/>
  <c r="F150" i="28"/>
  <c r="N148" i="28"/>
  <c r="B147" i="28"/>
  <c r="F145" i="28"/>
  <c r="J143" i="28"/>
  <c r="B99" i="28"/>
  <c r="K108" i="29"/>
  <c r="E37" i="30"/>
  <c r="E174" i="6" s="1"/>
  <c r="J104" i="31"/>
  <c r="J100" i="31"/>
  <c r="I98" i="31"/>
  <c r="E119" i="33"/>
  <c r="E117" i="33"/>
  <c r="B93" i="32"/>
  <c r="O84" i="32"/>
  <c r="E101" i="32"/>
  <c r="E89" i="32"/>
  <c r="E103" i="32"/>
  <c r="E84" i="32"/>
  <c r="E91" i="32"/>
  <c r="E105" i="32"/>
  <c r="K34" i="34"/>
  <c r="E35" i="34"/>
  <c r="L67" i="37"/>
  <c r="L68" i="26"/>
  <c r="G63" i="26"/>
  <c r="Q117" i="27"/>
  <c r="Q110" i="27"/>
  <c r="I159" i="28"/>
  <c r="E158" i="28"/>
  <c r="I156" i="28"/>
  <c r="M154" i="28"/>
  <c r="M151" i="28"/>
  <c r="I149" i="28"/>
  <c r="E148" i="28"/>
  <c r="I146" i="28"/>
  <c r="M144" i="28"/>
  <c r="Q141" i="28"/>
  <c r="Q139" i="28"/>
  <c r="M138" i="28"/>
  <c r="Q136" i="28"/>
  <c r="E135" i="28"/>
  <c r="B149" i="29"/>
  <c r="I108" i="29"/>
  <c r="B114" i="29"/>
  <c r="I104" i="31"/>
  <c r="J102" i="31"/>
  <c r="I100" i="31"/>
  <c r="H98" i="31"/>
  <c r="J96" i="31"/>
  <c r="J90" i="31"/>
  <c r="J88" i="31"/>
  <c r="Q103" i="32"/>
  <c r="Q100" i="32"/>
  <c r="J34" i="34"/>
  <c r="Q65" i="35"/>
  <c r="Q51" i="35"/>
  <c r="K67" i="37"/>
  <c r="D37" i="38"/>
  <c r="D176" i="6" s="1"/>
  <c r="O74" i="26"/>
  <c r="O171" i="6" s="1"/>
  <c r="P129" i="27"/>
  <c r="P126" i="27"/>
  <c r="D150" i="28"/>
  <c r="P149" i="28"/>
  <c r="L148" i="28"/>
  <c r="P146" i="28"/>
  <c r="D145" i="28"/>
  <c r="H143" i="28"/>
  <c r="P133" i="28"/>
  <c r="H108" i="29"/>
  <c r="M128" i="29"/>
  <c r="M123" i="29" s="1"/>
  <c r="H104" i="31"/>
  <c r="I102" i="31"/>
  <c r="H100" i="31"/>
  <c r="I96" i="31"/>
  <c r="J94" i="31"/>
  <c r="H92" i="31"/>
  <c r="I90" i="31"/>
  <c r="I88" i="31"/>
  <c r="C119" i="33"/>
  <c r="G118" i="33"/>
  <c r="C117" i="33"/>
  <c r="I120" i="32"/>
  <c r="P100" i="32"/>
  <c r="B90" i="32"/>
  <c r="B83" i="32" s="1"/>
  <c r="M84" i="32"/>
  <c r="J57" i="36"/>
  <c r="J54" i="36"/>
  <c r="I67" i="37"/>
  <c r="G69" i="45"/>
  <c r="G87" i="45"/>
  <c r="O68" i="45"/>
  <c r="O86" i="45"/>
  <c r="O83" i="45"/>
  <c r="O65" i="45"/>
  <c r="C82" i="45"/>
  <c r="C64" i="45"/>
  <c r="G68" i="45"/>
  <c r="G73" i="45"/>
  <c r="G80" i="45"/>
  <c r="G71" i="45"/>
  <c r="G67" i="45"/>
  <c r="G159" i="28"/>
  <c r="C158" i="28"/>
  <c r="G156" i="28"/>
  <c r="K154" i="28"/>
  <c r="K151" i="28"/>
  <c r="G149" i="28"/>
  <c r="C148" i="28"/>
  <c r="G146" i="28"/>
  <c r="K144" i="28"/>
  <c r="O141" i="28"/>
  <c r="O139" i="28"/>
  <c r="K138" i="28"/>
  <c r="O136" i="28"/>
  <c r="C135" i="28"/>
  <c r="G144" i="29"/>
  <c r="D120" i="29"/>
  <c r="N36" i="30"/>
  <c r="H102" i="31"/>
  <c r="I94" i="31"/>
  <c r="M117" i="32"/>
  <c r="O103" i="32"/>
  <c r="O100" i="32"/>
  <c r="Q89" i="32"/>
  <c r="Q86" i="32"/>
  <c r="L84" i="32"/>
  <c r="B36" i="30"/>
  <c r="B89" i="32"/>
  <c r="B103" i="32"/>
  <c r="B91" i="32"/>
  <c r="B105" i="32"/>
  <c r="C52" i="35"/>
  <c r="C50" i="35" s="1"/>
  <c r="C59" i="35"/>
  <c r="J104" i="27"/>
  <c r="B104" i="28"/>
  <c r="J156" i="29"/>
  <c r="E144" i="29"/>
  <c r="Q122" i="33"/>
  <c r="E118" i="33"/>
  <c r="N103" i="32"/>
  <c r="N100" i="32"/>
  <c r="P89" i="32"/>
  <c r="P86" i="32"/>
  <c r="M56" i="35"/>
  <c r="D61" i="36"/>
  <c r="F58" i="22"/>
  <c r="F111" i="6" s="1"/>
  <c r="O64" i="26"/>
  <c r="C63" i="26"/>
  <c r="Q128" i="27"/>
  <c r="I125" i="27"/>
  <c r="Q115" i="27"/>
  <c r="M110" i="27"/>
  <c r="M107" i="27" s="1"/>
  <c r="Q108" i="27"/>
  <c r="E159" i="28"/>
  <c r="Q157" i="28"/>
  <c r="E156" i="28"/>
  <c r="I154" i="28"/>
  <c r="I151" i="28"/>
  <c r="E149" i="28"/>
  <c r="Q147" i="28"/>
  <c r="E146" i="28"/>
  <c r="I144" i="28"/>
  <c r="M141" i="28"/>
  <c r="M139" i="28"/>
  <c r="I138" i="28"/>
  <c r="M136" i="28"/>
  <c r="Q134" i="28"/>
  <c r="C144" i="29"/>
  <c r="B120" i="29"/>
  <c r="I112" i="32"/>
  <c r="M103" i="32"/>
  <c r="M100" i="32"/>
  <c r="O89" i="32"/>
  <c r="O86" i="32"/>
  <c r="F34" i="34"/>
  <c r="F35" i="34"/>
  <c r="M65" i="35"/>
  <c r="Q61" i="35"/>
  <c r="M51" i="35"/>
  <c r="G76" i="26"/>
  <c r="G173" i="6" s="1"/>
  <c r="G125" i="27"/>
  <c r="P124" i="27"/>
  <c r="H104" i="27"/>
  <c r="Q141" i="29"/>
  <c r="O122" i="33"/>
  <c r="O121" i="33"/>
  <c r="O98" i="31"/>
  <c r="C118" i="33"/>
  <c r="Q108" i="32"/>
  <c r="N89" i="32"/>
  <c r="N86" i="32"/>
  <c r="P61" i="35"/>
  <c r="J66" i="41"/>
  <c r="J81" i="41"/>
  <c r="K90" i="44"/>
  <c r="K76" i="43"/>
  <c r="K88" i="44"/>
  <c r="K70" i="43"/>
  <c r="O82" i="44"/>
  <c r="O64" i="43"/>
  <c r="C81" i="44"/>
  <c r="C63" i="43"/>
  <c r="N84" i="45"/>
  <c r="N66" i="45"/>
  <c r="B83" i="45"/>
  <c r="B65" i="45"/>
  <c r="F81" i="45"/>
  <c r="F63" i="45"/>
  <c r="M53" i="41"/>
  <c r="M74" i="41"/>
  <c r="Q51" i="41"/>
  <c r="Q72" i="41"/>
  <c r="O34" i="42"/>
  <c r="O37" i="42"/>
  <c r="O177" i="6" s="1"/>
  <c r="M84" i="45"/>
  <c r="M66" i="45"/>
  <c r="Q82" i="45"/>
  <c r="Q64" i="45"/>
  <c r="E81" i="45"/>
  <c r="E63" i="45"/>
  <c r="C61" i="47"/>
  <c r="C55" i="47"/>
  <c r="C52" i="47"/>
  <c r="C68" i="49"/>
  <c r="P55" i="48"/>
  <c r="P53" i="48"/>
  <c r="P57" i="48"/>
  <c r="P54" i="48"/>
  <c r="N34" i="42"/>
  <c r="N37" i="42"/>
  <c r="N177" i="6" s="1"/>
  <c r="N76" i="45"/>
  <c r="L84" i="45"/>
  <c r="L66" i="45"/>
  <c r="P82" i="45"/>
  <c r="P64" i="45"/>
  <c r="D81" i="45"/>
  <c r="D63" i="45"/>
  <c r="M67" i="39"/>
  <c r="M61" i="39"/>
  <c r="M34" i="42"/>
  <c r="M37" i="42"/>
  <c r="M177" i="6" s="1"/>
  <c r="D72" i="43"/>
  <c r="L64" i="43"/>
  <c r="L82" i="43"/>
  <c r="K84" i="45"/>
  <c r="K66" i="45"/>
  <c r="O82" i="45"/>
  <c r="O64" i="45"/>
  <c r="C81" i="45"/>
  <c r="C63" i="45"/>
  <c r="J100" i="52"/>
  <c r="J77" i="52"/>
  <c r="N75" i="52"/>
  <c r="N98" i="52"/>
  <c r="B74" i="52"/>
  <c r="B97" i="52"/>
  <c r="F60" i="41"/>
  <c r="F55" i="41"/>
  <c r="B55" i="41"/>
  <c r="B60" i="41"/>
  <c r="G90" i="44"/>
  <c r="G76" i="43"/>
  <c r="G88" i="44"/>
  <c r="G70" i="43"/>
  <c r="O87" i="44"/>
  <c r="O69" i="43"/>
  <c r="K82" i="44"/>
  <c r="K64" i="43"/>
  <c r="O80" i="44"/>
  <c r="O76" i="43"/>
  <c r="O63" i="43"/>
  <c r="O70" i="43"/>
  <c r="K76" i="45"/>
  <c r="J84" i="45"/>
  <c r="J66" i="45"/>
  <c r="J62" i="45" s="1"/>
  <c r="N82" i="45"/>
  <c r="N64" i="45"/>
  <c r="B81" i="45"/>
  <c r="B63" i="45"/>
  <c r="M64" i="48"/>
  <c r="M77" i="48"/>
  <c r="M58" i="48"/>
  <c r="M75" i="48"/>
  <c r="F59" i="49"/>
  <c r="F76" i="49"/>
  <c r="N55" i="49"/>
  <c r="N72" i="49"/>
  <c r="B54" i="49"/>
  <c r="B71" i="49"/>
  <c r="F52" i="49"/>
  <c r="F69" i="49"/>
  <c r="J52" i="36"/>
  <c r="C82" i="37"/>
  <c r="O57" i="39"/>
  <c r="C58" i="40"/>
  <c r="K37" i="42"/>
  <c r="K177" i="6" s="1"/>
  <c r="K35" i="42"/>
  <c r="J74" i="43"/>
  <c r="J64" i="43"/>
  <c r="J76" i="45"/>
  <c r="C53" i="47"/>
  <c r="P56" i="48"/>
  <c r="Q55" i="36"/>
  <c r="I52" i="36"/>
  <c r="J82" i="40"/>
  <c r="J61" i="39"/>
  <c r="D67" i="41"/>
  <c r="D50" i="41" s="1"/>
  <c r="N53" i="41"/>
  <c r="J37" i="42"/>
  <c r="J177" i="6" s="1"/>
  <c r="J35" i="42"/>
  <c r="Q73" i="43"/>
  <c r="P35" i="46"/>
  <c r="B62" i="47"/>
  <c r="P62" i="48"/>
  <c r="P60" i="36"/>
  <c r="D57" i="36"/>
  <c r="Q36" i="38"/>
  <c r="M74" i="39"/>
  <c r="D86" i="43"/>
  <c r="D76" i="43"/>
  <c r="P73" i="43"/>
  <c r="D70" i="43"/>
  <c r="D66" i="43"/>
  <c r="D84" i="43"/>
  <c r="H64" i="43"/>
  <c r="M80" i="44"/>
  <c r="E57" i="47"/>
  <c r="E74" i="48"/>
  <c r="O60" i="36"/>
  <c r="O55" i="36"/>
  <c r="D54" i="40"/>
  <c r="D61" i="40"/>
  <c r="F63" i="41"/>
  <c r="O67" i="43"/>
  <c r="C90" i="44"/>
  <c r="C76" i="43"/>
  <c r="O89" i="44"/>
  <c r="O71" i="43"/>
  <c r="C88" i="44"/>
  <c r="C70" i="43"/>
  <c r="K87" i="44"/>
  <c r="K69" i="43"/>
  <c r="K80" i="44"/>
  <c r="K63" i="43"/>
  <c r="H90" i="44"/>
  <c r="H76" i="44"/>
  <c r="P66" i="44"/>
  <c r="P64" i="44"/>
  <c r="P76" i="44"/>
  <c r="N72" i="45"/>
  <c r="N68" i="45"/>
  <c r="M76" i="48"/>
  <c r="M62" i="48"/>
  <c r="O50" i="40"/>
  <c r="C54" i="40"/>
  <c r="C61" i="40"/>
  <c r="C52" i="40"/>
  <c r="C59" i="40"/>
  <c r="F66" i="41"/>
  <c r="J53" i="41"/>
  <c r="G35" i="42"/>
  <c r="D85" i="43"/>
  <c r="O66" i="44"/>
  <c r="O64" i="44"/>
  <c r="C57" i="47"/>
  <c r="C74" i="49"/>
  <c r="C54" i="47"/>
  <c r="I76" i="48"/>
  <c r="D96" i="51"/>
  <c r="D106" i="51"/>
  <c r="D36" i="50"/>
  <c r="D98" i="51"/>
  <c r="D99" i="51"/>
  <c r="Q56" i="36"/>
  <c r="Q53" i="36"/>
  <c r="F59" i="37"/>
  <c r="F57" i="37"/>
  <c r="D34" i="38"/>
  <c r="J57" i="39"/>
  <c r="F56" i="41"/>
  <c r="F35" i="42"/>
  <c r="P34" i="42"/>
  <c r="Q65" i="43"/>
  <c r="N66" i="44"/>
  <c r="N64" i="44"/>
  <c r="C62" i="47"/>
  <c r="K90" i="51"/>
  <c r="K105" i="51"/>
  <c r="G82" i="51"/>
  <c r="G103" i="52"/>
  <c r="O99" i="51"/>
  <c r="O76" i="51"/>
  <c r="P58" i="36"/>
  <c r="C34" i="38"/>
  <c r="B63" i="41"/>
  <c r="D83" i="43"/>
  <c r="D74" i="43"/>
  <c r="P65" i="43"/>
  <c r="D64" i="43"/>
  <c r="D82" i="43"/>
  <c r="I74" i="44"/>
  <c r="I64" i="44"/>
  <c r="O87" i="45"/>
  <c r="Q60" i="47"/>
  <c r="Q53" i="47"/>
  <c r="O58" i="36"/>
  <c r="O56" i="36"/>
  <c r="O53" i="36"/>
  <c r="H75" i="41"/>
  <c r="F59" i="41"/>
  <c r="O66" i="43"/>
  <c r="K89" i="44"/>
  <c r="K71" i="43"/>
  <c r="G87" i="44"/>
  <c r="G69" i="43"/>
  <c r="C82" i="44"/>
  <c r="C64" i="43"/>
  <c r="G80" i="44"/>
  <c r="G63" i="43"/>
  <c r="P89" i="44"/>
  <c r="P71" i="44"/>
  <c r="D61" i="47"/>
  <c r="P61" i="48"/>
  <c r="J60" i="36"/>
  <c r="M72" i="39"/>
  <c r="P65" i="41"/>
  <c r="B56" i="41"/>
  <c r="C35" i="42"/>
  <c r="K66" i="43"/>
  <c r="F68" i="44"/>
  <c r="O71" i="44"/>
  <c r="O85" i="45"/>
  <c r="M72" i="48"/>
  <c r="P59" i="48"/>
  <c r="P52" i="48"/>
  <c r="Q51" i="36"/>
  <c r="Q82" i="39"/>
  <c r="B60" i="40"/>
  <c r="B55" i="40"/>
  <c r="G66" i="43"/>
  <c r="F74" i="44"/>
  <c r="N73" i="44"/>
  <c r="N71" i="44"/>
  <c r="D36" i="30"/>
  <c r="F106" i="33"/>
  <c r="F94" i="33"/>
  <c r="G66" i="36"/>
  <c r="O65" i="36"/>
  <c r="O63" i="36"/>
  <c r="G60" i="36"/>
  <c r="K58" i="36"/>
  <c r="K56" i="36"/>
  <c r="G55" i="36"/>
  <c r="K53" i="36"/>
  <c r="O51" i="36"/>
  <c r="B35" i="38"/>
  <c r="E82" i="39"/>
  <c r="E71" i="39" s="1"/>
  <c r="J67" i="39"/>
  <c r="P60" i="39"/>
  <c r="D57" i="40"/>
  <c r="D58" i="40"/>
  <c r="D56" i="40"/>
  <c r="B65" i="41"/>
  <c r="B50" i="41" s="1"/>
  <c r="O65" i="43"/>
  <c r="F71" i="44"/>
  <c r="O63" i="44"/>
  <c r="L71" i="44"/>
  <c r="L67" i="44"/>
  <c r="F66" i="45"/>
  <c r="M61" i="48"/>
  <c r="M59" i="48"/>
  <c r="I74" i="48"/>
  <c r="E56" i="48"/>
  <c r="E73" i="48"/>
  <c r="I71" i="48"/>
  <c r="J58" i="49"/>
  <c r="J75" i="49"/>
  <c r="B55" i="49"/>
  <c r="B72" i="49"/>
  <c r="F53" i="49"/>
  <c r="F70" i="49"/>
  <c r="M121" i="33"/>
  <c r="B67" i="35"/>
  <c r="B61" i="35"/>
  <c r="N65" i="36"/>
  <c r="N63" i="36"/>
  <c r="F60" i="36"/>
  <c r="J58" i="36"/>
  <c r="J56" i="36"/>
  <c r="N51" i="36"/>
  <c r="Q63" i="37"/>
  <c r="I72" i="39"/>
  <c r="I81" i="39"/>
  <c r="O60" i="39"/>
  <c r="C57" i="39"/>
  <c r="C57" i="40"/>
  <c r="C56" i="40"/>
  <c r="I59" i="41"/>
  <c r="I57" i="41"/>
  <c r="K65" i="43"/>
  <c r="N63" i="44"/>
  <c r="K71" i="44"/>
  <c r="K67" i="44"/>
  <c r="G65" i="44"/>
  <c r="G72" i="44"/>
  <c r="B69" i="47"/>
  <c r="B76" i="47"/>
  <c r="N69" i="47"/>
  <c r="C56" i="47"/>
  <c r="N34" i="38"/>
  <c r="P59" i="41"/>
  <c r="P57" i="41"/>
  <c r="P60" i="48"/>
  <c r="K122" i="33"/>
  <c r="K121" i="33"/>
  <c r="Q35" i="34"/>
  <c r="E34" i="34"/>
  <c r="P60" i="35"/>
  <c r="L71" i="37"/>
  <c r="L63" i="36"/>
  <c r="P61" i="36"/>
  <c r="D60" i="36"/>
  <c r="H58" i="36"/>
  <c r="O63" i="37"/>
  <c r="O56" i="37"/>
  <c r="Q80" i="39"/>
  <c r="M66" i="39"/>
  <c r="M60" i="39"/>
  <c r="Q58" i="39"/>
  <c r="H65" i="41"/>
  <c r="O35" i="42"/>
  <c r="K63" i="44"/>
  <c r="I73" i="44"/>
  <c r="I71" i="44"/>
  <c r="M68" i="44"/>
  <c r="I67" i="44"/>
  <c r="M65" i="44"/>
  <c r="E36" i="42"/>
  <c r="E80" i="44"/>
  <c r="C66" i="45"/>
  <c r="F34" i="46"/>
  <c r="Q70" i="48"/>
  <c r="J61" i="48"/>
  <c r="J59" i="48"/>
  <c r="J52" i="48"/>
  <c r="O54" i="49"/>
  <c r="O71" i="49"/>
  <c r="C53" i="49"/>
  <c r="C70" i="49"/>
  <c r="G68" i="49"/>
  <c r="B106" i="33"/>
  <c r="F104" i="33"/>
  <c r="F100" i="33"/>
  <c r="F98" i="33"/>
  <c r="B94" i="33"/>
  <c r="F90" i="33"/>
  <c r="O67" i="36"/>
  <c r="K65" i="36"/>
  <c r="K63" i="36"/>
  <c r="O61" i="36"/>
  <c r="G58" i="36"/>
  <c r="G56" i="36"/>
  <c r="G53" i="36"/>
  <c r="K51" i="36"/>
  <c r="C66" i="37"/>
  <c r="M63" i="37"/>
  <c r="M56" i="37"/>
  <c r="P58" i="39"/>
  <c r="E66" i="40"/>
  <c r="D65" i="40"/>
  <c r="D63" i="40"/>
  <c r="D51" i="40"/>
  <c r="F82" i="41"/>
  <c r="B52" i="41"/>
  <c r="F57" i="41"/>
  <c r="N59" i="41"/>
  <c r="N57" i="41"/>
  <c r="N35" i="42"/>
  <c r="G64" i="43"/>
  <c r="H88" i="44"/>
  <c r="P70" i="44"/>
  <c r="H71" i="44"/>
  <c r="H89" i="44"/>
  <c r="H67" i="44"/>
  <c r="O71" i="45"/>
  <c r="M68" i="45"/>
  <c r="B66" i="45"/>
  <c r="I116" i="32"/>
  <c r="M114" i="32"/>
  <c r="J79" i="36"/>
  <c r="B57" i="35"/>
  <c r="B54" i="35"/>
  <c r="N67" i="36"/>
  <c r="J63" i="36"/>
  <c r="N61" i="36"/>
  <c r="F58" i="36"/>
  <c r="O82" i="37"/>
  <c r="C72" i="37"/>
  <c r="Q65" i="37"/>
  <c r="L63" i="37"/>
  <c r="L56" i="37"/>
  <c r="O58" i="39"/>
  <c r="C63" i="40"/>
  <c r="E59" i="41"/>
  <c r="E57" i="41"/>
  <c r="Q55" i="41"/>
  <c r="M35" i="42"/>
  <c r="P87" i="44"/>
  <c r="O70" i="44"/>
  <c r="L66" i="44"/>
  <c r="G67" i="44"/>
  <c r="C67" i="44"/>
  <c r="C65" i="44"/>
  <c r="P105" i="33"/>
  <c r="D104" i="33"/>
  <c r="D100" i="33"/>
  <c r="P99" i="33"/>
  <c r="D98" i="33"/>
  <c r="P93" i="33"/>
  <c r="D90" i="33"/>
  <c r="P88" i="33"/>
  <c r="B34" i="34"/>
  <c r="M67" i="36"/>
  <c r="I63" i="36"/>
  <c r="M61" i="36"/>
  <c r="Q59" i="36"/>
  <c r="E58" i="36"/>
  <c r="Q57" i="36"/>
  <c r="E53" i="36"/>
  <c r="I51" i="36"/>
  <c r="K63" i="37"/>
  <c r="K56" i="37"/>
  <c r="N65" i="37"/>
  <c r="N63" i="37"/>
  <c r="F60" i="37"/>
  <c r="J56" i="37"/>
  <c r="F55" i="37"/>
  <c r="J34" i="38"/>
  <c r="J60" i="39"/>
  <c r="N58" i="39"/>
  <c r="D53" i="40"/>
  <c r="B65" i="40"/>
  <c r="B63" i="40"/>
  <c r="N52" i="40"/>
  <c r="B51" i="40"/>
  <c r="C82" i="41"/>
  <c r="P66" i="41"/>
  <c r="P81" i="41"/>
  <c r="I35" i="42"/>
  <c r="H87" i="44"/>
  <c r="P74" i="44"/>
  <c r="N70" i="44"/>
  <c r="K66" i="44"/>
  <c r="F67" i="44"/>
  <c r="B65" i="44"/>
  <c r="B63" i="44"/>
  <c r="C34" i="46"/>
  <c r="K91" i="51"/>
  <c r="K106" i="51"/>
  <c r="K79" i="51"/>
  <c r="K102" i="51"/>
  <c r="C99" i="51"/>
  <c r="C76" i="51"/>
  <c r="K85" i="51"/>
  <c r="K82" i="51"/>
  <c r="K83" i="51"/>
  <c r="K73" i="51"/>
  <c r="K77" i="51"/>
  <c r="M35" i="34"/>
  <c r="P58" i="35"/>
  <c r="H63" i="36"/>
  <c r="L61" i="36"/>
  <c r="D58" i="36"/>
  <c r="P57" i="36"/>
  <c r="L54" i="39"/>
  <c r="Q63" i="39"/>
  <c r="I60" i="39"/>
  <c r="M58" i="39"/>
  <c r="C53" i="40"/>
  <c r="Q55" i="40"/>
  <c r="Q53" i="40"/>
  <c r="Q60" i="40"/>
  <c r="Q51" i="40"/>
  <c r="Q58" i="40"/>
  <c r="Q65" i="40"/>
  <c r="B82" i="41"/>
  <c r="N51" i="41"/>
  <c r="O66" i="41"/>
  <c r="O81" i="41"/>
  <c r="K34" i="42"/>
  <c r="G73" i="43"/>
  <c r="M86" i="44"/>
  <c r="O74" i="44"/>
  <c r="L70" i="44"/>
  <c r="J66" i="44"/>
  <c r="F63" i="44"/>
  <c r="E73" i="44"/>
  <c r="E71" i="44"/>
  <c r="I68" i="44"/>
  <c r="E67" i="44"/>
  <c r="I65" i="44"/>
  <c r="M63" i="44"/>
  <c r="B34" i="46"/>
  <c r="B35" i="46"/>
  <c r="G55" i="47"/>
  <c r="B104" i="33"/>
  <c r="B100" i="33"/>
  <c r="B98" i="33"/>
  <c r="B90" i="33"/>
  <c r="N81" i="35"/>
  <c r="K67" i="36"/>
  <c r="G65" i="36"/>
  <c r="G63" i="36"/>
  <c r="K61" i="36"/>
  <c r="O59" i="36"/>
  <c r="O57" i="36"/>
  <c r="O54" i="36"/>
  <c r="G51" i="36"/>
  <c r="L52" i="39"/>
  <c r="P65" i="39"/>
  <c r="P63" i="39"/>
  <c r="H60" i="39"/>
  <c r="L58" i="39"/>
  <c r="P72" i="40"/>
  <c r="J34" i="42"/>
  <c r="N74" i="44"/>
  <c r="K70" i="44"/>
  <c r="D62" i="44"/>
  <c r="J71" i="45"/>
  <c r="I63" i="45"/>
  <c r="I62" i="45" s="1"/>
  <c r="I114" i="32"/>
  <c r="B52" i="35"/>
  <c r="F63" i="36"/>
  <c r="J61" i="36"/>
  <c r="N59" i="36"/>
  <c r="N57" i="36"/>
  <c r="O63" i="39"/>
  <c r="Q53" i="41"/>
  <c r="Q74" i="41"/>
  <c r="E52" i="41"/>
  <c r="E73" i="41"/>
  <c r="O72" i="43"/>
  <c r="N76" i="43"/>
  <c r="J72" i="43"/>
  <c r="N70" i="43"/>
  <c r="N66" i="43"/>
  <c r="J70" i="44"/>
  <c r="M72" i="45"/>
  <c r="K74" i="49"/>
  <c r="P103" i="51"/>
  <c r="P96" i="51"/>
  <c r="P89" i="33"/>
  <c r="P37" i="34"/>
  <c r="P175" i="6" s="1"/>
  <c r="J72" i="35"/>
  <c r="I67" i="36"/>
  <c r="E65" i="36"/>
  <c r="E63" i="36"/>
  <c r="M59" i="36"/>
  <c r="M57" i="36"/>
  <c r="M54" i="36"/>
  <c r="Q52" i="36"/>
  <c r="E51" i="36"/>
  <c r="J65" i="37"/>
  <c r="J63" i="37"/>
  <c r="F56" i="37"/>
  <c r="N37" i="38"/>
  <c r="N176" i="6" s="1"/>
  <c r="F34" i="38"/>
  <c r="N63" i="39"/>
  <c r="J58" i="39"/>
  <c r="B71" i="40"/>
  <c r="C65" i="40"/>
  <c r="B67" i="40"/>
  <c r="B61" i="40"/>
  <c r="L66" i="41"/>
  <c r="L81" i="41"/>
  <c r="G34" i="42"/>
  <c r="L35" i="42"/>
  <c r="L81" i="43"/>
  <c r="L90" i="43"/>
  <c r="K72" i="43"/>
  <c r="Q74" i="43"/>
  <c r="I72" i="43"/>
  <c r="M66" i="43"/>
  <c r="Q64" i="43"/>
  <c r="L73" i="44"/>
  <c r="F65" i="44"/>
  <c r="O80" i="45"/>
  <c r="L72" i="45"/>
  <c r="P84" i="45"/>
  <c r="P66" i="45"/>
  <c r="D83" i="45"/>
  <c r="D65" i="45"/>
  <c r="H81" i="45"/>
  <c r="H63" i="45"/>
  <c r="P36" i="46"/>
  <c r="B60" i="47"/>
  <c r="B53" i="47"/>
  <c r="I53" i="48"/>
  <c r="I35" i="34"/>
  <c r="P63" i="35"/>
  <c r="D63" i="36"/>
  <c r="H61" i="36"/>
  <c r="L57" i="36"/>
  <c r="Q67" i="39"/>
  <c r="M63" i="39"/>
  <c r="Q61" i="39"/>
  <c r="K66" i="41"/>
  <c r="K81" i="41"/>
  <c r="G55" i="41"/>
  <c r="G60" i="41"/>
  <c r="F34" i="42"/>
  <c r="Q34" i="42"/>
  <c r="Q37" i="42"/>
  <c r="Q177" i="6" s="1"/>
  <c r="D90" i="43"/>
  <c r="L76" i="43"/>
  <c r="P74" i="43"/>
  <c r="H72" i="43"/>
  <c r="L70" i="43"/>
  <c r="L66" i="43"/>
  <c r="P64" i="43"/>
  <c r="D63" i="43"/>
  <c r="D81" i="43"/>
  <c r="M84" i="44"/>
  <c r="K73" i="44"/>
  <c r="K72" i="45"/>
  <c r="O84" i="45"/>
  <c r="O66" i="45"/>
  <c r="C83" i="45"/>
  <c r="C65" i="45"/>
  <c r="G81" i="45"/>
  <c r="G63" i="45"/>
  <c r="E60" i="47"/>
  <c r="E55" i="47"/>
  <c r="G68" i="48"/>
  <c r="F105" i="52"/>
  <c r="J60" i="48"/>
  <c r="G61" i="49"/>
  <c r="G59" i="49"/>
  <c r="H88" i="51"/>
  <c r="H84" i="51"/>
  <c r="H80" i="51"/>
  <c r="C74" i="52"/>
  <c r="I88" i="53"/>
  <c r="I84" i="53"/>
  <c r="I82" i="53"/>
  <c r="I80" i="53"/>
  <c r="M36" i="50"/>
  <c r="G98" i="51"/>
  <c r="I90" i="53"/>
  <c r="I86" i="53"/>
  <c r="M56" i="48"/>
  <c r="L97" i="51"/>
  <c r="K76" i="51"/>
  <c r="F89" i="52"/>
  <c r="F85" i="52"/>
  <c r="O71" i="48"/>
  <c r="D77" i="52"/>
  <c r="H75" i="52"/>
  <c r="J62" i="48"/>
  <c r="J56" i="48"/>
  <c r="C85" i="52"/>
  <c r="M57" i="48"/>
  <c r="M54" i="48"/>
  <c r="E68" i="48"/>
  <c r="J60" i="49"/>
  <c r="O106" i="51"/>
  <c r="J96" i="52"/>
  <c r="L83" i="53"/>
  <c r="G105" i="51"/>
  <c r="I80" i="52"/>
  <c r="N104" i="51"/>
  <c r="D78" i="52"/>
  <c r="D75" i="52"/>
  <c r="H73" i="52"/>
  <c r="J57" i="48"/>
  <c r="J54" i="48"/>
  <c r="G60" i="49"/>
  <c r="O56" i="49"/>
  <c r="H83" i="51"/>
  <c r="G84" i="52"/>
  <c r="G82" i="52"/>
  <c r="G80" i="52"/>
  <c r="I83" i="53"/>
  <c r="J73" i="43"/>
  <c r="N86" i="44"/>
  <c r="N65" i="43"/>
  <c r="N71" i="47"/>
  <c r="F72" i="49"/>
  <c r="J70" i="49"/>
  <c r="M64" i="49"/>
  <c r="M57" i="49"/>
  <c r="Q57" i="49"/>
  <c r="I37" i="50"/>
  <c r="I179" i="6" s="1"/>
  <c r="I90" i="52"/>
  <c r="O77" i="53"/>
  <c r="D55" i="39"/>
  <c r="I73" i="43"/>
  <c r="M65" i="43"/>
  <c r="Q63" i="43"/>
  <c r="G86" i="45"/>
  <c r="L73" i="45"/>
  <c r="L71" i="45"/>
  <c r="M72" i="47"/>
  <c r="B61" i="47"/>
  <c r="N53" i="47"/>
  <c r="B52" i="47"/>
  <c r="C62" i="48"/>
  <c r="K61" i="48"/>
  <c r="K59" i="48"/>
  <c r="C56" i="48"/>
  <c r="K52" i="48"/>
  <c r="I70" i="49"/>
  <c r="L57" i="49"/>
  <c r="L51" i="49" s="1"/>
  <c r="B103" i="51"/>
  <c r="K103" i="51"/>
  <c r="M85" i="51"/>
  <c r="Q78" i="51"/>
  <c r="M77" i="51"/>
  <c r="Q98" i="52"/>
  <c r="E74" i="51"/>
  <c r="D88" i="52"/>
  <c r="D84" i="52"/>
  <c r="D82" i="52"/>
  <c r="D80" i="52"/>
  <c r="D73" i="52"/>
  <c r="F58" i="39"/>
  <c r="M65" i="41"/>
  <c r="M63" i="41"/>
  <c r="E60" i="41"/>
  <c r="I56" i="41"/>
  <c r="E55" i="41"/>
  <c r="L34" i="42"/>
  <c r="G89" i="44"/>
  <c r="C87" i="44"/>
  <c r="K86" i="44"/>
  <c r="G85" i="44"/>
  <c r="K83" i="44"/>
  <c r="O81" i="44"/>
  <c r="C80" i="44"/>
  <c r="M72" i="44"/>
  <c r="E68" i="44"/>
  <c r="Q66" i="44"/>
  <c r="E65" i="44"/>
  <c r="I63" i="44"/>
  <c r="G85" i="45"/>
  <c r="K36" i="46"/>
  <c r="I56" i="48"/>
  <c r="E57" i="48"/>
  <c r="E54" i="48"/>
  <c r="I69" i="48"/>
  <c r="G70" i="49"/>
  <c r="N57" i="49"/>
  <c r="O78" i="51"/>
  <c r="K89" i="51"/>
  <c r="O101" i="51"/>
  <c r="O75" i="51"/>
  <c r="G95" i="52"/>
  <c r="E73" i="52"/>
  <c r="F90" i="52"/>
  <c r="F86" i="52"/>
  <c r="F85" i="44"/>
  <c r="J65" i="43"/>
  <c r="N63" i="43"/>
  <c r="M74" i="48"/>
  <c r="Q61" i="49"/>
  <c r="Q59" i="49"/>
  <c r="Q90" i="51"/>
  <c r="N78" i="51"/>
  <c r="E82" i="52"/>
  <c r="O78" i="53"/>
  <c r="K77" i="53"/>
  <c r="Q72" i="43"/>
  <c r="I65" i="43"/>
  <c r="M63" i="43"/>
  <c r="I72" i="47"/>
  <c r="N68" i="49"/>
  <c r="G61" i="48"/>
  <c r="C57" i="48"/>
  <c r="O72" i="48"/>
  <c r="C54" i="48"/>
  <c r="D34" i="50"/>
  <c r="N34" i="50"/>
  <c r="N82" i="51"/>
  <c r="Q84" i="51"/>
  <c r="M75" i="51"/>
  <c r="B82" i="52"/>
  <c r="D90" i="52"/>
  <c r="D86" i="52"/>
  <c r="N66" i="40"/>
  <c r="N60" i="40"/>
  <c r="B59" i="40"/>
  <c r="B57" i="40"/>
  <c r="N55" i="40"/>
  <c r="B54" i="40"/>
  <c r="D73" i="43"/>
  <c r="P72" i="43"/>
  <c r="H65" i="43"/>
  <c r="L63" i="43"/>
  <c r="N34" i="46"/>
  <c r="L59" i="48"/>
  <c r="D56" i="48"/>
  <c r="L52" i="48"/>
  <c r="F61" i="48"/>
  <c r="B57" i="48"/>
  <c r="B54" i="48"/>
  <c r="F52" i="48"/>
  <c r="O61" i="49"/>
  <c r="O59" i="49"/>
  <c r="G56" i="49"/>
  <c r="C34" i="50"/>
  <c r="H89" i="51"/>
  <c r="P88" i="51"/>
  <c r="H85" i="51"/>
  <c r="P84" i="51"/>
  <c r="P80" i="51"/>
  <c r="C90" i="52"/>
  <c r="Q88" i="53"/>
  <c r="Q84" i="53"/>
  <c r="Q82" i="53"/>
  <c r="Q80" i="53"/>
  <c r="M78" i="53"/>
  <c r="I77" i="53"/>
  <c r="I65" i="41"/>
  <c r="I63" i="41"/>
  <c r="Q59" i="41"/>
  <c r="Q57" i="41"/>
  <c r="E56" i="41"/>
  <c r="H34" i="42"/>
  <c r="M76" i="44"/>
  <c r="I72" i="44"/>
  <c r="M70" i="44"/>
  <c r="M66" i="44"/>
  <c r="Q64" i="44"/>
  <c r="E63" i="44"/>
  <c r="G36" i="46"/>
  <c r="N75" i="47"/>
  <c r="I59" i="48"/>
  <c r="I52" i="48"/>
  <c r="E61" i="48"/>
  <c r="E59" i="48"/>
  <c r="M55" i="48"/>
  <c r="N61" i="49"/>
  <c r="C86" i="51"/>
  <c r="O88" i="51"/>
  <c r="O80" i="51"/>
  <c r="K78" i="51"/>
  <c r="E90" i="52"/>
  <c r="B104" i="52"/>
  <c r="N95" i="52"/>
  <c r="P88" i="53"/>
  <c r="P84" i="53"/>
  <c r="P80" i="53"/>
  <c r="M57" i="39"/>
  <c r="N72" i="43"/>
  <c r="F86" i="44"/>
  <c r="J63" i="43"/>
  <c r="M73" i="48"/>
  <c r="H59" i="48"/>
  <c r="N75" i="49"/>
  <c r="K101" i="51"/>
  <c r="B90" i="52"/>
  <c r="I83" i="52"/>
  <c r="I74" i="52"/>
  <c r="O88" i="53"/>
  <c r="O84" i="53"/>
  <c r="O82" i="53"/>
  <c r="O80" i="53"/>
  <c r="K78" i="53"/>
  <c r="G77" i="53"/>
  <c r="M72" i="43"/>
  <c r="Q66" i="43"/>
  <c r="I63" i="43"/>
  <c r="P72" i="45"/>
  <c r="B55" i="47"/>
  <c r="G59" i="48"/>
  <c r="O55" i="48"/>
  <c r="C61" i="48"/>
  <c r="C59" i="48"/>
  <c r="O70" i="48"/>
  <c r="C52" i="48"/>
  <c r="J34" i="50"/>
  <c r="I90" i="51"/>
  <c r="M88" i="51"/>
  <c r="Q86" i="51"/>
  <c r="M82" i="51"/>
  <c r="M80" i="51"/>
  <c r="M73" i="51"/>
  <c r="H83" i="52"/>
  <c r="P77" i="52"/>
  <c r="D76" i="52"/>
  <c r="N88" i="53"/>
  <c r="N84" i="53"/>
  <c r="N80" i="53"/>
  <c r="N58" i="40"/>
  <c r="N56" i="40"/>
  <c r="N53" i="40"/>
  <c r="B52" i="40"/>
  <c r="P76" i="43"/>
  <c r="L72" i="43"/>
  <c r="P70" i="43"/>
  <c r="P66" i="43"/>
  <c r="D65" i="43"/>
  <c r="H63" i="43"/>
  <c r="D74" i="47"/>
  <c r="D59" i="48"/>
  <c r="B61" i="48"/>
  <c r="N60" i="48"/>
  <c r="B59" i="48"/>
  <c r="B52" i="48"/>
  <c r="N85" i="51"/>
  <c r="L88" i="51"/>
  <c r="L84" i="51"/>
  <c r="L80" i="51"/>
  <c r="G83" i="52"/>
  <c r="Q90" i="53"/>
  <c r="M88" i="53"/>
  <c r="Q86" i="53"/>
  <c r="M84" i="53"/>
  <c r="M82" i="53"/>
  <c r="M80" i="53"/>
  <c r="I78" i="53"/>
  <c r="E77" i="53"/>
  <c r="E65" i="41"/>
  <c r="E63" i="41"/>
  <c r="M59" i="41"/>
  <c r="M57" i="41"/>
  <c r="P81" i="43"/>
  <c r="D34" i="42"/>
  <c r="P88" i="44"/>
  <c r="I76" i="44"/>
  <c r="M74" i="44"/>
  <c r="E72" i="44"/>
  <c r="I70" i="44"/>
  <c r="I66" i="44"/>
  <c r="M64" i="44"/>
  <c r="Q36" i="42"/>
  <c r="C36" i="46"/>
  <c r="D60" i="47"/>
  <c r="P74" i="48"/>
  <c r="I55" i="48"/>
  <c r="Q77" i="48"/>
  <c r="M60" i="48"/>
  <c r="I72" i="48"/>
  <c r="M53" i="48"/>
  <c r="J61" i="49"/>
  <c r="B56" i="49"/>
  <c r="B82" i="51"/>
  <c r="O105" i="51"/>
  <c r="K88" i="51"/>
  <c r="O104" i="51"/>
  <c r="K84" i="51"/>
  <c r="K80" i="51"/>
  <c r="J106" i="52"/>
  <c r="F83" i="52"/>
  <c r="J102" i="52"/>
  <c r="F74" i="52"/>
  <c r="L88" i="53"/>
  <c r="L84" i="53"/>
  <c r="L80" i="53"/>
  <c r="K93" i="6"/>
  <c r="M98" i="11"/>
  <c r="E154" i="12"/>
  <c r="E154" i="11"/>
  <c r="M151" i="12"/>
  <c r="M151" i="11"/>
  <c r="M150" i="12"/>
  <c r="M150" i="11"/>
  <c r="E150" i="12"/>
  <c r="E150" i="11"/>
  <c r="E149" i="12"/>
  <c r="E149" i="11"/>
  <c r="I148" i="12"/>
  <c r="I148" i="11"/>
  <c r="M147" i="12"/>
  <c r="M147" i="11"/>
  <c r="E147" i="12"/>
  <c r="E147" i="11"/>
  <c r="I146" i="12"/>
  <c r="I146" i="11"/>
  <c r="M143" i="12"/>
  <c r="M143" i="11"/>
  <c r="M142" i="12"/>
  <c r="M142" i="11"/>
  <c r="M141" i="12"/>
  <c r="M141" i="11"/>
  <c r="I140" i="12"/>
  <c r="I140" i="11"/>
  <c r="B158" i="17"/>
  <c r="H213" i="17"/>
  <c r="H207" i="17"/>
  <c r="B93" i="6"/>
  <c r="N245" i="21"/>
  <c r="N206" i="19"/>
  <c r="B245" i="21"/>
  <c r="B206" i="19"/>
  <c r="F244" i="21"/>
  <c r="F203" i="19"/>
  <c r="N243" i="21"/>
  <c r="N200" i="19"/>
  <c r="F243" i="21"/>
  <c r="F200" i="19"/>
  <c r="J242" i="21"/>
  <c r="J199" i="19"/>
  <c r="B242" i="21"/>
  <c r="B199" i="19"/>
  <c r="F234" i="21"/>
  <c r="F187" i="19"/>
  <c r="N233" i="21"/>
  <c r="N184" i="19"/>
  <c r="F233" i="21"/>
  <c r="F184" i="19"/>
  <c r="N232" i="21"/>
  <c r="N181" i="19"/>
  <c r="N232" i="20"/>
  <c r="N231" i="21"/>
  <c r="N180" i="19"/>
  <c r="F231" i="21"/>
  <c r="F180" i="19"/>
  <c r="F223" i="21"/>
  <c r="F168" i="19"/>
  <c r="B222" i="21"/>
  <c r="B165" i="19"/>
  <c r="N221" i="21"/>
  <c r="N164" i="19"/>
  <c r="B221" i="21"/>
  <c r="B164" i="19"/>
  <c r="J219" i="21"/>
  <c r="J162" i="19"/>
  <c r="J214" i="20"/>
  <c r="L55" i="22"/>
  <c r="M93" i="6"/>
  <c r="H93" i="6"/>
  <c r="C93" i="6"/>
  <c r="J141" i="6"/>
  <c r="M136" i="6"/>
  <c r="M135" i="6"/>
  <c r="M134" i="6"/>
  <c r="I132" i="6"/>
  <c r="C131" i="6"/>
  <c r="I130" i="6"/>
  <c r="I33" i="6"/>
  <c r="I127" i="6"/>
  <c r="P66" i="10"/>
  <c r="P155" i="6" s="1"/>
  <c r="P53" i="6"/>
  <c r="L66" i="10"/>
  <c r="L155" i="6" s="1"/>
  <c r="L53" i="6"/>
  <c r="H66" i="10"/>
  <c r="H155" i="6" s="1"/>
  <c r="H53" i="6"/>
  <c r="D66" i="10"/>
  <c r="D155" i="6" s="1"/>
  <c r="D53" i="6"/>
  <c r="P51" i="6"/>
  <c r="P65" i="10"/>
  <c r="P154" i="6" s="1"/>
  <c r="P52" i="6"/>
  <c r="L65" i="10"/>
  <c r="L154" i="6" s="1"/>
  <c r="L52" i="6"/>
  <c r="H51" i="6"/>
  <c r="H65" i="10"/>
  <c r="H154" i="6" s="1"/>
  <c r="H52" i="6"/>
  <c r="D65" i="10"/>
  <c r="D154" i="6" s="1"/>
  <c r="D52" i="6"/>
  <c r="D51" i="6"/>
  <c r="Q154" i="11"/>
  <c r="Q150" i="11"/>
  <c r="Q146" i="11"/>
  <c r="Q140" i="11"/>
  <c r="B145" i="12"/>
  <c r="N99" i="14"/>
  <c r="N160" i="6" s="1"/>
  <c r="O69" i="14"/>
  <c r="K69" i="14"/>
  <c r="G69" i="14"/>
  <c r="C69" i="14"/>
  <c r="O59" i="6"/>
  <c r="O132" i="6" s="1"/>
  <c r="O88" i="14"/>
  <c r="O99" i="14"/>
  <c r="O160" i="6" s="1"/>
  <c r="O58" i="6"/>
  <c r="O87" i="14"/>
  <c r="K87" i="14"/>
  <c r="K99" i="14"/>
  <c r="K160" i="6" s="1"/>
  <c r="G99" i="14"/>
  <c r="G160" i="6" s="1"/>
  <c r="G58" i="6"/>
  <c r="O57" i="6"/>
  <c r="O86" i="14"/>
  <c r="O96" i="14"/>
  <c r="O157" i="6" s="1"/>
  <c r="O55" i="6"/>
  <c r="O130" i="6" s="1"/>
  <c r="O84" i="14"/>
  <c r="K84" i="14"/>
  <c r="K96" i="14"/>
  <c r="K157" i="6" s="1"/>
  <c r="G96" i="14"/>
  <c r="G157" i="6" s="1"/>
  <c r="G55" i="6"/>
  <c r="G130" i="6" s="1"/>
  <c r="C84" i="14"/>
  <c r="C96" i="14"/>
  <c r="C157" i="6" s="1"/>
  <c r="Q253" i="15"/>
  <c r="Q257" i="15"/>
  <c r="Q88" i="14"/>
  <c r="Q250" i="15"/>
  <c r="Q254" i="15"/>
  <c r="M252" i="15"/>
  <c r="M256" i="15"/>
  <c r="M253" i="15"/>
  <c r="M257" i="15"/>
  <c r="E251" i="15"/>
  <c r="E255" i="15"/>
  <c r="E252" i="15"/>
  <c r="E256" i="15"/>
  <c r="E88" i="14"/>
  <c r="Q243" i="15"/>
  <c r="Q247" i="15"/>
  <c r="Q87" i="14"/>
  <c r="Q240" i="15"/>
  <c r="Q244" i="15"/>
  <c r="M242" i="15"/>
  <c r="M246" i="15"/>
  <c r="M243" i="15"/>
  <c r="M247" i="15"/>
  <c r="E241" i="15"/>
  <c r="E245" i="15"/>
  <c r="E242" i="15"/>
  <c r="E246" i="15"/>
  <c r="E87" i="14"/>
  <c r="Q233" i="15"/>
  <c r="Q237" i="15"/>
  <c r="Q86" i="14"/>
  <c r="Q230" i="15"/>
  <c r="Q234" i="15"/>
  <c r="M232" i="15"/>
  <c r="M236" i="15"/>
  <c r="M233" i="15"/>
  <c r="M237" i="15"/>
  <c r="E231" i="15"/>
  <c r="E235" i="15"/>
  <c r="E232" i="15"/>
  <c r="E236" i="15"/>
  <c r="E86" i="14"/>
  <c r="Q223" i="15"/>
  <c r="Q227" i="15"/>
  <c r="Q84" i="14"/>
  <c r="Q224" i="15"/>
  <c r="M222" i="15"/>
  <c r="M226" i="15"/>
  <c r="M223" i="15"/>
  <c r="M227" i="15"/>
  <c r="E221" i="15"/>
  <c r="E225" i="15"/>
  <c r="E222" i="15"/>
  <c r="E226" i="15"/>
  <c r="E84" i="14"/>
  <c r="Q82" i="14"/>
  <c r="I82" i="14"/>
  <c r="E82" i="14"/>
  <c r="Q81" i="14"/>
  <c r="I81" i="14"/>
  <c r="E81" i="14"/>
  <c r="Q80" i="14"/>
  <c r="I80" i="14"/>
  <c r="E80" i="14"/>
  <c r="Q252" i="15"/>
  <c r="M245" i="15"/>
  <c r="E240" i="15"/>
  <c r="Q232" i="15"/>
  <c r="M225" i="15"/>
  <c r="E257" i="15"/>
  <c r="Q255" i="15"/>
  <c r="M254" i="15"/>
  <c r="E247" i="15"/>
  <c r="Q245" i="15"/>
  <c r="M244" i="15"/>
  <c r="E237" i="15"/>
  <c r="M234" i="15"/>
  <c r="E227" i="15"/>
  <c r="Q225" i="15"/>
  <c r="P93" i="6"/>
  <c r="B10" i="7"/>
  <c r="I115" i="11"/>
  <c r="I98" i="11"/>
  <c r="M154" i="12"/>
  <c r="M154" i="11"/>
  <c r="M153" i="12"/>
  <c r="M153" i="11"/>
  <c r="E153" i="12"/>
  <c r="E153" i="11"/>
  <c r="I152" i="12"/>
  <c r="I152" i="11"/>
  <c r="E152" i="12"/>
  <c r="E152" i="11"/>
  <c r="I151" i="12"/>
  <c r="I151" i="11"/>
  <c r="I150" i="12"/>
  <c r="I150" i="11"/>
  <c r="M149" i="12"/>
  <c r="M149" i="11"/>
  <c r="E143" i="12"/>
  <c r="E143" i="11"/>
  <c r="E142" i="12"/>
  <c r="E142" i="11"/>
  <c r="I141" i="12"/>
  <c r="I141" i="11"/>
  <c r="M139" i="12"/>
  <c r="M139" i="11"/>
  <c r="I139" i="12"/>
  <c r="I139" i="11"/>
  <c r="E139" i="12"/>
  <c r="E139" i="11"/>
  <c r="Q138" i="12"/>
  <c r="M138" i="12"/>
  <c r="M138" i="11"/>
  <c r="I138" i="12"/>
  <c r="I138" i="11"/>
  <c r="E138" i="12"/>
  <c r="E138" i="11"/>
  <c r="Q137" i="12"/>
  <c r="M137" i="12"/>
  <c r="M137" i="11"/>
  <c r="I137" i="12"/>
  <c r="I137" i="11"/>
  <c r="E137" i="12"/>
  <c r="E137" i="11"/>
  <c r="Q136" i="12"/>
  <c r="M136" i="12"/>
  <c r="M136" i="11"/>
  <c r="I136" i="12"/>
  <c r="I136" i="11"/>
  <c r="E136" i="12"/>
  <c r="E136" i="11"/>
  <c r="Q135" i="12"/>
  <c r="M135" i="12"/>
  <c r="M135" i="11"/>
  <c r="I135" i="12"/>
  <c r="I135" i="11"/>
  <c r="E135" i="12"/>
  <c r="E135" i="11"/>
  <c r="J115" i="12"/>
  <c r="N63" i="10"/>
  <c r="N145" i="12"/>
  <c r="F63" i="10"/>
  <c r="F145" i="12"/>
  <c r="N183" i="17"/>
  <c r="F158" i="17"/>
  <c r="H249" i="17"/>
  <c r="H77" i="14"/>
  <c r="H106" i="6" s="1"/>
  <c r="H214" i="17"/>
  <c r="H209" i="17"/>
  <c r="H206" i="17"/>
  <c r="D77" i="14"/>
  <c r="D106" i="6" s="1"/>
  <c r="D249" i="17"/>
  <c r="D209" i="17"/>
  <c r="D212" i="17"/>
  <c r="D214" i="17"/>
  <c r="B99" i="14"/>
  <c r="B160" i="6" s="1"/>
  <c r="N104" i="6"/>
  <c r="N98" i="14"/>
  <c r="N159" i="6" s="1"/>
  <c r="N93" i="6"/>
  <c r="J93" i="6"/>
  <c r="J210" i="19"/>
  <c r="J246" i="20"/>
  <c r="J245" i="21"/>
  <c r="J206" i="19"/>
  <c r="J244" i="21"/>
  <c r="J203" i="19"/>
  <c r="J244" i="20"/>
  <c r="J243" i="21"/>
  <c r="J200" i="19"/>
  <c r="N242" i="21"/>
  <c r="N199" i="19"/>
  <c r="F242" i="21"/>
  <c r="F199" i="19"/>
  <c r="N198" i="19"/>
  <c r="N241" i="20"/>
  <c r="J197" i="19"/>
  <c r="J240" i="20"/>
  <c r="N237" i="21"/>
  <c r="N237" i="20"/>
  <c r="J191" i="19"/>
  <c r="J235" i="20"/>
  <c r="N234" i="21"/>
  <c r="N187" i="19"/>
  <c r="J232" i="21"/>
  <c r="J181" i="19"/>
  <c r="B232" i="21"/>
  <c r="B181" i="19"/>
  <c r="N177" i="19"/>
  <c r="N228" i="20"/>
  <c r="J223" i="21"/>
  <c r="J168" i="19"/>
  <c r="J222" i="21"/>
  <c r="J165" i="19"/>
  <c r="J222" i="20"/>
  <c r="F221" i="21"/>
  <c r="F164" i="19"/>
  <c r="N219" i="21"/>
  <c r="N162" i="19"/>
  <c r="N219" i="20"/>
  <c r="F219" i="21"/>
  <c r="F162" i="19"/>
  <c r="B219" i="21"/>
  <c r="B162" i="19"/>
  <c r="N158" i="19"/>
  <c r="N215" i="20"/>
  <c r="H55" i="22"/>
  <c r="Q93" i="6"/>
  <c r="G93" i="6"/>
  <c r="Q150" i="6"/>
  <c r="M150" i="6"/>
  <c r="I150" i="6"/>
  <c r="E150" i="6"/>
  <c r="Q149" i="6"/>
  <c r="M149" i="6"/>
  <c r="I149" i="6"/>
  <c r="E149" i="6"/>
  <c r="Q148" i="6"/>
  <c r="M148" i="6"/>
  <c r="I148" i="6"/>
  <c r="E148" i="6"/>
  <c r="Q147" i="6"/>
  <c r="M147" i="6"/>
  <c r="I147" i="6"/>
  <c r="E147" i="6"/>
  <c r="Q146" i="6"/>
  <c r="M146" i="6"/>
  <c r="I146" i="6"/>
  <c r="E146" i="6"/>
  <c r="Q145" i="6"/>
  <c r="M145" i="6"/>
  <c r="I145" i="6"/>
  <c r="E145" i="6"/>
  <c r="Q144" i="6"/>
  <c r="M144" i="6"/>
  <c r="I144" i="6"/>
  <c r="E144" i="6"/>
  <c r="Q143" i="6"/>
  <c r="M143" i="6"/>
  <c r="I143" i="6"/>
  <c r="E143" i="6"/>
  <c r="Q142" i="6"/>
  <c r="M142" i="6"/>
  <c r="I142" i="6"/>
  <c r="E142" i="6"/>
  <c r="Q140" i="6"/>
  <c r="M140" i="6"/>
  <c r="I140" i="6"/>
  <c r="E140" i="6"/>
  <c r="Q139" i="6"/>
  <c r="M139" i="6"/>
  <c r="I139" i="6"/>
  <c r="E139" i="6"/>
  <c r="Q138" i="6"/>
  <c r="M138" i="6"/>
  <c r="I138" i="6"/>
  <c r="E138" i="6"/>
  <c r="Q136" i="6"/>
  <c r="Q135" i="6"/>
  <c r="Q134" i="6"/>
  <c r="Q132" i="6"/>
  <c r="Q130" i="6"/>
  <c r="Q33" i="6"/>
  <c r="Q127" i="6"/>
  <c r="Q153" i="11"/>
  <c r="Q149" i="11"/>
  <c r="Q143" i="11"/>
  <c r="Q139" i="11"/>
  <c r="Q135" i="11"/>
  <c r="F100" i="14"/>
  <c r="F161" i="6" s="1"/>
  <c r="M87" i="14"/>
  <c r="Q256" i="15"/>
  <c r="M251" i="15"/>
  <c r="E244" i="15"/>
  <c r="Q236" i="15"/>
  <c r="M231" i="15"/>
  <c r="E224" i="15"/>
  <c r="N235" i="17"/>
  <c r="J235" i="17"/>
  <c r="F235" i="17"/>
  <c r="B235" i="17"/>
  <c r="D213" i="17"/>
  <c r="N245" i="20"/>
  <c r="N239" i="20"/>
  <c r="J238" i="20"/>
  <c r="N230" i="20"/>
  <c r="J229" i="20"/>
  <c r="N221" i="20"/>
  <c r="J220" i="20"/>
  <c r="E93" i="6"/>
  <c r="B15" i="7"/>
  <c r="E98" i="11"/>
  <c r="I154" i="12"/>
  <c r="I154" i="11"/>
  <c r="I153" i="12"/>
  <c r="I153" i="11"/>
  <c r="M152" i="12"/>
  <c r="M152" i="11"/>
  <c r="E151" i="12"/>
  <c r="E151" i="11"/>
  <c r="I149" i="12"/>
  <c r="I149" i="11"/>
  <c r="M148" i="12"/>
  <c r="M148" i="11"/>
  <c r="E148" i="12"/>
  <c r="E148" i="11"/>
  <c r="I147" i="12"/>
  <c r="I147" i="11"/>
  <c r="M146" i="12"/>
  <c r="M146" i="11"/>
  <c r="E146" i="12"/>
  <c r="E146" i="11"/>
  <c r="I143" i="12"/>
  <c r="I143" i="11"/>
  <c r="I142" i="12"/>
  <c r="I142" i="11"/>
  <c r="E141" i="12"/>
  <c r="E141" i="11"/>
  <c r="M140" i="12"/>
  <c r="M140" i="11"/>
  <c r="E140" i="12"/>
  <c r="E140" i="11"/>
  <c r="J98" i="12"/>
  <c r="J63" i="10"/>
  <c r="J145" i="12"/>
  <c r="F183" i="17"/>
  <c r="J158" i="17"/>
  <c r="L77" i="14"/>
  <c r="L106" i="6" s="1"/>
  <c r="L205" i="17"/>
  <c r="L206" i="17"/>
  <c r="L207" i="17"/>
  <c r="L209" i="17"/>
  <c r="L210" i="17"/>
  <c r="L212" i="17"/>
  <c r="L213" i="17"/>
  <c r="L214" i="17"/>
  <c r="L216" i="17"/>
  <c r="L249" i="17"/>
  <c r="H212" i="17"/>
  <c r="H210" i="17"/>
  <c r="H205" i="17"/>
  <c r="F93" i="6"/>
  <c r="F245" i="21"/>
  <c r="F206" i="19"/>
  <c r="N244" i="21"/>
  <c r="N203" i="19"/>
  <c r="B244" i="21"/>
  <c r="B203" i="19"/>
  <c r="B243" i="21"/>
  <c r="B200" i="19"/>
  <c r="J234" i="21"/>
  <c r="J187" i="19"/>
  <c r="B234" i="21"/>
  <c r="B187" i="19"/>
  <c r="J233" i="21"/>
  <c r="J184" i="19"/>
  <c r="B233" i="21"/>
  <c r="B184" i="19"/>
  <c r="F232" i="21"/>
  <c r="F181" i="19"/>
  <c r="J231" i="21"/>
  <c r="J180" i="19"/>
  <c r="J231" i="20"/>
  <c r="B231" i="21"/>
  <c r="B180" i="19"/>
  <c r="J176" i="19"/>
  <c r="J227" i="20"/>
  <c r="N223" i="21"/>
  <c r="N168" i="19"/>
  <c r="N223" i="20"/>
  <c r="B223" i="21"/>
  <c r="B168" i="19"/>
  <c r="N222" i="21"/>
  <c r="N165" i="19"/>
  <c r="F222" i="21"/>
  <c r="F165" i="19"/>
  <c r="J221" i="21"/>
  <c r="J164" i="19"/>
  <c r="J161" i="19"/>
  <c r="J218" i="20"/>
  <c r="P55" i="22"/>
  <c r="D55" i="22"/>
  <c r="O110" i="6"/>
  <c r="O93" i="6"/>
  <c r="I93" i="6"/>
  <c r="D93" i="6"/>
  <c r="K132" i="6"/>
  <c r="K130" i="6"/>
  <c r="N53" i="10"/>
  <c r="N98" i="6" s="1"/>
  <c r="F53" i="10"/>
  <c r="F98" i="6" s="1"/>
  <c r="P50" i="10"/>
  <c r="H50" i="10"/>
  <c r="D50" i="10"/>
  <c r="Q151" i="11"/>
  <c r="Q147" i="11"/>
  <c r="Q141" i="11"/>
  <c r="Q137" i="11"/>
  <c r="B98" i="14"/>
  <c r="B159" i="6" s="1"/>
  <c r="H105" i="6"/>
  <c r="H99" i="14"/>
  <c r="H160" i="6" s="1"/>
  <c r="M200" i="16"/>
  <c r="I200" i="16"/>
  <c r="E200" i="16"/>
  <c r="M167" i="16"/>
  <c r="I167" i="16"/>
  <c r="E167" i="16"/>
  <c r="Q91" i="14"/>
  <c r="Q92" i="14"/>
  <c r="I91" i="14"/>
  <c r="I92" i="14"/>
  <c r="E91" i="14"/>
  <c r="E92" i="14"/>
  <c r="Q162" i="16"/>
  <c r="I162" i="16"/>
  <c r="Q161" i="16"/>
  <c r="I161" i="16"/>
  <c r="Q160" i="16"/>
  <c r="I160" i="16"/>
  <c r="Q159" i="16"/>
  <c r="I159" i="16"/>
  <c r="E158" i="16"/>
  <c r="Q90" i="14"/>
  <c r="I90" i="14"/>
  <c r="E90" i="14"/>
  <c r="J242" i="20"/>
  <c r="N234" i="20"/>
  <c r="J233" i="20"/>
  <c r="J224" i="20"/>
  <c r="N217" i="20"/>
  <c r="J216" i="20"/>
  <c r="J53" i="10"/>
  <c r="J98" i="6" s="1"/>
  <c r="B53" i="10"/>
  <c r="B98" i="6" s="1"/>
  <c r="N50" i="10"/>
  <c r="J50" i="10"/>
  <c r="F50" i="10"/>
  <c r="B50" i="10"/>
  <c r="O98" i="11"/>
  <c r="K98" i="11"/>
  <c r="C98" i="11"/>
  <c r="L115" i="12"/>
  <c r="H115" i="12"/>
  <c r="P98" i="12"/>
  <c r="D98" i="12"/>
  <c r="P154" i="12"/>
  <c r="L154" i="12"/>
  <c r="H154" i="12"/>
  <c r="D154" i="12"/>
  <c r="P153" i="12"/>
  <c r="L153" i="12"/>
  <c r="H153" i="12"/>
  <c r="D153" i="12"/>
  <c r="P152" i="12"/>
  <c r="L152" i="12"/>
  <c r="H152" i="12"/>
  <c r="D152" i="12"/>
  <c r="P151" i="12"/>
  <c r="L151" i="12"/>
  <c r="H151" i="12"/>
  <c r="D151" i="12"/>
  <c r="P150" i="12"/>
  <c r="L150" i="12"/>
  <c r="H150" i="12"/>
  <c r="D150" i="12"/>
  <c r="P149" i="12"/>
  <c r="L149" i="12"/>
  <c r="H149" i="12"/>
  <c r="D149" i="12"/>
  <c r="P148" i="12"/>
  <c r="L148" i="12"/>
  <c r="H148" i="12"/>
  <c r="D148" i="12"/>
  <c r="P147" i="12"/>
  <c r="L147" i="12"/>
  <c r="H147" i="12"/>
  <c r="D147" i="12"/>
  <c r="P146" i="12"/>
  <c r="L146" i="12"/>
  <c r="H146" i="12"/>
  <c r="D146" i="12"/>
  <c r="P145" i="12"/>
  <c r="L145" i="12"/>
  <c r="H145" i="12"/>
  <c r="D145" i="12"/>
  <c r="P143" i="12"/>
  <c r="L143" i="12"/>
  <c r="H143" i="12"/>
  <c r="D143" i="12"/>
  <c r="P142" i="12"/>
  <c r="L142" i="12"/>
  <c r="H142" i="12"/>
  <c r="D142" i="12"/>
  <c r="P141" i="12"/>
  <c r="L141" i="12"/>
  <c r="H141" i="12"/>
  <c r="D141" i="12"/>
  <c r="P140" i="12"/>
  <c r="L140" i="12"/>
  <c r="H140" i="12"/>
  <c r="D140" i="12"/>
  <c r="P139" i="12"/>
  <c r="L139" i="12"/>
  <c r="H139" i="12"/>
  <c r="D139" i="12"/>
  <c r="P138" i="12"/>
  <c r="H138" i="12"/>
  <c r="P137" i="12"/>
  <c r="H137" i="12"/>
  <c r="P136" i="12"/>
  <c r="H136" i="12"/>
  <c r="P135" i="12"/>
  <c r="H135" i="12"/>
  <c r="P134" i="12"/>
  <c r="L134" i="12"/>
  <c r="H134" i="12"/>
  <c r="D134" i="12"/>
  <c r="Q50" i="9"/>
  <c r="M50" i="9"/>
  <c r="I50" i="9"/>
  <c r="E50" i="9"/>
  <c r="Q49" i="9"/>
  <c r="M49" i="9"/>
  <c r="I49" i="9"/>
  <c r="E49" i="9"/>
  <c r="Q48" i="9"/>
  <c r="M48" i="9"/>
  <c r="I48" i="9"/>
  <c r="E48" i="9"/>
  <c r="Q47" i="9"/>
  <c r="P105" i="6"/>
  <c r="P99" i="14"/>
  <c r="P160" i="6" s="1"/>
  <c r="Q69" i="14"/>
  <c r="M69" i="14"/>
  <c r="I69" i="14"/>
  <c r="E69" i="14"/>
  <c r="I200" i="15"/>
  <c r="E200" i="15"/>
  <c r="Q183" i="15"/>
  <c r="M183" i="15"/>
  <c r="I167" i="15"/>
  <c r="E167" i="15"/>
  <c r="E158" i="15"/>
  <c r="I257" i="15"/>
  <c r="I256" i="15"/>
  <c r="I255" i="15"/>
  <c r="I254" i="15"/>
  <c r="Q253" i="16"/>
  <c r="M253" i="16"/>
  <c r="I253" i="16"/>
  <c r="I253" i="15"/>
  <c r="E253" i="16"/>
  <c r="Q252" i="16"/>
  <c r="M252" i="16"/>
  <c r="I252" i="16"/>
  <c r="I252" i="15"/>
  <c r="E252" i="16"/>
  <c r="Q251" i="16"/>
  <c r="M251" i="16"/>
  <c r="I251" i="16"/>
  <c r="I251" i="15"/>
  <c r="E251" i="16"/>
  <c r="Q250" i="16"/>
  <c r="M250" i="16"/>
  <c r="I250" i="16"/>
  <c r="I250" i="15"/>
  <c r="E250" i="16"/>
  <c r="Q249" i="16"/>
  <c r="M249" i="16"/>
  <c r="I249" i="16"/>
  <c r="E249" i="16"/>
  <c r="I247" i="15"/>
  <c r="I246" i="15"/>
  <c r="I245" i="15"/>
  <c r="I244" i="15"/>
  <c r="Q243" i="16"/>
  <c r="M243" i="16"/>
  <c r="I243" i="16"/>
  <c r="I243" i="15"/>
  <c r="E243" i="16"/>
  <c r="Q242" i="16"/>
  <c r="M242" i="16"/>
  <c r="I242" i="16"/>
  <c r="I242" i="15"/>
  <c r="E242" i="16"/>
  <c r="Q241" i="16"/>
  <c r="M241" i="16"/>
  <c r="I241" i="16"/>
  <c r="I241" i="15"/>
  <c r="E241" i="16"/>
  <c r="Q240" i="16"/>
  <c r="M240" i="16"/>
  <c r="I240" i="16"/>
  <c r="I240" i="15"/>
  <c r="E240" i="16"/>
  <c r="I237" i="15"/>
  <c r="I236" i="15"/>
  <c r="Q235" i="16"/>
  <c r="M235" i="16"/>
  <c r="I235" i="16"/>
  <c r="I235" i="15"/>
  <c r="E235" i="16"/>
  <c r="I234" i="15"/>
  <c r="Q233" i="16"/>
  <c r="M233" i="16"/>
  <c r="I233" i="16"/>
  <c r="I233" i="15"/>
  <c r="E233" i="16"/>
  <c r="Q232" i="16"/>
  <c r="M232" i="16"/>
  <c r="I232" i="16"/>
  <c r="I232" i="15"/>
  <c r="E232" i="16"/>
  <c r="Q231" i="16"/>
  <c r="M231" i="16"/>
  <c r="I231" i="16"/>
  <c r="I231" i="15"/>
  <c r="E231" i="16"/>
  <c r="Q230" i="16"/>
  <c r="M230" i="16"/>
  <c r="I230" i="16"/>
  <c r="I230" i="15"/>
  <c r="E230" i="16"/>
  <c r="Q229" i="16"/>
  <c r="M229" i="16"/>
  <c r="I229" i="16"/>
  <c r="E229" i="16"/>
  <c r="I227" i="15"/>
  <c r="I226" i="15"/>
  <c r="I225" i="15"/>
  <c r="Q224" i="16"/>
  <c r="M224" i="16"/>
  <c r="I224" i="16"/>
  <c r="I224" i="15"/>
  <c r="E224" i="16"/>
  <c r="Q223" i="16"/>
  <c r="M223" i="16"/>
  <c r="I223" i="16"/>
  <c r="I223" i="15"/>
  <c r="E223" i="16"/>
  <c r="Q222" i="16"/>
  <c r="M222" i="16"/>
  <c r="I222" i="16"/>
  <c r="I222" i="15"/>
  <c r="E222" i="16"/>
  <c r="Q221" i="16"/>
  <c r="M221" i="16"/>
  <c r="I221" i="16"/>
  <c r="I221" i="15"/>
  <c r="E221" i="16"/>
  <c r="H247" i="17"/>
  <c r="H246" i="17"/>
  <c r="H245" i="17"/>
  <c r="H244" i="17"/>
  <c r="H239" i="17"/>
  <c r="L75" i="14"/>
  <c r="L74" i="14" s="1"/>
  <c r="L172" i="17"/>
  <c r="L174" i="17"/>
  <c r="L175" i="17"/>
  <c r="L177" i="17"/>
  <c r="L178" i="17"/>
  <c r="L179" i="17"/>
  <c r="L181" i="17"/>
  <c r="L229" i="17"/>
  <c r="H229" i="17"/>
  <c r="H75" i="14"/>
  <c r="H74" i="14" s="1"/>
  <c r="H179" i="17"/>
  <c r="H178" i="17"/>
  <c r="H177" i="17"/>
  <c r="H175" i="17"/>
  <c r="H174" i="17"/>
  <c r="H172" i="17"/>
  <c r="C78" i="18"/>
  <c r="C100" i="18"/>
  <c r="C163" i="6" s="1"/>
  <c r="N75" i="18"/>
  <c r="J75" i="18"/>
  <c r="F75" i="18"/>
  <c r="B75" i="18"/>
  <c r="D133" i="6"/>
  <c r="O239" i="19"/>
  <c r="O241" i="19"/>
  <c r="O243" i="19"/>
  <c r="O245" i="19"/>
  <c r="G239" i="19"/>
  <c r="G241" i="19"/>
  <c r="G243" i="19"/>
  <c r="G245" i="19"/>
  <c r="G238" i="19"/>
  <c r="G240" i="19"/>
  <c r="G242" i="19"/>
  <c r="G244" i="19"/>
  <c r="G246" i="19"/>
  <c r="G92" i="18"/>
  <c r="C92" i="18"/>
  <c r="C98" i="18"/>
  <c r="K91" i="18"/>
  <c r="K227" i="19"/>
  <c r="K229" i="19"/>
  <c r="K231" i="19"/>
  <c r="K233" i="19"/>
  <c r="K235" i="19"/>
  <c r="K228" i="19"/>
  <c r="K230" i="19"/>
  <c r="K232" i="19"/>
  <c r="K234" i="19"/>
  <c r="K97" i="18"/>
  <c r="C91" i="18"/>
  <c r="C97" i="18"/>
  <c r="C228" i="19"/>
  <c r="C230" i="19"/>
  <c r="C232" i="19"/>
  <c r="C234" i="19"/>
  <c r="O95" i="18"/>
  <c r="O96" i="18"/>
  <c r="O215" i="19"/>
  <c r="O217" i="19"/>
  <c r="O219" i="19"/>
  <c r="O221" i="19"/>
  <c r="O223" i="19"/>
  <c r="O216" i="19"/>
  <c r="O218" i="19"/>
  <c r="O220" i="19"/>
  <c r="O222" i="19"/>
  <c r="O224" i="19"/>
  <c r="K90" i="18"/>
  <c r="K95" i="18"/>
  <c r="G95" i="18"/>
  <c r="G96" i="18"/>
  <c r="G90" i="18"/>
  <c r="G216" i="19"/>
  <c r="G218" i="19"/>
  <c r="G220" i="19"/>
  <c r="G222" i="19"/>
  <c r="G224" i="19"/>
  <c r="C90" i="18"/>
  <c r="C95" i="18"/>
  <c r="C96" i="18"/>
  <c r="O86" i="18"/>
  <c r="K86" i="18"/>
  <c r="G86" i="18"/>
  <c r="C86" i="18"/>
  <c r="O85" i="18"/>
  <c r="K85" i="18"/>
  <c r="G85" i="18"/>
  <c r="O84" i="18"/>
  <c r="K84" i="18"/>
  <c r="G84" i="18"/>
  <c r="C84" i="18"/>
  <c r="O244" i="19"/>
  <c r="C229" i="19"/>
  <c r="G221" i="19"/>
  <c r="G157" i="20"/>
  <c r="Q50" i="10"/>
  <c r="M50" i="10"/>
  <c r="I50" i="10"/>
  <c r="E50" i="10"/>
  <c r="Q51" i="6"/>
  <c r="Q128" i="6" s="1"/>
  <c r="M51" i="6"/>
  <c r="M128" i="6" s="1"/>
  <c r="I51" i="6"/>
  <c r="I128" i="6" s="1"/>
  <c r="E51" i="6"/>
  <c r="E128" i="6" s="1"/>
  <c r="M57" i="10"/>
  <c r="I61" i="10"/>
  <c r="N115" i="11"/>
  <c r="B115" i="11"/>
  <c r="N98" i="11"/>
  <c r="N154" i="13"/>
  <c r="J154" i="13"/>
  <c r="F154" i="13"/>
  <c r="B154" i="13"/>
  <c r="N153" i="13"/>
  <c r="J153" i="13"/>
  <c r="F153" i="13"/>
  <c r="B153" i="13"/>
  <c r="N151" i="13"/>
  <c r="J151" i="13"/>
  <c r="F151" i="13"/>
  <c r="B151" i="13"/>
  <c r="N150" i="13"/>
  <c r="J150" i="13"/>
  <c r="F150" i="13"/>
  <c r="B150" i="13"/>
  <c r="N143" i="13"/>
  <c r="J143" i="13"/>
  <c r="F143" i="13"/>
  <c r="B143" i="13"/>
  <c r="N142" i="13"/>
  <c r="J142" i="13"/>
  <c r="F142" i="13"/>
  <c r="B142" i="13"/>
  <c r="N141" i="13"/>
  <c r="J141" i="13"/>
  <c r="F141" i="13"/>
  <c r="B141" i="13"/>
  <c r="N140" i="13"/>
  <c r="J140" i="13"/>
  <c r="F140" i="13"/>
  <c r="B140" i="13"/>
  <c r="N139" i="13"/>
  <c r="J139" i="13"/>
  <c r="F139" i="13"/>
  <c r="B139" i="13"/>
  <c r="F143" i="12"/>
  <c r="F142" i="12"/>
  <c r="F141" i="12"/>
  <c r="F140" i="12"/>
  <c r="F139" i="12"/>
  <c r="O115" i="12"/>
  <c r="K115" i="12"/>
  <c r="G115" i="12"/>
  <c r="C115" i="12"/>
  <c r="O98" i="12"/>
  <c r="N100" i="14"/>
  <c r="N161" i="6" s="1"/>
  <c r="F98" i="14"/>
  <c r="F159" i="6" s="1"/>
  <c r="N88" i="14"/>
  <c r="N87" i="14"/>
  <c r="N86" i="14"/>
  <c r="N85" i="14"/>
  <c r="N84" i="14"/>
  <c r="D105" i="6"/>
  <c r="D99" i="14"/>
  <c r="D160" i="6" s="1"/>
  <c r="E253" i="15"/>
  <c r="Q251" i="15"/>
  <c r="M250" i="15"/>
  <c r="E243" i="15"/>
  <c r="Q241" i="15"/>
  <c r="M240" i="15"/>
  <c r="Q235" i="15"/>
  <c r="E233" i="15"/>
  <c r="Q231" i="15"/>
  <c r="M230" i="15"/>
  <c r="M224" i="15"/>
  <c r="E223" i="15"/>
  <c r="Q221" i="15"/>
  <c r="L200" i="15"/>
  <c r="D200" i="15"/>
  <c r="P167" i="15"/>
  <c r="P247" i="17"/>
  <c r="P247" i="16"/>
  <c r="P246" i="17"/>
  <c r="P246" i="16"/>
  <c r="P245" i="17"/>
  <c r="P245" i="16"/>
  <c r="P244" i="17"/>
  <c r="P244" i="16"/>
  <c r="P239" i="17"/>
  <c r="P239" i="16"/>
  <c r="P237" i="17"/>
  <c r="P237" i="16"/>
  <c r="P236" i="17"/>
  <c r="P236" i="16"/>
  <c r="P234" i="16"/>
  <c r="P234" i="17"/>
  <c r="L234" i="16"/>
  <c r="L234" i="17"/>
  <c r="P229" i="16"/>
  <c r="P229" i="17"/>
  <c r="P227" i="16"/>
  <c r="P227" i="17"/>
  <c r="L227" i="16"/>
  <c r="L227" i="17"/>
  <c r="P226" i="16"/>
  <c r="P226" i="17"/>
  <c r="L226" i="16"/>
  <c r="L226" i="17"/>
  <c r="P225" i="16"/>
  <c r="P225" i="17"/>
  <c r="L225" i="16"/>
  <c r="L225" i="17"/>
  <c r="P220" i="16"/>
  <c r="P220" i="17"/>
  <c r="L220" i="16"/>
  <c r="L220" i="17"/>
  <c r="J256" i="16"/>
  <c r="J255" i="16"/>
  <c r="J254" i="16"/>
  <c r="L183" i="16"/>
  <c r="L158" i="16"/>
  <c r="H158" i="16"/>
  <c r="D227" i="17"/>
  <c r="K96" i="18"/>
  <c r="O90" i="18"/>
  <c r="O242" i="19"/>
  <c r="C231" i="19"/>
  <c r="G223" i="19"/>
  <c r="G215" i="19"/>
  <c r="K157" i="20"/>
  <c r="N210" i="20"/>
  <c r="N246" i="20"/>
  <c r="F246" i="20"/>
  <c r="F210" i="20"/>
  <c r="B210" i="20"/>
  <c r="B246" i="20"/>
  <c r="J206" i="20"/>
  <c r="J245" i="20"/>
  <c r="F206" i="20"/>
  <c r="F245" i="20"/>
  <c r="B245" i="20"/>
  <c r="B206" i="20"/>
  <c r="N203" i="20"/>
  <c r="N244" i="20"/>
  <c r="F244" i="20"/>
  <c r="F203" i="20"/>
  <c r="B203" i="20"/>
  <c r="B244" i="20"/>
  <c r="J200" i="20"/>
  <c r="J243" i="20"/>
  <c r="F200" i="20"/>
  <c r="F243" i="20"/>
  <c r="B243" i="20"/>
  <c r="B200" i="20"/>
  <c r="N199" i="20"/>
  <c r="N242" i="20"/>
  <c r="F242" i="20"/>
  <c r="F199" i="20"/>
  <c r="B199" i="20"/>
  <c r="B242" i="20"/>
  <c r="J198" i="20"/>
  <c r="J241" i="20"/>
  <c r="F198" i="20"/>
  <c r="F241" i="20"/>
  <c r="B241" i="20"/>
  <c r="B198" i="20"/>
  <c r="N197" i="20"/>
  <c r="N240" i="20"/>
  <c r="F240" i="20"/>
  <c r="F197" i="20"/>
  <c r="B197" i="20"/>
  <c r="B240" i="20"/>
  <c r="J196" i="20"/>
  <c r="J239" i="20"/>
  <c r="F196" i="20"/>
  <c r="F239" i="20"/>
  <c r="B239" i="20"/>
  <c r="B196" i="20"/>
  <c r="N195" i="20"/>
  <c r="N238" i="20"/>
  <c r="F238" i="20"/>
  <c r="F195" i="20"/>
  <c r="B195" i="20"/>
  <c r="B238" i="20"/>
  <c r="J237" i="20"/>
  <c r="F237" i="20"/>
  <c r="B237" i="20"/>
  <c r="N191" i="20"/>
  <c r="N235" i="20"/>
  <c r="F235" i="20"/>
  <c r="F191" i="20"/>
  <c r="B235" i="20"/>
  <c r="B191" i="20"/>
  <c r="J187" i="20"/>
  <c r="J234" i="20"/>
  <c r="F234" i="20"/>
  <c r="F187" i="20"/>
  <c r="B234" i="20"/>
  <c r="B187" i="20"/>
  <c r="N184" i="20"/>
  <c r="N233" i="20"/>
  <c r="F233" i="20"/>
  <c r="F184" i="20"/>
  <c r="B233" i="20"/>
  <c r="B184" i="20"/>
  <c r="J181" i="20"/>
  <c r="J232" i="20"/>
  <c r="F232" i="20"/>
  <c r="F181" i="20"/>
  <c r="B232" i="20"/>
  <c r="B181" i="20"/>
  <c r="N180" i="20"/>
  <c r="N231" i="20"/>
  <c r="F231" i="20"/>
  <c r="F180" i="20"/>
  <c r="B231" i="20"/>
  <c r="B180" i="20"/>
  <c r="J179" i="20"/>
  <c r="J230" i="20"/>
  <c r="F230" i="20"/>
  <c r="F179" i="20"/>
  <c r="B230" i="20"/>
  <c r="B179" i="20"/>
  <c r="N178" i="20"/>
  <c r="N229" i="20"/>
  <c r="F229" i="20"/>
  <c r="F178" i="20"/>
  <c r="B229" i="20"/>
  <c r="B178" i="20"/>
  <c r="J177" i="20"/>
  <c r="J228" i="20"/>
  <c r="F228" i="20"/>
  <c r="F177" i="20"/>
  <c r="B228" i="20"/>
  <c r="B177" i="20"/>
  <c r="N176" i="20"/>
  <c r="N227" i="20"/>
  <c r="F227" i="20"/>
  <c r="F176" i="20"/>
  <c r="B227" i="20"/>
  <c r="B176" i="20"/>
  <c r="J226" i="20"/>
  <c r="F226" i="20"/>
  <c r="B226" i="20"/>
  <c r="N172" i="20"/>
  <c r="N224" i="20"/>
  <c r="F172" i="20"/>
  <c r="F224" i="20"/>
  <c r="B172" i="20"/>
  <c r="B224" i="20"/>
  <c r="J168" i="20"/>
  <c r="J223" i="20"/>
  <c r="F168" i="20"/>
  <c r="F223" i="20"/>
  <c r="B168" i="20"/>
  <c r="B223" i="20"/>
  <c r="N165" i="20"/>
  <c r="N222" i="20"/>
  <c r="F165" i="20"/>
  <c r="F222" i="20"/>
  <c r="B165" i="20"/>
  <c r="B222" i="20"/>
  <c r="J164" i="20"/>
  <c r="J221" i="20"/>
  <c r="F164" i="20"/>
  <c r="F221" i="20"/>
  <c r="B164" i="20"/>
  <c r="B221" i="20"/>
  <c r="N163" i="20"/>
  <c r="N220" i="20"/>
  <c r="F163" i="20"/>
  <c r="F220" i="20"/>
  <c r="B163" i="20"/>
  <c r="B220" i="20"/>
  <c r="J162" i="20"/>
  <c r="J219" i="20"/>
  <c r="F162" i="20"/>
  <c r="F219" i="20"/>
  <c r="B162" i="20"/>
  <c r="B219" i="20"/>
  <c r="N161" i="20"/>
  <c r="N218" i="20"/>
  <c r="F161" i="20"/>
  <c r="F218" i="20"/>
  <c r="B161" i="20"/>
  <c r="B218" i="20"/>
  <c r="J160" i="20"/>
  <c r="J217" i="20"/>
  <c r="F160" i="20"/>
  <c r="F217" i="20"/>
  <c r="B160" i="20"/>
  <c r="B217" i="20"/>
  <c r="N159" i="20"/>
  <c r="N216" i="20"/>
  <c r="F159" i="20"/>
  <c r="F216" i="20"/>
  <c r="B159" i="20"/>
  <c r="B216" i="20"/>
  <c r="J158" i="20"/>
  <c r="J215" i="20"/>
  <c r="F158" i="20"/>
  <c r="F215" i="20"/>
  <c r="B158" i="20"/>
  <c r="B215" i="20"/>
  <c r="N214" i="20"/>
  <c r="F214" i="20"/>
  <c r="B214" i="20"/>
  <c r="L53" i="10"/>
  <c r="D53" i="10"/>
  <c r="O50" i="10"/>
  <c r="K50" i="10"/>
  <c r="G50" i="10"/>
  <c r="C50" i="10"/>
  <c r="O51" i="6"/>
  <c r="O128" i="6" s="1"/>
  <c r="K51" i="6"/>
  <c r="K128" i="6" s="1"/>
  <c r="G51" i="6"/>
  <c r="G128" i="6" s="1"/>
  <c r="C51" i="6"/>
  <c r="C57" i="10"/>
  <c r="D115" i="11"/>
  <c r="L98" i="11"/>
  <c r="H98" i="11"/>
  <c r="I115" i="12"/>
  <c r="E115" i="12"/>
  <c r="L105" i="6"/>
  <c r="L99" i="14"/>
  <c r="L160" i="6" s="1"/>
  <c r="N69" i="14"/>
  <c r="J69" i="14"/>
  <c r="F69" i="14"/>
  <c r="B69" i="14"/>
  <c r="J59" i="6"/>
  <c r="J132" i="6" s="1"/>
  <c r="J100" i="14"/>
  <c r="J161" i="6" s="1"/>
  <c r="J57" i="6"/>
  <c r="J98" i="14"/>
  <c r="J159" i="6" s="1"/>
  <c r="N49" i="6"/>
  <c r="J49" i="6"/>
  <c r="F49" i="6"/>
  <c r="B49" i="6"/>
  <c r="N48" i="6"/>
  <c r="J48" i="6"/>
  <c r="F48" i="6"/>
  <c r="B48" i="6"/>
  <c r="N47" i="6"/>
  <c r="J47" i="6"/>
  <c r="F47" i="6"/>
  <c r="B47" i="6"/>
  <c r="N46" i="6"/>
  <c r="J46" i="6"/>
  <c r="F46" i="6"/>
  <c r="B46" i="6"/>
  <c r="N45" i="6"/>
  <c r="J45" i="6"/>
  <c r="F45" i="6"/>
  <c r="B45" i="6"/>
  <c r="N44" i="6"/>
  <c r="J44" i="6"/>
  <c r="F44" i="6"/>
  <c r="B44" i="6"/>
  <c r="N43" i="6"/>
  <c r="J43" i="6"/>
  <c r="F43" i="6"/>
  <c r="B43" i="6"/>
  <c r="N41" i="6"/>
  <c r="J41" i="6"/>
  <c r="F41" i="6"/>
  <c r="B41" i="6"/>
  <c r="N40" i="6"/>
  <c r="J40" i="6"/>
  <c r="F40" i="6"/>
  <c r="B40" i="6"/>
  <c r="N38" i="6"/>
  <c r="J38" i="6"/>
  <c r="F38" i="6"/>
  <c r="B38" i="6"/>
  <c r="N37" i="6"/>
  <c r="J37" i="6"/>
  <c r="F37" i="6"/>
  <c r="B37" i="6"/>
  <c r="N36" i="6"/>
  <c r="J36" i="6"/>
  <c r="F36" i="6"/>
  <c r="B36" i="6"/>
  <c r="N35" i="6"/>
  <c r="J35" i="6"/>
  <c r="F35" i="6"/>
  <c r="B35" i="6"/>
  <c r="N34" i="6"/>
  <c r="J34" i="6"/>
  <c r="F34" i="6"/>
  <c r="B34" i="6"/>
  <c r="N31" i="6"/>
  <c r="J31" i="6"/>
  <c r="F31" i="6"/>
  <c r="B31" i="6"/>
  <c r="N29" i="6"/>
  <c r="J29" i="6"/>
  <c r="J127" i="6" s="1"/>
  <c r="F29" i="6"/>
  <c r="F127" i="6" s="1"/>
  <c r="B29" i="6"/>
  <c r="B127" i="6" s="1"/>
  <c r="P8" i="6"/>
  <c r="P82" i="14"/>
  <c r="L8" i="6"/>
  <c r="L82" i="14"/>
  <c r="H8" i="6"/>
  <c r="H82" i="14"/>
  <c r="D8" i="6"/>
  <c r="D82" i="14"/>
  <c r="P7" i="6"/>
  <c r="P81" i="14"/>
  <c r="L7" i="6"/>
  <c r="L81" i="14"/>
  <c r="H7" i="6"/>
  <c r="H81" i="14"/>
  <c r="D7" i="6"/>
  <c r="D81" i="14"/>
  <c r="P6" i="6"/>
  <c r="P80" i="14"/>
  <c r="L6" i="6"/>
  <c r="L80" i="14"/>
  <c r="H6" i="6"/>
  <c r="H130" i="6" s="1"/>
  <c r="H80" i="14"/>
  <c r="D6" i="6"/>
  <c r="D80" i="14"/>
  <c r="J200" i="15"/>
  <c r="F200" i="15"/>
  <c r="B200" i="15"/>
  <c r="N183" i="15"/>
  <c r="B183" i="15"/>
  <c r="N167" i="15"/>
  <c r="J158" i="15"/>
  <c r="N257" i="17"/>
  <c r="N257" i="16"/>
  <c r="F257" i="17"/>
  <c r="F257" i="16"/>
  <c r="N256" i="17"/>
  <c r="N256" i="16"/>
  <c r="F256" i="17"/>
  <c r="F256" i="16"/>
  <c r="N255" i="17"/>
  <c r="N255" i="16"/>
  <c r="F255" i="17"/>
  <c r="F255" i="16"/>
  <c r="N254" i="17"/>
  <c r="N254" i="16"/>
  <c r="F254" i="17"/>
  <c r="F254" i="16"/>
  <c r="N247" i="17"/>
  <c r="N247" i="16"/>
  <c r="J247" i="17"/>
  <c r="F247" i="17"/>
  <c r="F247" i="16"/>
  <c r="B247" i="17"/>
  <c r="N246" i="17"/>
  <c r="N246" i="16"/>
  <c r="J246" i="17"/>
  <c r="F246" i="17"/>
  <c r="F246" i="16"/>
  <c r="B246" i="17"/>
  <c r="N245" i="17"/>
  <c r="N245" i="16"/>
  <c r="J245" i="17"/>
  <c r="F245" i="17"/>
  <c r="F245" i="16"/>
  <c r="B245" i="17"/>
  <c r="N244" i="17"/>
  <c r="N244" i="16"/>
  <c r="J244" i="17"/>
  <c r="F244" i="17"/>
  <c r="F244" i="16"/>
  <c r="B244" i="17"/>
  <c r="N239" i="17"/>
  <c r="N239" i="16"/>
  <c r="J239" i="17"/>
  <c r="F239" i="17"/>
  <c r="F239" i="16"/>
  <c r="B239" i="17"/>
  <c r="N237" i="17"/>
  <c r="N237" i="16"/>
  <c r="J237" i="17"/>
  <c r="F237" i="17"/>
  <c r="F237" i="16"/>
  <c r="B237" i="17"/>
  <c r="N236" i="17"/>
  <c r="N236" i="16"/>
  <c r="J236" i="17"/>
  <c r="F236" i="17"/>
  <c r="F236" i="16"/>
  <c r="B236" i="17"/>
  <c r="J257" i="16"/>
  <c r="P256" i="16"/>
  <c r="B256" i="16"/>
  <c r="B255" i="16"/>
  <c r="B254" i="16"/>
  <c r="B247" i="16"/>
  <c r="B246" i="16"/>
  <c r="B245" i="16"/>
  <c r="B244" i="16"/>
  <c r="B239" i="16"/>
  <c r="B237" i="16"/>
  <c r="B236" i="16"/>
  <c r="P200" i="16"/>
  <c r="H200" i="16"/>
  <c r="D200" i="16"/>
  <c r="H167" i="16"/>
  <c r="D167" i="16"/>
  <c r="H256" i="16"/>
  <c r="P255" i="16"/>
  <c r="H255" i="16"/>
  <c r="P254" i="16"/>
  <c r="H254" i="16"/>
  <c r="P253" i="16"/>
  <c r="H253" i="16"/>
  <c r="P252" i="16"/>
  <c r="H252" i="16"/>
  <c r="P251" i="16"/>
  <c r="H251" i="16"/>
  <c r="P250" i="16"/>
  <c r="H250" i="16"/>
  <c r="P94" i="14"/>
  <c r="L94" i="14"/>
  <c r="H94" i="14"/>
  <c r="D94" i="14"/>
  <c r="P93" i="14"/>
  <c r="L93" i="14"/>
  <c r="H93" i="14"/>
  <c r="D93" i="14"/>
  <c r="P91" i="14"/>
  <c r="L91" i="14"/>
  <c r="H91" i="14"/>
  <c r="D91" i="14"/>
  <c r="P90" i="14"/>
  <c r="L90" i="14"/>
  <c r="H90" i="14"/>
  <c r="D90" i="14"/>
  <c r="D234" i="17"/>
  <c r="D225" i="17"/>
  <c r="O70" i="18"/>
  <c r="O89" i="18"/>
  <c r="K70" i="18"/>
  <c r="K89" i="18"/>
  <c r="G70" i="18"/>
  <c r="G89" i="18"/>
  <c r="C70" i="18"/>
  <c r="C89" i="18"/>
  <c r="E102" i="18"/>
  <c r="E165" i="6" s="1"/>
  <c r="O246" i="19"/>
  <c r="O238" i="19"/>
  <c r="C235" i="19"/>
  <c r="C227" i="19"/>
  <c r="G219" i="19"/>
  <c r="N243" i="20"/>
  <c r="L175" i="20"/>
  <c r="G180" i="21"/>
  <c r="G185" i="21"/>
  <c r="G192" i="21"/>
  <c r="G181" i="21"/>
  <c r="G187" i="21"/>
  <c r="G184" i="21"/>
  <c r="P249" i="16"/>
  <c r="H249" i="16"/>
  <c r="Q102" i="18"/>
  <c r="Q165" i="6" s="1"/>
  <c r="E88" i="18"/>
  <c r="H51" i="18"/>
  <c r="H60" i="6" s="1"/>
  <c r="H133" i="6" s="1"/>
  <c r="I246" i="19"/>
  <c r="E245" i="19"/>
  <c r="I244" i="19"/>
  <c r="E243" i="19"/>
  <c r="I242" i="19"/>
  <c r="E241" i="19"/>
  <c r="I240" i="19"/>
  <c r="E239" i="19"/>
  <c r="I238" i="19"/>
  <c r="I235" i="19"/>
  <c r="K194" i="19"/>
  <c r="Q172" i="19"/>
  <c r="Q157" i="19" s="1"/>
  <c r="M172" i="19"/>
  <c r="I172" i="19"/>
  <c r="E172" i="19"/>
  <c r="O194" i="20"/>
  <c r="G194" i="20"/>
  <c r="K181" i="21"/>
  <c r="K187" i="21"/>
  <c r="K226" i="21"/>
  <c r="K80" i="18"/>
  <c r="C184" i="21"/>
  <c r="C189" i="21"/>
  <c r="C226" i="21"/>
  <c r="K189" i="21"/>
  <c r="G188" i="21"/>
  <c r="K234" i="21"/>
  <c r="C187" i="21"/>
  <c r="K184" i="21"/>
  <c r="G233" i="21"/>
  <c r="G182" i="21"/>
  <c r="C181" i="21"/>
  <c r="O50" i="22"/>
  <c r="O64" i="6" s="1"/>
  <c r="O137" i="6" s="1"/>
  <c r="O68" i="22"/>
  <c r="K50" i="22"/>
  <c r="K64" i="6" s="1"/>
  <c r="K137" i="6" s="1"/>
  <c r="K68" i="22"/>
  <c r="G50" i="22"/>
  <c r="G64" i="6" s="1"/>
  <c r="G137" i="6" s="1"/>
  <c r="G68" i="22"/>
  <c r="C50" i="22"/>
  <c r="C64" i="6" s="1"/>
  <c r="C137" i="6" s="1"/>
  <c r="F143" i="23"/>
  <c r="Q162" i="24"/>
  <c r="Q129" i="24"/>
  <c r="N62" i="10"/>
  <c r="F62" i="10"/>
  <c r="P92" i="14"/>
  <c r="L92" i="14"/>
  <c r="H92" i="14"/>
  <c r="D92" i="14"/>
  <c r="P69" i="14"/>
  <c r="L69" i="14"/>
  <c r="H69" i="14"/>
  <c r="D69" i="14"/>
  <c r="P100" i="14"/>
  <c r="P161" i="6" s="1"/>
  <c r="P98" i="14"/>
  <c r="P159" i="6" s="1"/>
  <c r="P130" i="6"/>
  <c r="P49" i="6"/>
  <c r="L49" i="6"/>
  <c r="H49" i="6"/>
  <c r="D49" i="6"/>
  <c r="P48" i="6"/>
  <c r="L48" i="6"/>
  <c r="H48" i="6"/>
  <c r="D48" i="6"/>
  <c r="P47" i="6"/>
  <c r="L47" i="6"/>
  <c r="H47" i="6"/>
  <c r="D47" i="6"/>
  <c r="P46" i="6"/>
  <c r="L46" i="6"/>
  <c r="H46" i="6"/>
  <c r="D46" i="6"/>
  <c r="P45" i="6"/>
  <c r="L45" i="6"/>
  <c r="H45" i="6"/>
  <c r="D45" i="6"/>
  <c r="P44" i="6"/>
  <c r="L44" i="6"/>
  <c r="H44" i="6"/>
  <c r="D44" i="6"/>
  <c r="P43" i="6"/>
  <c r="L43" i="6"/>
  <c r="H43" i="6"/>
  <c r="D43" i="6"/>
  <c r="P41" i="6"/>
  <c r="L41" i="6"/>
  <c r="H41" i="6"/>
  <c r="D41" i="6"/>
  <c r="P40" i="6"/>
  <c r="L40" i="6"/>
  <c r="H40" i="6"/>
  <c r="D40" i="6"/>
  <c r="P38" i="6"/>
  <c r="L38" i="6"/>
  <c r="H38" i="6"/>
  <c r="D38" i="6"/>
  <c r="P37" i="6"/>
  <c r="L37" i="6"/>
  <c r="H37" i="6"/>
  <c r="D37" i="6"/>
  <c r="P36" i="6"/>
  <c r="L36" i="6"/>
  <c r="H36" i="6"/>
  <c r="D36" i="6"/>
  <c r="P35" i="6"/>
  <c r="L35" i="6"/>
  <c r="H35" i="6"/>
  <c r="D35" i="6"/>
  <c r="P34" i="6"/>
  <c r="L34" i="6"/>
  <c r="H34" i="6"/>
  <c r="D34" i="6"/>
  <c r="P31" i="6"/>
  <c r="L31" i="6"/>
  <c r="H31" i="6"/>
  <c r="D31" i="6"/>
  <c r="P29" i="6"/>
  <c r="L29" i="6"/>
  <c r="L127" i="6" s="1"/>
  <c r="H29" i="6"/>
  <c r="H127" i="6" s="1"/>
  <c r="D29" i="6"/>
  <c r="D127" i="6" s="1"/>
  <c r="O200" i="15"/>
  <c r="K200" i="15"/>
  <c r="O183" i="15"/>
  <c r="K183" i="15"/>
  <c r="K167" i="15"/>
  <c r="G167" i="15"/>
  <c r="K158" i="15"/>
  <c r="G158" i="15"/>
  <c r="C158" i="15"/>
  <c r="O253" i="16"/>
  <c r="K253" i="16"/>
  <c r="G253" i="16"/>
  <c r="C253" i="16"/>
  <c r="O252" i="16"/>
  <c r="K252" i="16"/>
  <c r="G252" i="16"/>
  <c r="C252" i="16"/>
  <c r="O251" i="16"/>
  <c r="K251" i="16"/>
  <c r="G251" i="16"/>
  <c r="C251" i="16"/>
  <c r="O250" i="16"/>
  <c r="K250" i="16"/>
  <c r="G250" i="16"/>
  <c r="C250" i="16"/>
  <c r="O249" i="16"/>
  <c r="K249" i="16"/>
  <c r="G249" i="16"/>
  <c r="C249" i="16"/>
  <c r="O243" i="16"/>
  <c r="K243" i="16"/>
  <c r="G243" i="16"/>
  <c r="C243" i="16"/>
  <c r="O242" i="16"/>
  <c r="K242" i="16"/>
  <c r="G242" i="16"/>
  <c r="C242" i="16"/>
  <c r="O241" i="16"/>
  <c r="K241" i="16"/>
  <c r="G241" i="16"/>
  <c r="C241" i="16"/>
  <c r="O240" i="16"/>
  <c r="K240" i="16"/>
  <c r="G240" i="16"/>
  <c r="C240" i="16"/>
  <c r="O235" i="16"/>
  <c r="K235" i="16"/>
  <c r="G235" i="16"/>
  <c r="C235" i="16"/>
  <c r="O233" i="15"/>
  <c r="K233" i="16"/>
  <c r="G233" i="15"/>
  <c r="C233" i="16"/>
  <c r="O232" i="15"/>
  <c r="K232" i="16"/>
  <c r="G232" i="15"/>
  <c r="C232" i="16"/>
  <c r="O231" i="15"/>
  <c r="K231" i="16"/>
  <c r="G231" i="15"/>
  <c r="C231" i="16"/>
  <c r="O230" i="15"/>
  <c r="K230" i="16"/>
  <c r="G230" i="15"/>
  <c r="C230" i="16"/>
  <c r="O229" i="16"/>
  <c r="K229" i="16"/>
  <c r="G229" i="16"/>
  <c r="C229" i="16"/>
  <c r="O224" i="15"/>
  <c r="K224" i="16"/>
  <c r="G224" i="15"/>
  <c r="C224" i="16"/>
  <c r="O223" i="15"/>
  <c r="K223" i="16"/>
  <c r="G223" i="15"/>
  <c r="C223" i="16"/>
  <c r="O222" i="15"/>
  <c r="K222" i="16"/>
  <c r="G222" i="15"/>
  <c r="C222" i="16"/>
  <c r="O221" i="15"/>
  <c r="K221" i="16"/>
  <c r="G221" i="15"/>
  <c r="C221" i="16"/>
  <c r="N200" i="16"/>
  <c r="J200" i="16"/>
  <c r="F200" i="16"/>
  <c r="B200" i="16"/>
  <c r="N183" i="16"/>
  <c r="J183" i="16"/>
  <c r="J167" i="16"/>
  <c r="F167" i="16"/>
  <c r="F158" i="16"/>
  <c r="B158" i="16"/>
  <c r="H257" i="17"/>
  <c r="H256" i="17"/>
  <c r="H255" i="17"/>
  <c r="H254" i="17"/>
  <c r="H237" i="17"/>
  <c r="H236" i="17"/>
  <c r="H234" i="17"/>
  <c r="H216" i="17"/>
  <c r="O183" i="17"/>
  <c r="K183" i="17"/>
  <c r="G183" i="17"/>
  <c r="C183" i="17"/>
  <c r="H181" i="17"/>
  <c r="O158" i="17"/>
  <c r="G158" i="17"/>
  <c r="I94" i="18"/>
  <c r="M89" i="18"/>
  <c r="G78" i="18"/>
  <c r="G99" i="18" s="1"/>
  <c r="G162" i="6" s="1"/>
  <c r="K75" i="18"/>
  <c r="Q246" i="19"/>
  <c r="M245" i="19"/>
  <c r="Q244" i="19"/>
  <c r="M243" i="19"/>
  <c r="Q242" i="19"/>
  <c r="M241" i="19"/>
  <c r="Q240" i="19"/>
  <c r="M239" i="19"/>
  <c r="Q238" i="19"/>
  <c r="Q235" i="19"/>
  <c r="E235" i="19"/>
  <c r="Q233" i="19"/>
  <c r="E233" i="19"/>
  <c r="Q231" i="19"/>
  <c r="E231" i="19"/>
  <c r="Q229" i="19"/>
  <c r="E229" i="19"/>
  <c r="Q227" i="19"/>
  <c r="E227" i="19"/>
  <c r="E224" i="19"/>
  <c r="I223" i="19"/>
  <c r="E222" i="19"/>
  <c r="I221" i="19"/>
  <c r="E220" i="19"/>
  <c r="I219" i="19"/>
  <c r="E218" i="19"/>
  <c r="I217" i="19"/>
  <c r="E216" i="19"/>
  <c r="I215" i="19"/>
  <c r="Q191" i="19"/>
  <c r="M191" i="19"/>
  <c r="I191" i="19"/>
  <c r="E191" i="19"/>
  <c r="Q187" i="19"/>
  <c r="M187" i="19"/>
  <c r="I187" i="19"/>
  <c r="E187" i="19"/>
  <c r="Q184" i="19"/>
  <c r="M184" i="19"/>
  <c r="I184" i="19"/>
  <c r="E184" i="19"/>
  <c r="Q181" i="19"/>
  <c r="M181" i="19"/>
  <c r="I181" i="19"/>
  <c r="E181" i="19"/>
  <c r="Q180" i="19"/>
  <c r="M180" i="19"/>
  <c r="I180" i="19"/>
  <c r="E180" i="19"/>
  <c r="Q179" i="19"/>
  <c r="M179" i="19"/>
  <c r="I179" i="19"/>
  <c r="E179" i="19"/>
  <c r="Q178" i="19"/>
  <c r="M178" i="19"/>
  <c r="I178" i="19"/>
  <c r="E178" i="19"/>
  <c r="Q177" i="19"/>
  <c r="M177" i="19"/>
  <c r="I177" i="19"/>
  <c r="E177" i="19"/>
  <c r="Q176" i="19"/>
  <c r="M176" i="19"/>
  <c r="I176" i="19"/>
  <c r="E176" i="19"/>
  <c r="K246" i="20"/>
  <c r="K246" i="19"/>
  <c r="C246" i="20"/>
  <c r="C246" i="19"/>
  <c r="K245" i="20"/>
  <c r="K245" i="19"/>
  <c r="G245" i="20"/>
  <c r="G245" i="21"/>
  <c r="C245" i="20"/>
  <c r="C245" i="19"/>
  <c r="K244" i="20"/>
  <c r="K244" i="19"/>
  <c r="C244" i="20"/>
  <c r="C244" i="21"/>
  <c r="C244" i="19"/>
  <c r="K243" i="20"/>
  <c r="K243" i="19"/>
  <c r="C243" i="20"/>
  <c r="C243" i="19"/>
  <c r="K242" i="20"/>
  <c r="K242" i="21"/>
  <c r="K242" i="19"/>
  <c r="C242" i="20"/>
  <c r="C242" i="19"/>
  <c r="K241" i="20"/>
  <c r="K241" i="19"/>
  <c r="C241" i="20"/>
  <c r="C241" i="19"/>
  <c r="K240" i="20"/>
  <c r="K240" i="19"/>
  <c r="C240" i="20"/>
  <c r="C240" i="19"/>
  <c r="K239" i="20"/>
  <c r="K239" i="19"/>
  <c r="C239" i="20"/>
  <c r="C239" i="19"/>
  <c r="K238" i="20"/>
  <c r="K238" i="19"/>
  <c r="C238" i="20"/>
  <c r="C238" i="19"/>
  <c r="G237" i="20"/>
  <c r="G237" i="21"/>
  <c r="O235" i="20"/>
  <c r="O235" i="19"/>
  <c r="G235" i="20"/>
  <c r="G235" i="19"/>
  <c r="O234" i="20"/>
  <c r="O234" i="19"/>
  <c r="G234" i="20"/>
  <c r="G234" i="19"/>
  <c r="C234" i="20"/>
  <c r="C234" i="21"/>
  <c r="O233" i="20"/>
  <c r="O233" i="19"/>
  <c r="G233" i="20"/>
  <c r="G233" i="19"/>
  <c r="O232" i="20"/>
  <c r="O232" i="19"/>
  <c r="K232" i="20"/>
  <c r="K232" i="21"/>
  <c r="G232" i="20"/>
  <c r="G232" i="19"/>
  <c r="O231" i="20"/>
  <c r="O231" i="19"/>
  <c r="G231" i="20"/>
  <c r="G231" i="21"/>
  <c r="G231" i="19"/>
  <c r="O230" i="20"/>
  <c r="O230" i="19"/>
  <c r="G230" i="20"/>
  <c r="G230" i="19"/>
  <c r="O229" i="20"/>
  <c r="O229" i="19"/>
  <c r="G229" i="20"/>
  <c r="G229" i="19"/>
  <c r="O228" i="20"/>
  <c r="O228" i="19"/>
  <c r="G228" i="20"/>
  <c r="G228" i="19"/>
  <c r="O227" i="20"/>
  <c r="O227" i="19"/>
  <c r="G227" i="20"/>
  <c r="G227" i="19"/>
  <c r="K224" i="20"/>
  <c r="K224" i="19"/>
  <c r="C224" i="20"/>
  <c r="C224" i="19"/>
  <c r="K223" i="20"/>
  <c r="K223" i="19"/>
  <c r="C223" i="20"/>
  <c r="C223" i="19"/>
  <c r="K222" i="20"/>
  <c r="K222" i="19"/>
  <c r="C222" i="20"/>
  <c r="C222" i="19"/>
  <c r="K221" i="20"/>
  <c r="K221" i="19"/>
  <c r="C221" i="20"/>
  <c r="C221" i="19"/>
  <c r="K220" i="20"/>
  <c r="K220" i="19"/>
  <c r="C220" i="20"/>
  <c r="C220" i="19"/>
  <c r="K219" i="20"/>
  <c r="K219" i="19"/>
  <c r="C219" i="20"/>
  <c r="C219" i="19"/>
  <c r="K218" i="20"/>
  <c r="K218" i="19"/>
  <c r="C218" i="20"/>
  <c r="C218" i="19"/>
  <c r="K217" i="20"/>
  <c r="K217" i="19"/>
  <c r="C217" i="20"/>
  <c r="C217" i="19"/>
  <c r="K216" i="20"/>
  <c r="K216" i="19"/>
  <c r="C216" i="20"/>
  <c r="C216" i="19"/>
  <c r="K215" i="20"/>
  <c r="K215" i="19"/>
  <c r="C215" i="20"/>
  <c r="C215" i="19"/>
  <c r="O98" i="18"/>
  <c r="G98" i="18"/>
  <c r="O97" i="18"/>
  <c r="G97" i="18"/>
  <c r="C245" i="21"/>
  <c r="G242" i="21"/>
  <c r="K233" i="21"/>
  <c r="C231" i="21"/>
  <c r="G222" i="21"/>
  <c r="K214" i="21"/>
  <c r="D210" i="21"/>
  <c r="D198" i="21"/>
  <c r="D197" i="21"/>
  <c r="D196" i="21"/>
  <c r="D195" i="21"/>
  <c r="C192" i="21"/>
  <c r="K182" i="21"/>
  <c r="C180" i="21"/>
  <c r="K165" i="21"/>
  <c r="O170" i="21"/>
  <c r="O173" i="21"/>
  <c r="K173" i="21"/>
  <c r="G214" i="21"/>
  <c r="C173" i="21"/>
  <c r="G170" i="21"/>
  <c r="K169" i="21"/>
  <c r="C169" i="21"/>
  <c r="O168" i="21"/>
  <c r="O223" i="21"/>
  <c r="G168" i="21"/>
  <c r="G223" i="21"/>
  <c r="O166" i="21"/>
  <c r="K166" i="21"/>
  <c r="C166" i="21"/>
  <c r="O165" i="21"/>
  <c r="O222" i="21"/>
  <c r="K222" i="21"/>
  <c r="G165" i="21"/>
  <c r="C222" i="21"/>
  <c r="O164" i="21"/>
  <c r="O221" i="21"/>
  <c r="K164" i="21"/>
  <c r="G221" i="21"/>
  <c r="C164" i="21"/>
  <c r="O162" i="21"/>
  <c r="O219" i="21"/>
  <c r="K219" i="21"/>
  <c r="G162" i="21"/>
  <c r="C219" i="21"/>
  <c r="C68" i="22"/>
  <c r="P203" i="24"/>
  <c r="G162" i="24"/>
  <c r="P200" i="17"/>
  <c r="Q183" i="17"/>
  <c r="M183" i="17"/>
  <c r="I183" i="17"/>
  <c r="E183" i="17"/>
  <c r="Q158" i="17"/>
  <c r="I158" i="17"/>
  <c r="E158" i="17"/>
  <c r="Q75" i="18"/>
  <c r="M75" i="18"/>
  <c r="I75" i="18"/>
  <c r="E75" i="18"/>
  <c r="Q51" i="18"/>
  <c r="Q60" i="6" s="1"/>
  <c r="Q133" i="6" s="1"/>
  <c r="M51" i="18"/>
  <c r="M60" i="6" s="1"/>
  <c r="M133" i="6" s="1"/>
  <c r="I51" i="18"/>
  <c r="I60" i="6" s="1"/>
  <c r="I133" i="6" s="1"/>
  <c r="E51" i="18"/>
  <c r="E60" i="6" s="1"/>
  <c r="E133" i="6" s="1"/>
  <c r="K175" i="19"/>
  <c r="K175" i="20"/>
  <c r="G175" i="20"/>
  <c r="C175" i="20"/>
  <c r="L194" i="21"/>
  <c r="F194" i="21"/>
  <c r="K78" i="18"/>
  <c r="K107" i="6" s="1"/>
  <c r="K100" i="18"/>
  <c r="K163" i="6" s="1"/>
  <c r="P58" i="22"/>
  <c r="P111" i="6" s="1"/>
  <c r="D58" i="22"/>
  <c r="D111" i="6" s="1"/>
  <c r="D76" i="22"/>
  <c r="D167" i="6" s="1"/>
  <c r="Q129" i="23"/>
  <c r="L211" i="24"/>
  <c r="L175" i="23"/>
  <c r="H211" i="24"/>
  <c r="H175" i="23"/>
  <c r="D211" i="24"/>
  <c r="D175" i="23"/>
  <c r="P210" i="25"/>
  <c r="P210" i="24"/>
  <c r="P172" i="23"/>
  <c r="L210" i="25"/>
  <c r="L172" i="23"/>
  <c r="H210" i="25"/>
  <c r="H210" i="24"/>
  <c r="H172" i="23"/>
  <c r="D210" i="25"/>
  <c r="D210" i="24"/>
  <c r="D172" i="23"/>
  <c r="P171" i="23"/>
  <c r="P209" i="24"/>
  <c r="L209" i="24"/>
  <c r="L171" i="23"/>
  <c r="H209" i="24"/>
  <c r="H171" i="23"/>
  <c r="D209" i="24"/>
  <c r="D171" i="23"/>
  <c r="P208" i="25"/>
  <c r="P208" i="24"/>
  <c r="P168" i="23"/>
  <c r="L208" i="25"/>
  <c r="L168" i="23"/>
  <c r="L208" i="24"/>
  <c r="H208" i="25"/>
  <c r="H208" i="24"/>
  <c r="H168" i="23"/>
  <c r="D208" i="25"/>
  <c r="D208" i="24"/>
  <c r="D168" i="23"/>
  <c r="P207" i="25"/>
  <c r="P167" i="23"/>
  <c r="L207" i="25"/>
  <c r="L207" i="24"/>
  <c r="L167" i="23"/>
  <c r="H207" i="25"/>
  <c r="H207" i="24"/>
  <c r="H167" i="23"/>
  <c r="D207" i="25"/>
  <c r="D207" i="24"/>
  <c r="D167" i="23"/>
  <c r="P206" i="24"/>
  <c r="P166" i="23"/>
  <c r="H206" i="24"/>
  <c r="H166" i="23"/>
  <c r="D206" i="24"/>
  <c r="D166" i="23"/>
  <c r="P165" i="23"/>
  <c r="P205" i="24"/>
  <c r="L205" i="24"/>
  <c r="L165" i="23"/>
  <c r="H205" i="24"/>
  <c r="H165" i="23"/>
  <c r="D205" i="24"/>
  <c r="D165" i="23"/>
  <c r="P204" i="24"/>
  <c r="P164" i="23"/>
  <c r="L164" i="23"/>
  <c r="L204" i="24"/>
  <c r="H204" i="24"/>
  <c r="H164" i="23"/>
  <c r="D204" i="24"/>
  <c r="D164" i="23"/>
  <c r="L203" i="24"/>
  <c r="L163" i="23"/>
  <c r="D203" i="24"/>
  <c r="D163" i="23"/>
  <c r="P200" i="25"/>
  <c r="P157" i="23"/>
  <c r="L200" i="25"/>
  <c r="L157" i="23"/>
  <c r="H200" i="25"/>
  <c r="H157" i="23"/>
  <c r="D200" i="25"/>
  <c r="D157" i="23"/>
  <c r="P199" i="25"/>
  <c r="P154" i="23"/>
  <c r="L199" i="25"/>
  <c r="L154" i="23"/>
  <c r="H199" i="25"/>
  <c r="H154" i="23"/>
  <c r="D199" i="25"/>
  <c r="D154" i="23"/>
  <c r="P198" i="25"/>
  <c r="P150" i="23"/>
  <c r="L198" i="25"/>
  <c r="L150" i="23"/>
  <c r="H198" i="25"/>
  <c r="H150" i="23"/>
  <c r="D198" i="25"/>
  <c r="D150" i="23"/>
  <c r="P196" i="25"/>
  <c r="P148" i="23"/>
  <c r="L196" i="25"/>
  <c r="L148" i="23"/>
  <c r="H196" i="25"/>
  <c r="H148" i="23"/>
  <c r="D196" i="25"/>
  <c r="D148" i="23"/>
  <c r="D143" i="23"/>
  <c r="P188" i="25"/>
  <c r="P139" i="23"/>
  <c r="L188" i="25"/>
  <c r="L139" i="23"/>
  <c r="H188" i="25"/>
  <c r="H139" i="23"/>
  <c r="D188" i="25"/>
  <c r="D139" i="23"/>
  <c r="P187" i="25"/>
  <c r="P136" i="23"/>
  <c r="L187" i="25"/>
  <c r="L136" i="23"/>
  <c r="H187" i="25"/>
  <c r="H136" i="23"/>
  <c r="D187" i="25"/>
  <c r="D136" i="23"/>
  <c r="P185" i="25"/>
  <c r="P134" i="23"/>
  <c r="L185" i="25"/>
  <c r="L134" i="23"/>
  <c r="H185" i="25"/>
  <c r="H134" i="23"/>
  <c r="D185" i="25"/>
  <c r="D134" i="23"/>
  <c r="D129" i="23" s="1"/>
  <c r="P211" i="24"/>
  <c r="L206" i="24"/>
  <c r="N58" i="22"/>
  <c r="N111" i="6" s="1"/>
  <c r="N76" i="22"/>
  <c r="N167" i="6" s="1"/>
  <c r="J58" i="22"/>
  <c r="J111" i="6" s="1"/>
  <c r="J76" i="22"/>
  <c r="J167" i="6" s="1"/>
  <c r="Q50" i="22"/>
  <c r="Q64" i="6" s="1"/>
  <c r="Q137" i="6" s="1"/>
  <c r="M50" i="22"/>
  <c r="M64" i="6" s="1"/>
  <c r="M137" i="6" s="1"/>
  <c r="I50" i="22"/>
  <c r="I64" i="6" s="1"/>
  <c r="I137" i="6" s="1"/>
  <c r="E50" i="22"/>
  <c r="E64" i="6" s="1"/>
  <c r="E137" i="6" s="1"/>
  <c r="I162" i="23"/>
  <c r="E162" i="23"/>
  <c r="N210" i="25"/>
  <c r="N210" i="24"/>
  <c r="J210" i="25"/>
  <c r="J210" i="24"/>
  <c r="B210" i="25"/>
  <c r="B210" i="24"/>
  <c r="N208" i="25"/>
  <c r="N208" i="24"/>
  <c r="J208" i="25"/>
  <c r="J208" i="24"/>
  <c r="B208" i="25"/>
  <c r="B208" i="24"/>
  <c r="N207" i="25"/>
  <c r="N207" i="24"/>
  <c r="J207" i="25"/>
  <c r="J207" i="24"/>
  <c r="B207" i="25"/>
  <c r="B207" i="24"/>
  <c r="J200" i="25"/>
  <c r="J200" i="24"/>
  <c r="F200" i="25"/>
  <c r="F200" i="24"/>
  <c r="N199" i="25"/>
  <c r="N199" i="24"/>
  <c r="J199" i="25"/>
  <c r="J199" i="24"/>
  <c r="B199" i="25"/>
  <c r="B199" i="24"/>
  <c r="J198" i="25"/>
  <c r="J198" i="24"/>
  <c r="F198" i="25"/>
  <c r="F198" i="24"/>
  <c r="J196" i="25"/>
  <c r="J196" i="24"/>
  <c r="F196" i="25"/>
  <c r="F196" i="24"/>
  <c r="N188" i="25"/>
  <c r="N188" i="24"/>
  <c r="J188" i="25"/>
  <c r="J188" i="24"/>
  <c r="B188" i="25"/>
  <c r="B188" i="24"/>
  <c r="J187" i="25"/>
  <c r="J187" i="24"/>
  <c r="F187" i="25"/>
  <c r="F187" i="24"/>
  <c r="J185" i="25"/>
  <c r="J185" i="24"/>
  <c r="F185" i="25"/>
  <c r="F185" i="24"/>
  <c r="F211" i="24"/>
  <c r="F207" i="24"/>
  <c r="F199" i="24"/>
  <c r="N196" i="24"/>
  <c r="N187" i="24"/>
  <c r="B185" i="24"/>
  <c r="F182" i="24"/>
  <c r="O143" i="24"/>
  <c r="N166" i="25"/>
  <c r="N206" i="25"/>
  <c r="J166" i="25"/>
  <c r="J206" i="25"/>
  <c r="B166" i="25"/>
  <c r="B206" i="25"/>
  <c r="N165" i="25"/>
  <c r="N205" i="25"/>
  <c r="J165" i="25"/>
  <c r="J205" i="25"/>
  <c r="B165" i="25"/>
  <c r="B205" i="25"/>
  <c r="N164" i="25"/>
  <c r="N204" i="25"/>
  <c r="J164" i="25"/>
  <c r="J204" i="25"/>
  <c r="B164" i="25"/>
  <c r="B204" i="25"/>
  <c r="N163" i="25"/>
  <c r="N203" i="25"/>
  <c r="J163" i="25"/>
  <c r="J203" i="25"/>
  <c r="B163" i="25"/>
  <c r="B203" i="25"/>
  <c r="P189" i="25"/>
  <c r="P140" i="25"/>
  <c r="H140" i="25"/>
  <c r="H189" i="25"/>
  <c r="D189" i="25"/>
  <c r="D140" i="25"/>
  <c r="P135" i="25"/>
  <c r="P186" i="25"/>
  <c r="L135" i="25"/>
  <c r="L186" i="25"/>
  <c r="H135" i="25"/>
  <c r="H186" i="25"/>
  <c r="D135" i="25"/>
  <c r="D186" i="25"/>
  <c r="P133" i="25"/>
  <c r="P184" i="25"/>
  <c r="L133" i="25"/>
  <c r="L184" i="25"/>
  <c r="H133" i="25"/>
  <c r="H184" i="25"/>
  <c r="D133" i="25"/>
  <c r="D184" i="25"/>
  <c r="P132" i="25"/>
  <c r="P183" i="25"/>
  <c r="L132" i="25"/>
  <c r="L183" i="25"/>
  <c r="H132" i="25"/>
  <c r="H183" i="25"/>
  <c r="D132" i="25"/>
  <c r="D183" i="25"/>
  <c r="P131" i="25"/>
  <c r="P182" i="25"/>
  <c r="L131" i="25"/>
  <c r="L182" i="25"/>
  <c r="H131" i="25"/>
  <c r="H182" i="25"/>
  <c r="D131" i="25"/>
  <c r="D182" i="25"/>
  <c r="P130" i="25"/>
  <c r="P181" i="25"/>
  <c r="L130" i="25"/>
  <c r="L181" i="25"/>
  <c r="H130" i="25"/>
  <c r="H181" i="25"/>
  <c r="D130" i="25"/>
  <c r="D181" i="25"/>
  <c r="P75" i="18"/>
  <c r="L75" i="18"/>
  <c r="H75" i="18"/>
  <c r="D75" i="18"/>
  <c r="O51" i="18"/>
  <c r="O60" i="6" s="1"/>
  <c r="O133" i="6" s="1"/>
  <c r="K51" i="18"/>
  <c r="K60" i="6" s="1"/>
  <c r="K133" i="6" s="1"/>
  <c r="G51" i="18"/>
  <c r="G60" i="6" s="1"/>
  <c r="G133" i="6" s="1"/>
  <c r="C51" i="18"/>
  <c r="C60" i="6" s="1"/>
  <c r="C133" i="6" s="1"/>
  <c r="D194" i="19"/>
  <c r="D175" i="19"/>
  <c r="D157" i="19"/>
  <c r="P245" i="21"/>
  <c r="L245" i="21"/>
  <c r="H245" i="21"/>
  <c r="D245" i="21"/>
  <c r="P244" i="21"/>
  <c r="L244" i="21"/>
  <c r="H244" i="21"/>
  <c r="D244" i="21"/>
  <c r="P243" i="21"/>
  <c r="L243" i="21"/>
  <c r="H243" i="21"/>
  <c r="D243" i="21"/>
  <c r="P242" i="21"/>
  <c r="L242" i="21"/>
  <c r="H242" i="21"/>
  <c r="D242" i="21"/>
  <c r="P237" i="21"/>
  <c r="L237" i="21"/>
  <c r="H237" i="21"/>
  <c r="D237" i="21"/>
  <c r="P234" i="21"/>
  <c r="L234" i="21"/>
  <c r="H234" i="21"/>
  <c r="D234" i="21"/>
  <c r="P233" i="21"/>
  <c r="L233" i="21"/>
  <c r="H233" i="21"/>
  <c r="D233" i="21"/>
  <c r="P232" i="21"/>
  <c r="L232" i="21"/>
  <c r="H232" i="21"/>
  <c r="D232" i="21"/>
  <c r="P231" i="21"/>
  <c r="L231" i="21"/>
  <c r="H231" i="21"/>
  <c r="D231" i="21"/>
  <c r="P237" i="20"/>
  <c r="H237" i="20"/>
  <c r="P234" i="20"/>
  <c r="H234" i="20"/>
  <c r="P233" i="20"/>
  <c r="H233" i="20"/>
  <c r="P232" i="20"/>
  <c r="H232" i="20"/>
  <c r="P231" i="20"/>
  <c r="H231" i="20"/>
  <c r="P223" i="20"/>
  <c r="H223" i="20"/>
  <c r="P222" i="20"/>
  <c r="H222" i="20"/>
  <c r="P221" i="20"/>
  <c r="H221" i="20"/>
  <c r="P219" i="20"/>
  <c r="H219" i="20"/>
  <c r="M194" i="20"/>
  <c r="I194" i="20"/>
  <c r="E175" i="20"/>
  <c r="I157" i="20"/>
  <c r="E157" i="20"/>
  <c r="K244" i="21"/>
  <c r="G243" i="21"/>
  <c r="C242" i="21"/>
  <c r="C232" i="21"/>
  <c r="J70" i="22"/>
  <c r="J69" i="22"/>
  <c r="J68" i="22"/>
  <c r="E68" i="22"/>
  <c r="H58" i="22"/>
  <c r="H75" i="22" s="1"/>
  <c r="Q55" i="22"/>
  <c r="M55" i="22"/>
  <c r="I55" i="22"/>
  <c r="E55" i="22"/>
  <c r="D50" i="22"/>
  <c r="D64" i="6" s="1"/>
  <c r="D137" i="6" s="1"/>
  <c r="D68" i="22"/>
  <c r="L50" i="22"/>
  <c r="L64" i="6" s="1"/>
  <c r="L137" i="6" s="1"/>
  <c r="G211" i="23"/>
  <c r="M210" i="23"/>
  <c r="C210" i="23"/>
  <c r="G209" i="23"/>
  <c r="M208" i="23"/>
  <c r="C208" i="23"/>
  <c r="G207" i="23"/>
  <c r="M206" i="23"/>
  <c r="C206" i="23"/>
  <c r="G205" i="23"/>
  <c r="C204" i="23"/>
  <c r="G203" i="23"/>
  <c r="Q200" i="23"/>
  <c r="G200" i="23"/>
  <c r="K199" i="23"/>
  <c r="Q198" i="23"/>
  <c r="G198" i="23"/>
  <c r="K197" i="23"/>
  <c r="Q196" i="23"/>
  <c r="G196" i="23"/>
  <c r="K195" i="23"/>
  <c r="Q194" i="23"/>
  <c r="G194" i="23"/>
  <c r="K193" i="23"/>
  <c r="G192" i="23"/>
  <c r="O189" i="23"/>
  <c r="E189" i="23"/>
  <c r="K188" i="23"/>
  <c r="O187" i="23"/>
  <c r="E187" i="23"/>
  <c r="K186" i="23"/>
  <c r="O185" i="23"/>
  <c r="E185" i="23"/>
  <c r="K184" i="23"/>
  <c r="O183" i="23"/>
  <c r="E183" i="23"/>
  <c r="K182" i="23"/>
  <c r="O181" i="23"/>
  <c r="N140" i="23"/>
  <c r="J140" i="23"/>
  <c r="F140" i="23"/>
  <c r="N139" i="23"/>
  <c r="J139" i="23"/>
  <c r="F139" i="23"/>
  <c r="B139" i="23"/>
  <c r="N136" i="23"/>
  <c r="J136" i="23"/>
  <c r="F136" i="23"/>
  <c r="B136" i="23"/>
  <c r="N135" i="23"/>
  <c r="J135" i="23"/>
  <c r="B135" i="23"/>
  <c r="N134" i="23"/>
  <c r="J134" i="23"/>
  <c r="F134" i="23"/>
  <c r="B134" i="23"/>
  <c r="N133" i="23"/>
  <c r="J133" i="23"/>
  <c r="F133" i="23"/>
  <c r="B133" i="23"/>
  <c r="J132" i="23"/>
  <c r="F132" i="23"/>
  <c r="B132" i="23"/>
  <c r="N131" i="23"/>
  <c r="J131" i="23"/>
  <c r="B131" i="23"/>
  <c r="N130" i="23"/>
  <c r="J130" i="23"/>
  <c r="F130" i="23"/>
  <c r="Q211" i="24"/>
  <c r="Q211" i="23"/>
  <c r="M211" i="24"/>
  <c r="I211" i="24"/>
  <c r="I211" i="23"/>
  <c r="E211" i="24"/>
  <c r="Q210" i="24"/>
  <c r="Q210" i="23"/>
  <c r="M210" i="24"/>
  <c r="M210" i="25"/>
  <c r="I210" i="24"/>
  <c r="I210" i="23"/>
  <c r="E210" i="24"/>
  <c r="E210" i="25"/>
  <c r="Q209" i="24"/>
  <c r="Q209" i="23"/>
  <c r="M209" i="24"/>
  <c r="I209" i="24"/>
  <c r="I209" i="23"/>
  <c r="E209" i="24"/>
  <c r="Q208" i="24"/>
  <c r="Q208" i="23"/>
  <c r="M208" i="24"/>
  <c r="M208" i="25"/>
  <c r="I208" i="24"/>
  <c r="I208" i="23"/>
  <c r="E208" i="24"/>
  <c r="E208" i="25"/>
  <c r="Q207" i="24"/>
  <c r="Q207" i="23"/>
  <c r="M207" i="24"/>
  <c r="M207" i="25"/>
  <c r="I207" i="24"/>
  <c r="I207" i="23"/>
  <c r="E207" i="24"/>
  <c r="E207" i="25"/>
  <c r="Q206" i="24"/>
  <c r="Q206" i="23"/>
  <c r="M206" i="24"/>
  <c r="I206" i="24"/>
  <c r="I206" i="23"/>
  <c r="E206" i="24"/>
  <c r="Q205" i="24"/>
  <c r="Q205" i="23"/>
  <c r="M205" i="24"/>
  <c r="I205" i="24"/>
  <c r="I205" i="23"/>
  <c r="E205" i="24"/>
  <c r="Q204" i="24"/>
  <c r="Q204" i="23"/>
  <c r="M204" i="24"/>
  <c r="I204" i="24"/>
  <c r="I204" i="23"/>
  <c r="E204" i="24"/>
  <c r="Q203" i="24"/>
  <c r="Q203" i="23"/>
  <c r="M203" i="24"/>
  <c r="I203" i="24"/>
  <c r="I203" i="23"/>
  <c r="E203" i="24"/>
  <c r="M202" i="24"/>
  <c r="I202" i="24"/>
  <c r="E202" i="24"/>
  <c r="Q200" i="24"/>
  <c r="M200" i="24"/>
  <c r="M200" i="23"/>
  <c r="I200" i="24"/>
  <c r="E200" i="24"/>
  <c r="E200" i="25"/>
  <c r="E200" i="23"/>
  <c r="Q199" i="24"/>
  <c r="M199" i="24"/>
  <c r="M199" i="25"/>
  <c r="M199" i="23"/>
  <c r="I199" i="24"/>
  <c r="E199" i="24"/>
  <c r="E199" i="25"/>
  <c r="E199" i="23"/>
  <c r="Q198" i="24"/>
  <c r="M198" i="24"/>
  <c r="M198" i="25"/>
  <c r="M198" i="23"/>
  <c r="I198" i="24"/>
  <c r="E198" i="24"/>
  <c r="E198" i="25"/>
  <c r="E198" i="23"/>
  <c r="Q197" i="24"/>
  <c r="M197" i="24"/>
  <c r="M197" i="23"/>
  <c r="I197" i="24"/>
  <c r="E197" i="24"/>
  <c r="E197" i="23"/>
  <c r="Q196" i="24"/>
  <c r="M196" i="24"/>
  <c r="M196" i="25"/>
  <c r="M196" i="23"/>
  <c r="I196" i="24"/>
  <c r="E196" i="24"/>
  <c r="E196" i="23"/>
  <c r="Q195" i="24"/>
  <c r="M195" i="24"/>
  <c r="M195" i="23"/>
  <c r="I195" i="24"/>
  <c r="E195" i="24"/>
  <c r="E195" i="23"/>
  <c r="Q194" i="24"/>
  <c r="M194" i="24"/>
  <c r="M194" i="23"/>
  <c r="I194" i="24"/>
  <c r="E194" i="24"/>
  <c r="E194" i="23"/>
  <c r="Q193" i="24"/>
  <c r="M193" i="24"/>
  <c r="M193" i="23"/>
  <c r="I193" i="24"/>
  <c r="E193" i="24"/>
  <c r="E193" i="23"/>
  <c r="Q192" i="24"/>
  <c r="M192" i="24"/>
  <c r="M192" i="23"/>
  <c r="I192" i="24"/>
  <c r="E192" i="24"/>
  <c r="E192" i="23"/>
  <c r="Q191" i="24"/>
  <c r="M191" i="24"/>
  <c r="I191" i="24"/>
  <c r="E191" i="24"/>
  <c r="Q189" i="24"/>
  <c r="Q189" i="23"/>
  <c r="M189" i="24"/>
  <c r="I189" i="24"/>
  <c r="I189" i="23"/>
  <c r="E189" i="24"/>
  <c r="Q188" i="24"/>
  <c r="Q188" i="23"/>
  <c r="M188" i="24"/>
  <c r="M188" i="25"/>
  <c r="I188" i="24"/>
  <c r="I188" i="23"/>
  <c r="E188" i="24"/>
  <c r="E188" i="25"/>
  <c r="Q187" i="23"/>
  <c r="I187" i="23"/>
  <c r="Q186" i="23"/>
  <c r="I186" i="23"/>
  <c r="Q185" i="23"/>
  <c r="I185" i="23"/>
  <c r="Q184" i="23"/>
  <c r="I184" i="23"/>
  <c r="Q183" i="23"/>
  <c r="I183" i="23"/>
  <c r="Q182" i="23"/>
  <c r="I182" i="23"/>
  <c r="Q181" i="23"/>
  <c r="I181" i="23"/>
  <c r="F208" i="24"/>
  <c r="F204" i="24"/>
  <c r="N198" i="24"/>
  <c r="B196" i="24"/>
  <c r="B187" i="24"/>
  <c r="J129" i="24"/>
  <c r="O245" i="21"/>
  <c r="O244" i="21"/>
  <c r="O243" i="21"/>
  <c r="O242" i="21"/>
  <c r="O237" i="21"/>
  <c r="O234" i="21"/>
  <c r="O233" i="21"/>
  <c r="O232" i="21"/>
  <c r="O231" i="21"/>
  <c r="N74" i="22"/>
  <c r="J74" i="22"/>
  <c r="F74" i="22"/>
  <c r="B74" i="22"/>
  <c r="N73" i="22"/>
  <c r="J73" i="22"/>
  <c r="F73" i="22"/>
  <c r="B73" i="22"/>
  <c r="N72" i="22"/>
  <c r="J72" i="22"/>
  <c r="F72" i="22"/>
  <c r="B72" i="22"/>
  <c r="B70" i="22"/>
  <c r="B69" i="22"/>
  <c r="M68" i="22"/>
  <c r="B68" i="22"/>
  <c r="B58" i="22"/>
  <c r="B111" i="6" s="1"/>
  <c r="B76" i="22"/>
  <c r="B167" i="6" s="1"/>
  <c r="O55" i="22"/>
  <c r="K55" i="22"/>
  <c r="G55" i="22"/>
  <c r="C55" i="22"/>
  <c r="C211" i="23"/>
  <c r="G210" i="23"/>
  <c r="C209" i="23"/>
  <c r="G208" i="23"/>
  <c r="C207" i="23"/>
  <c r="G206" i="23"/>
  <c r="C205" i="23"/>
  <c r="K200" i="23"/>
  <c r="G199" i="23"/>
  <c r="K198" i="23"/>
  <c r="G197" i="23"/>
  <c r="K196" i="23"/>
  <c r="G195" i="23"/>
  <c r="K194" i="23"/>
  <c r="K189" i="23"/>
  <c r="O188" i="23"/>
  <c r="K187" i="23"/>
  <c r="O186" i="23"/>
  <c r="K185" i="23"/>
  <c r="O184" i="23"/>
  <c r="K183" i="23"/>
  <c r="N175" i="23"/>
  <c r="J175" i="23"/>
  <c r="B175" i="23"/>
  <c r="N172" i="23"/>
  <c r="J172" i="23"/>
  <c r="F172" i="23"/>
  <c r="B172" i="23"/>
  <c r="N171" i="23"/>
  <c r="J171" i="23"/>
  <c r="B171" i="23"/>
  <c r="N168" i="23"/>
  <c r="J168" i="23"/>
  <c r="F168" i="23"/>
  <c r="B168" i="23"/>
  <c r="N167" i="23"/>
  <c r="J167" i="23"/>
  <c r="F167" i="23"/>
  <c r="B167" i="23"/>
  <c r="N166" i="23"/>
  <c r="J166" i="23"/>
  <c r="F166" i="23"/>
  <c r="B166" i="23"/>
  <c r="N165" i="23"/>
  <c r="J165" i="23"/>
  <c r="B165" i="23"/>
  <c r="N164" i="23"/>
  <c r="J164" i="23"/>
  <c r="B164" i="23"/>
  <c r="N163" i="23"/>
  <c r="F163" i="23"/>
  <c r="F210" i="24"/>
  <c r="B200" i="24"/>
  <c r="F188" i="24"/>
  <c r="N185" i="24"/>
  <c r="N129" i="24"/>
  <c r="F129" i="24"/>
  <c r="Q71" i="26"/>
  <c r="Q143" i="28"/>
  <c r="Q70" i="26"/>
  <c r="Q133" i="28"/>
  <c r="M194" i="21"/>
  <c r="E194" i="21"/>
  <c r="N55" i="22"/>
  <c r="J55" i="22"/>
  <c r="F55" i="22"/>
  <c r="B55" i="22"/>
  <c r="N50" i="22"/>
  <c r="N64" i="6" s="1"/>
  <c r="N137" i="6" s="1"/>
  <c r="J50" i="22"/>
  <c r="F50" i="22"/>
  <c r="F64" i="6" s="1"/>
  <c r="F137" i="6" s="1"/>
  <c r="B50" i="22"/>
  <c r="O211" i="24"/>
  <c r="K211" i="24"/>
  <c r="G211" i="24"/>
  <c r="C211" i="24"/>
  <c r="O210" i="24"/>
  <c r="K210" i="24"/>
  <c r="G210" i="24"/>
  <c r="C210" i="24"/>
  <c r="O209" i="24"/>
  <c r="K209" i="24"/>
  <c r="G209" i="24"/>
  <c r="C209" i="24"/>
  <c r="O208" i="24"/>
  <c r="K208" i="24"/>
  <c r="G208" i="24"/>
  <c r="C208" i="24"/>
  <c r="O207" i="24"/>
  <c r="K207" i="24"/>
  <c r="G207" i="24"/>
  <c r="C207" i="24"/>
  <c r="O206" i="24"/>
  <c r="K206" i="24"/>
  <c r="G206" i="24"/>
  <c r="C206" i="24"/>
  <c r="O205" i="24"/>
  <c r="K205" i="24"/>
  <c r="G205" i="24"/>
  <c r="C205" i="24"/>
  <c r="O204" i="24"/>
  <c r="K204" i="24"/>
  <c r="G204" i="24"/>
  <c r="C204" i="24"/>
  <c r="O203" i="24"/>
  <c r="K203" i="24"/>
  <c r="G203" i="24"/>
  <c r="C203" i="24"/>
  <c r="O202" i="24"/>
  <c r="K202" i="24"/>
  <c r="G202" i="24"/>
  <c r="C202" i="24"/>
  <c r="O200" i="24"/>
  <c r="K200" i="24"/>
  <c r="G200" i="24"/>
  <c r="C200" i="24"/>
  <c r="O199" i="24"/>
  <c r="K199" i="24"/>
  <c r="G199" i="24"/>
  <c r="C199" i="24"/>
  <c r="O198" i="24"/>
  <c r="K198" i="24"/>
  <c r="G198" i="24"/>
  <c r="C198" i="24"/>
  <c r="O197" i="24"/>
  <c r="K197" i="24"/>
  <c r="G197" i="24"/>
  <c r="C197" i="24"/>
  <c r="O196" i="24"/>
  <c r="K196" i="24"/>
  <c r="G196" i="24"/>
  <c r="C196" i="24"/>
  <c r="O195" i="24"/>
  <c r="K195" i="24"/>
  <c r="G195" i="24"/>
  <c r="C195" i="24"/>
  <c r="O194" i="24"/>
  <c r="K194" i="24"/>
  <c r="G194" i="24"/>
  <c r="C194" i="24"/>
  <c r="O193" i="24"/>
  <c r="K193" i="24"/>
  <c r="G193" i="24"/>
  <c r="C193" i="24"/>
  <c r="O192" i="24"/>
  <c r="K192" i="24"/>
  <c r="G192" i="24"/>
  <c r="C192" i="24"/>
  <c r="O191" i="24"/>
  <c r="K191" i="24"/>
  <c r="G191" i="24"/>
  <c r="C191" i="24"/>
  <c r="O189" i="24"/>
  <c r="K189" i="24"/>
  <c r="G189" i="24"/>
  <c r="C189" i="24"/>
  <c r="O188" i="24"/>
  <c r="K188" i="24"/>
  <c r="G188" i="24"/>
  <c r="C188" i="24"/>
  <c r="O187" i="24"/>
  <c r="K187" i="24"/>
  <c r="G187" i="24"/>
  <c r="C187" i="24"/>
  <c r="O186" i="24"/>
  <c r="K186" i="24"/>
  <c r="G186" i="24"/>
  <c r="C186" i="24"/>
  <c r="O185" i="24"/>
  <c r="K185" i="24"/>
  <c r="G185" i="24"/>
  <c r="C185" i="24"/>
  <c r="O184" i="24"/>
  <c r="K184" i="24"/>
  <c r="G184" i="24"/>
  <c r="C184" i="24"/>
  <c r="O183" i="24"/>
  <c r="K183" i="24"/>
  <c r="G183" i="24"/>
  <c r="C183" i="24"/>
  <c r="O182" i="24"/>
  <c r="K182" i="24"/>
  <c r="G182" i="24"/>
  <c r="C182" i="24"/>
  <c r="O181" i="24"/>
  <c r="K181" i="24"/>
  <c r="G181" i="24"/>
  <c r="C181" i="24"/>
  <c r="O180" i="24"/>
  <c r="K180" i="24"/>
  <c r="G180" i="24"/>
  <c r="C180" i="24"/>
  <c r="P206" i="25"/>
  <c r="P205" i="25"/>
  <c r="P204" i="25"/>
  <c r="P203" i="25"/>
  <c r="E191" i="25"/>
  <c r="J189" i="25"/>
  <c r="E180" i="25"/>
  <c r="E138" i="25"/>
  <c r="M61" i="22"/>
  <c r="M168" i="25"/>
  <c r="M172" i="25"/>
  <c r="M176" i="25"/>
  <c r="M202" i="25"/>
  <c r="M167" i="25"/>
  <c r="M169" i="25"/>
  <c r="M173" i="25"/>
  <c r="N66" i="26"/>
  <c r="N51" i="26"/>
  <c r="N68" i="6" s="1"/>
  <c r="N141" i="6" s="1"/>
  <c r="F66" i="26"/>
  <c r="F51" i="26"/>
  <c r="B51" i="26"/>
  <c r="Q154" i="27"/>
  <c r="Q155" i="27"/>
  <c r="Q156" i="27"/>
  <c r="Q157" i="27"/>
  <c r="Q158" i="27"/>
  <c r="Q159" i="27"/>
  <c r="Q64" i="26"/>
  <c r="Q68" i="26"/>
  <c r="M64" i="26"/>
  <c r="M68" i="26"/>
  <c r="I64" i="26"/>
  <c r="I68" i="26"/>
  <c r="E64" i="26"/>
  <c r="E68" i="26"/>
  <c r="Q63" i="26"/>
  <c r="Q67" i="26"/>
  <c r="M63" i="26"/>
  <c r="M67" i="26"/>
  <c r="I63" i="26"/>
  <c r="I67" i="26"/>
  <c r="E144" i="27"/>
  <c r="E145" i="27"/>
  <c r="E146" i="27"/>
  <c r="E147" i="27"/>
  <c r="E148" i="27"/>
  <c r="E149" i="27"/>
  <c r="E150" i="27"/>
  <c r="E151" i="27"/>
  <c r="E63" i="26"/>
  <c r="E67" i="26"/>
  <c r="Q62" i="26"/>
  <c r="Q66" i="26"/>
  <c r="M62" i="26"/>
  <c r="M66" i="26"/>
  <c r="I134" i="27"/>
  <c r="I135" i="27"/>
  <c r="I136" i="27"/>
  <c r="I137" i="27"/>
  <c r="I138" i="27"/>
  <c r="I139" i="27"/>
  <c r="I140" i="27"/>
  <c r="I141" i="27"/>
  <c r="I62" i="26"/>
  <c r="I66" i="26"/>
  <c r="E62" i="26"/>
  <c r="E66" i="26"/>
  <c r="E158" i="27"/>
  <c r="E156" i="27"/>
  <c r="E154" i="27"/>
  <c r="I150" i="27"/>
  <c r="I148" i="27"/>
  <c r="I146" i="27"/>
  <c r="I144" i="27"/>
  <c r="M140" i="27"/>
  <c r="M138" i="27"/>
  <c r="M136" i="27"/>
  <c r="M134" i="27"/>
  <c r="F119" i="27"/>
  <c r="F116" i="27"/>
  <c r="F113" i="27"/>
  <c r="F112" i="27"/>
  <c r="F111" i="27"/>
  <c r="F110" i="27"/>
  <c r="F109" i="27"/>
  <c r="F108" i="27"/>
  <c r="L123" i="27"/>
  <c r="D123" i="27"/>
  <c r="P141" i="28"/>
  <c r="P105" i="27"/>
  <c r="L141" i="28"/>
  <c r="L105" i="27"/>
  <c r="H141" i="28"/>
  <c r="H105" i="27"/>
  <c r="D141" i="28"/>
  <c r="D105" i="27"/>
  <c r="P140" i="28"/>
  <c r="P102" i="27"/>
  <c r="L140" i="28"/>
  <c r="L102" i="27"/>
  <c r="H140" i="28"/>
  <c r="H102" i="27"/>
  <c r="D140" i="28"/>
  <c r="D102" i="27"/>
  <c r="P139" i="28"/>
  <c r="P101" i="27"/>
  <c r="L139" i="28"/>
  <c r="L101" i="27"/>
  <c r="H139" i="28"/>
  <c r="H101" i="27"/>
  <c r="D139" i="28"/>
  <c r="D101" i="27"/>
  <c r="P138" i="28"/>
  <c r="P100" i="27"/>
  <c r="L138" i="28"/>
  <c r="L100" i="27"/>
  <c r="H138" i="28"/>
  <c r="H100" i="27"/>
  <c r="D138" i="28"/>
  <c r="D100" i="27"/>
  <c r="P137" i="28"/>
  <c r="P99" i="27"/>
  <c r="L137" i="28"/>
  <c r="L99" i="27"/>
  <c r="H137" i="28"/>
  <c r="H99" i="27"/>
  <c r="D137" i="28"/>
  <c r="D99" i="27"/>
  <c r="P136" i="28"/>
  <c r="P98" i="27"/>
  <c r="L136" i="28"/>
  <c r="L98" i="27"/>
  <c r="H136" i="28"/>
  <c r="H98" i="27"/>
  <c r="D136" i="28"/>
  <c r="D98" i="27"/>
  <c r="P135" i="28"/>
  <c r="P97" i="27"/>
  <c r="L135" i="28"/>
  <c r="L97" i="27"/>
  <c r="H135" i="28"/>
  <c r="H97" i="27"/>
  <c r="D135" i="28"/>
  <c r="D97" i="27"/>
  <c r="P134" i="28"/>
  <c r="P96" i="27"/>
  <c r="P95" i="27" s="1"/>
  <c r="L134" i="28"/>
  <c r="L96" i="27"/>
  <c r="H134" i="28"/>
  <c r="H96" i="27"/>
  <c r="D134" i="28"/>
  <c r="D96" i="27"/>
  <c r="P159" i="28"/>
  <c r="P158" i="28"/>
  <c r="P157" i="28"/>
  <c r="P156" i="28"/>
  <c r="P155" i="28"/>
  <c r="P154" i="28"/>
  <c r="K123" i="29"/>
  <c r="O83" i="31"/>
  <c r="M121" i="32"/>
  <c r="G143" i="24"/>
  <c r="O129" i="24"/>
  <c r="M60" i="22"/>
  <c r="M148" i="25"/>
  <c r="M160" i="25"/>
  <c r="M191" i="25"/>
  <c r="M200" i="25"/>
  <c r="M154" i="25"/>
  <c r="E60" i="22"/>
  <c r="E152" i="25"/>
  <c r="E157" i="25"/>
  <c r="E133" i="27"/>
  <c r="J107" i="27"/>
  <c r="D107" i="27"/>
  <c r="P83" i="32"/>
  <c r="D83" i="32"/>
  <c r="K83" i="33"/>
  <c r="Q91" i="53"/>
  <c r="Q106" i="53"/>
  <c r="M106" i="53"/>
  <c r="M91" i="53"/>
  <c r="I91" i="53"/>
  <c r="I106" i="53"/>
  <c r="E91" i="53"/>
  <c r="E106" i="53"/>
  <c r="Q76" i="53"/>
  <c r="Q99" i="53"/>
  <c r="M76" i="53"/>
  <c r="M99" i="53"/>
  <c r="I76" i="53"/>
  <c r="I99" i="53"/>
  <c r="E99" i="53"/>
  <c r="E76" i="53"/>
  <c r="Q75" i="53"/>
  <c r="Q98" i="53"/>
  <c r="M98" i="53"/>
  <c r="M75" i="53"/>
  <c r="I75" i="53"/>
  <c r="I98" i="53"/>
  <c r="E98" i="53"/>
  <c r="E75" i="53"/>
  <c r="Q74" i="53"/>
  <c r="Q97" i="53"/>
  <c r="M74" i="53"/>
  <c r="M97" i="53"/>
  <c r="I74" i="53"/>
  <c r="I97" i="53"/>
  <c r="E97" i="53"/>
  <c r="E74" i="53"/>
  <c r="Q96" i="53"/>
  <c r="Q73" i="53"/>
  <c r="M96" i="53"/>
  <c r="M73" i="53"/>
  <c r="I73" i="53"/>
  <c r="I96" i="53"/>
  <c r="E73" i="53"/>
  <c r="E96" i="53"/>
  <c r="Q187" i="24"/>
  <c r="M187" i="24"/>
  <c r="M187" i="25"/>
  <c r="I187" i="24"/>
  <c r="E187" i="24"/>
  <c r="Q186" i="24"/>
  <c r="M186" i="24"/>
  <c r="I186" i="24"/>
  <c r="E186" i="24"/>
  <c r="Q185" i="24"/>
  <c r="M185" i="24"/>
  <c r="M185" i="25"/>
  <c r="I185" i="24"/>
  <c r="E185" i="24"/>
  <c r="Q184" i="24"/>
  <c r="M184" i="24"/>
  <c r="I184" i="24"/>
  <c r="E184" i="24"/>
  <c r="Q183" i="24"/>
  <c r="M183" i="24"/>
  <c r="I183" i="24"/>
  <c r="E183" i="24"/>
  <c r="Q182" i="24"/>
  <c r="M182" i="24"/>
  <c r="I182" i="24"/>
  <c r="E182" i="24"/>
  <c r="Q181" i="24"/>
  <c r="M181" i="24"/>
  <c r="I181" i="24"/>
  <c r="E181" i="24"/>
  <c r="Q180" i="24"/>
  <c r="M180" i="24"/>
  <c r="I180" i="24"/>
  <c r="E180" i="24"/>
  <c r="E187" i="25"/>
  <c r="M59" i="22"/>
  <c r="M112" i="6" s="1"/>
  <c r="M134" i="25"/>
  <c r="M137" i="25"/>
  <c r="M139" i="25"/>
  <c r="M136" i="25"/>
  <c r="M138" i="25"/>
  <c r="M141" i="25"/>
  <c r="M180" i="25"/>
  <c r="Q123" i="27"/>
  <c r="N159" i="28"/>
  <c r="N129" i="27"/>
  <c r="J159" i="28"/>
  <c r="J129" i="27"/>
  <c r="F159" i="28"/>
  <c r="F129" i="27"/>
  <c r="B159" i="28"/>
  <c r="B129" i="27"/>
  <c r="N158" i="28"/>
  <c r="N128" i="27"/>
  <c r="J158" i="28"/>
  <c r="J128" i="27"/>
  <c r="F158" i="28"/>
  <c r="F128" i="27"/>
  <c r="B158" i="28"/>
  <c r="B128" i="27"/>
  <c r="N157" i="28"/>
  <c r="N127" i="27"/>
  <c r="J157" i="28"/>
  <c r="J127" i="27"/>
  <c r="F157" i="28"/>
  <c r="F127" i="27"/>
  <c r="B157" i="28"/>
  <c r="B127" i="27"/>
  <c r="N156" i="28"/>
  <c r="N126" i="27"/>
  <c r="J156" i="28"/>
  <c r="J126" i="27"/>
  <c r="F156" i="28"/>
  <c r="F126" i="27"/>
  <c r="B156" i="28"/>
  <c r="B126" i="27"/>
  <c r="N155" i="28"/>
  <c r="N125" i="27"/>
  <c r="J155" i="28"/>
  <c r="J125" i="27"/>
  <c r="F155" i="28"/>
  <c r="F125" i="27"/>
  <c r="B155" i="28"/>
  <c r="B125" i="27"/>
  <c r="N154" i="28"/>
  <c r="N124" i="27"/>
  <c r="J154" i="28"/>
  <c r="J124" i="27"/>
  <c r="F154" i="28"/>
  <c r="F124" i="27"/>
  <c r="B154" i="28"/>
  <c r="B124" i="27"/>
  <c r="N141" i="28"/>
  <c r="N105" i="27"/>
  <c r="J141" i="28"/>
  <c r="J105" i="27"/>
  <c r="F141" i="28"/>
  <c r="F105" i="27"/>
  <c r="B141" i="28"/>
  <c r="B105" i="27"/>
  <c r="N140" i="28"/>
  <c r="N102" i="27"/>
  <c r="J140" i="28"/>
  <c r="J102" i="27"/>
  <c r="F140" i="28"/>
  <c r="F102" i="27"/>
  <c r="B140" i="28"/>
  <c r="B102" i="27"/>
  <c r="N139" i="28"/>
  <c r="N101" i="27"/>
  <c r="J139" i="28"/>
  <c r="J101" i="27"/>
  <c r="F139" i="28"/>
  <c r="F101" i="27"/>
  <c r="B139" i="28"/>
  <c r="B101" i="27"/>
  <c r="N138" i="28"/>
  <c r="N100" i="27"/>
  <c r="J138" i="28"/>
  <c r="J100" i="27"/>
  <c r="F138" i="28"/>
  <c r="F100" i="27"/>
  <c r="B138" i="28"/>
  <c r="B138" i="29"/>
  <c r="B100" i="27"/>
  <c r="N137" i="28"/>
  <c r="N99" i="27"/>
  <c r="J137" i="28"/>
  <c r="J99" i="27"/>
  <c r="F137" i="28"/>
  <c r="F99" i="27"/>
  <c r="B137" i="28"/>
  <c r="B99" i="27"/>
  <c r="N136" i="28"/>
  <c r="N98" i="27"/>
  <c r="J136" i="28"/>
  <c r="J98" i="27"/>
  <c r="F136" i="28"/>
  <c r="F98" i="27"/>
  <c r="B136" i="28"/>
  <c r="B98" i="27"/>
  <c r="N135" i="28"/>
  <c r="N97" i="27"/>
  <c r="J135" i="28"/>
  <c r="J97" i="27"/>
  <c r="F135" i="28"/>
  <c r="F97" i="27"/>
  <c r="B135" i="28"/>
  <c r="B97" i="27"/>
  <c r="N134" i="28"/>
  <c r="N96" i="27"/>
  <c r="J134" i="28"/>
  <c r="J96" i="27"/>
  <c r="F134" i="28"/>
  <c r="F96" i="27"/>
  <c r="B134" i="28"/>
  <c r="B96" i="27"/>
  <c r="E107" i="29"/>
  <c r="M83" i="31"/>
  <c r="E83" i="31"/>
  <c r="M122" i="33"/>
  <c r="M122" i="32"/>
  <c r="I122" i="33"/>
  <c r="I122" i="32"/>
  <c r="Q121" i="33"/>
  <c r="Q121" i="32"/>
  <c r="I121" i="33"/>
  <c r="I121" i="32"/>
  <c r="Q120" i="33"/>
  <c r="Q120" i="32"/>
  <c r="M120" i="33"/>
  <c r="M120" i="32"/>
  <c r="Q119" i="33"/>
  <c r="Q119" i="32"/>
  <c r="M119" i="33"/>
  <c r="M119" i="32"/>
  <c r="I119" i="33"/>
  <c r="I119" i="32"/>
  <c r="M118" i="33"/>
  <c r="M118" i="32"/>
  <c r="I118" i="33"/>
  <c r="I118" i="32"/>
  <c r="Q117" i="33"/>
  <c r="Q117" i="32"/>
  <c r="I117" i="33"/>
  <c r="I117" i="32"/>
  <c r="Q112" i="33"/>
  <c r="Q112" i="32"/>
  <c r="M112" i="33"/>
  <c r="M112" i="32"/>
  <c r="Q118" i="32"/>
  <c r="O50" i="35"/>
  <c r="G50" i="35"/>
  <c r="N67" i="35"/>
  <c r="N82" i="36"/>
  <c r="N82" i="35"/>
  <c r="J67" i="35"/>
  <c r="J82" i="35"/>
  <c r="J66" i="35"/>
  <c r="J81" i="35"/>
  <c r="J81" i="36"/>
  <c r="B66" i="35"/>
  <c r="B81" i="35"/>
  <c r="M50" i="36"/>
  <c r="O83" i="33"/>
  <c r="G83" i="33"/>
  <c r="O50" i="36"/>
  <c r="K50" i="36"/>
  <c r="G50" i="36"/>
  <c r="N75" i="37"/>
  <c r="N54" i="37"/>
  <c r="J75" i="37"/>
  <c r="J54" i="37"/>
  <c r="F75" i="37"/>
  <c r="F54" i="37"/>
  <c r="B54" i="37"/>
  <c r="B75" i="37"/>
  <c r="J53" i="37"/>
  <c r="J74" i="37"/>
  <c r="B53" i="37"/>
  <c r="B74" i="37"/>
  <c r="N73" i="37"/>
  <c r="N52" i="37"/>
  <c r="J52" i="37"/>
  <c r="J73" i="37"/>
  <c r="F73" i="37"/>
  <c r="F52" i="37"/>
  <c r="B52" i="37"/>
  <c r="B73" i="37"/>
  <c r="J51" i="37"/>
  <c r="J72" i="37"/>
  <c r="B51" i="37"/>
  <c r="B72" i="37"/>
  <c r="H203" i="24"/>
  <c r="P202" i="24"/>
  <c r="H202" i="24"/>
  <c r="D202" i="24"/>
  <c r="P200" i="24"/>
  <c r="L200" i="24"/>
  <c r="H200" i="24"/>
  <c r="D200" i="24"/>
  <c r="P199" i="24"/>
  <c r="L199" i="24"/>
  <c r="H199" i="24"/>
  <c r="D199" i="24"/>
  <c r="P198" i="24"/>
  <c r="L198" i="24"/>
  <c r="H198" i="24"/>
  <c r="D198" i="24"/>
  <c r="P197" i="24"/>
  <c r="L197" i="24"/>
  <c r="H197" i="24"/>
  <c r="D197" i="24"/>
  <c r="P196" i="24"/>
  <c r="L196" i="24"/>
  <c r="H196" i="24"/>
  <c r="D196" i="24"/>
  <c r="P195" i="24"/>
  <c r="L195" i="24"/>
  <c r="H195" i="24"/>
  <c r="D195" i="24"/>
  <c r="P194" i="24"/>
  <c r="L194" i="24"/>
  <c r="H194" i="24"/>
  <c r="D194" i="24"/>
  <c r="P193" i="24"/>
  <c r="L193" i="24"/>
  <c r="H193" i="24"/>
  <c r="D193" i="24"/>
  <c r="P192" i="24"/>
  <c r="L192" i="24"/>
  <c r="H192" i="24"/>
  <c r="D192" i="24"/>
  <c r="P191" i="24"/>
  <c r="L191" i="24"/>
  <c r="H191" i="24"/>
  <c r="D191" i="24"/>
  <c r="P189" i="24"/>
  <c r="L189" i="24"/>
  <c r="H189" i="24"/>
  <c r="D189" i="24"/>
  <c r="P188" i="24"/>
  <c r="L188" i="24"/>
  <c r="H188" i="24"/>
  <c r="D188" i="24"/>
  <c r="P187" i="24"/>
  <c r="L187" i="24"/>
  <c r="H187" i="24"/>
  <c r="D187" i="24"/>
  <c r="P186" i="24"/>
  <c r="L186" i="24"/>
  <c r="H186" i="24"/>
  <c r="D186" i="24"/>
  <c r="P185" i="24"/>
  <c r="L185" i="24"/>
  <c r="H185" i="24"/>
  <c r="D185" i="24"/>
  <c r="P184" i="24"/>
  <c r="L184" i="24"/>
  <c r="H184" i="24"/>
  <c r="D184" i="24"/>
  <c r="P183" i="24"/>
  <c r="L183" i="24"/>
  <c r="H183" i="24"/>
  <c r="D183" i="24"/>
  <c r="P182" i="24"/>
  <c r="L182" i="24"/>
  <c r="H182" i="24"/>
  <c r="D182" i="24"/>
  <c r="P181" i="24"/>
  <c r="L181" i="24"/>
  <c r="H181" i="24"/>
  <c r="D181" i="24"/>
  <c r="P180" i="24"/>
  <c r="L180" i="24"/>
  <c r="H180" i="24"/>
  <c r="D180" i="24"/>
  <c r="O206" i="25"/>
  <c r="K206" i="25"/>
  <c r="G206" i="25"/>
  <c r="C206" i="25"/>
  <c r="O205" i="25"/>
  <c r="K205" i="25"/>
  <c r="G205" i="25"/>
  <c r="C205" i="25"/>
  <c r="O204" i="25"/>
  <c r="K204" i="25"/>
  <c r="G204" i="25"/>
  <c r="C204" i="25"/>
  <c r="O203" i="25"/>
  <c r="K203" i="25"/>
  <c r="G203" i="25"/>
  <c r="C203" i="25"/>
  <c r="Q51" i="26"/>
  <c r="M51" i="26"/>
  <c r="I51" i="26"/>
  <c r="E51" i="26"/>
  <c r="I158" i="27"/>
  <c r="M151" i="27"/>
  <c r="M150" i="27"/>
  <c r="M149" i="27"/>
  <c r="M148" i="27"/>
  <c r="M147" i="27"/>
  <c r="M146" i="27"/>
  <c r="M145" i="27"/>
  <c r="M144" i="27"/>
  <c r="Q140" i="27"/>
  <c r="Q138" i="27"/>
  <c r="Q119" i="27"/>
  <c r="M119" i="27"/>
  <c r="I119" i="27"/>
  <c r="E119" i="27"/>
  <c r="Q116" i="27"/>
  <c r="M116" i="27"/>
  <c r="I116" i="27"/>
  <c r="E116" i="27"/>
  <c r="Q113" i="27"/>
  <c r="M113" i="27"/>
  <c r="I113" i="27"/>
  <c r="E113" i="27"/>
  <c r="Q112" i="27"/>
  <c r="M112" i="27"/>
  <c r="I112" i="27"/>
  <c r="I107" i="27" s="1"/>
  <c r="E112" i="27"/>
  <c r="E107" i="27" s="1"/>
  <c r="O159" i="27"/>
  <c r="K159" i="27"/>
  <c r="G159" i="27"/>
  <c r="C159" i="27"/>
  <c r="O157" i="27"/>
  <c r="K157" i="27"/>
  <c r="G157" i="27"/>
  <c r="C157" i="27"/>
  <c r="O156" i="27"/>
  <c r="K156" i="27"/>
  <c r="G156" i="27"/>
  <c r="C156" i="27"/>
  <c r="O155" i="27"/>
  <c r="K155" i="27"/>
  <c r="G155" i="27"/>
  <c r="C155" i="27"/>
  <c r="O154" i="27"/>
  <c r="K154" i="27"/>
  <c r="G154" i="27"/>
  <c r="C154" i="27"/>
  <c r="O147" i="27"/>
  <c r="K147" i="27"/>
  <c r="G147" i="27"/>
  <c r="C147" i="27"/>
  <c r="O146" i="27"/>
  <c r="K146" i="27"/>
  <c r="G146" i="27"/>
  <c r="C146" i="27"/>
  <c r="O145" i="27"/>
  <c r="K145" i="27"/>
  <c r="G145" i="27"/>
  <c r="C145" i="27"/>
  <c r="O144" i="27"/>
  <c r="K144" i="27"/>
  <c r="G144" i="27"/>
  <c r="C144" i="27"/>
  <c r="O141" i="27"/>
  <c r="K141" i="27"/>
  <c r="G141" i="27"/>
  <c r="C141" i="27"/>
  <c r="O139" i="27"/>
  <c r="K139" i="27"/>
  <c r="G139" i="27"/>
  <c r="C139" i="27"/>
  <c r="O137" i="27"/>
  <c r="K137" i="27"/>
  <c r="G137" i="27"/>
  <c r="C137" i="27"/>
  <c r="O136" i="27"/>
  <c r="K136" i="27"/>
  <c r="G136" i="27"/>
  <c r="C136" i="27"/>
  <c r="O135" i="27"/>
  <c r="K135" i="27"/>
  <c r="G135" i="27"/>
  <c r="C135" i="27"/>
  <c r="O134" i="27"/>
  <c r="K134" i="27"/>
  <c r="G134" i="27"/>
  <c r="C134" i="27"/>
  <c r="N123" i="28"/>
  <c r="J123" i="28"/>
  <c r="F123" i="28"/>
  <c r="N107" i="28"/>
  <c r="N95" i="28"/>
  <c r="J95" i="28"/>
  <c r="F95" i="28"/>
  <c r="B95" i="28"/>
  <c r="B158" i="29"/>
  <c r="B157" i="29"/>
  <c r="B156" i="29"/>
  <c r="B155" i="29"/>
  <c r="M107" i="29"/>
  <c r="O95" i="29"/>
  <c r="G95" i="29"/>
  <c r="P158" i="29"/>
  <c r="L158" i="29"/>
  <c r="H158" i="29"/>
  <c r="D158" i="29"/>
  <c r="P127" i="29"/>
  <c r="P157" i="29"/>
  <c r="L127" i="29"/>
  <c r="L157" i="29"/>
  <c r="H127" i="29"/>
  <c r="H157" i="29"/>
  <c r="D127" i="29"/>
  <c r="D157" i="29"/>
  <c r="P126" i="29"/>
  <c r="P156" i="29"/>
  <c r="L126" i="29"/>
  <c r="L156" i="29"/>
  <c r="H126" i="29"/>
  <c r="H156" i="29"/>
  <c r="D126" i="29"/>
  <c r="D156" i="29"/>
  <c r="P125" i="29"/>
  <c r="P155" i="29"/>
  <c r="L125" i="29"/>
  <c r="L155" i="29"/>
  <c r="H125" i="29"/>
  <c r="H155" i="29"/>
  <c r="D125" i="29"/>
  <c r="D155" i="29"/>
  <c r="P124" i="29"/>
  <c r="P154" i="29"/>
  <c r="L124" i="29"/>
  <c r="L154" i="29"/>
  <c r="H124" i="29"/>
  <c r="H154" i="29"/>
  <c r="D124" i="29"/>
  <c r="D154" i="29"/>
  <c r="P151" i="29"/>
  <c r="L151" i="29"/>
  <c r="L119" i="29"/>
  <c r="H151" i="29"/>
  <c r="D151" i="29"/>
  <c r="D119" i="29"/>
  <c r="P150" i="29"/>
  <c r="L150" i="29"/>
  <c r="L116" i="29"/>
  <c r="H150" i="29"/>
  <c r="D150" i="29"/>
  <c r="D116" i="29"/>
  <c r="P149" i="29"/>
  <c r="L149" i="29"/>
  <c r="L113" i="29"/>
  <c r="H149" i="29"/>
  <c r="D149" i="29"/>
  <c r="D113" i="29"/>
  <c r="P148" i="29"/>
  <c r="L148" i="29"/>
  <c r="L112" i="29"/>
  <c r="H148" i="29"/>
  <c r="D148" i="29"/>
  <c r="D112" i="29"/>
  <c r="L147" i="29"/>
  <c r="L111" i="29"/>
  <c r="D147" i="29"/>
  <c r="D111" i="29"/>
  <c r="L146" i="29"/>
  <c r="L110" i="29"/>
  <c r="D146" i="29"/>
  <c r="D110" i="29"/>
  <c r="L145" i="29"/>
  <c r="L109" i="29"/>
  <c r="D145" i="29"/>
  <c r="D109" i="29"/>
  <c r="L144" i="29"/>
  <c r="L108" i="29"/>
  <c r="D144" i="29"/>
  <c r="D108" i="29"/>
  <c r="P105" i="29"/>
  <c r="P141" i="29"/>
  <c r="L105" i="29"/>
  <c r="L141" i="29"/>
  <c r="H105" i="29"/>
  <c r="H141" i="29"/>
  <c r="D105" i="29"/>
  <c r="D141" i="29"/>
  <c r="P140" i="29"/>
  <c r="L140" i="29"/>
  <c r="H140" i="29"/>
  <c r="D140" i="29"/>
  <c r="P138" i="29"/>
  <c r="L138" i="29"/>
  <c r="H138" i="29"/>
  <c r="D138" i="29"/>
  <c r="O34" i="30"/>
  <c r="O35" i="30"/>
  <c r="G34" i="30"/>
  <c r="G35" i="30"/>
  <c r="Q34" i="30"/>
  <c r="M34" i="30"/>
  <c r="I34" i="30"/>
  <c r="E34" i="30"/>
  <c r="I123" i="32"/>
  <c r="P108" i="33"/>
  <c r="P123" i="33"/>
  <c r="L108" i="33"/>
  <c r="L123" i="33"/>
  <c r="H108" i="33"/>
  <c r="H123" i="33"/>
  <c r="D108" i="33"/>
  <c r="D123" i="33"/>
  <c r="P87" i="33"/>
  <c r="P116" i="33"/>
  <c r="L87" i="33"/>
  <c r="L116" i="33"/>
  <c r="H87" i="33"/>
  <c r="H116" i="33"/>
  <c r="D87" i="33"/>
  <c r="D116" i="33"/>
  <c r="P86" i="33"/>
  <c r="P115" i="33"/>
  <c r="L86" i="33"/>
  <c r="L115" i="33"/>
  <c r="H86" i="33"/>
  <c r="H115" i="33"/>
  <c r="D86" i="33"/>
  <c r="D115" i="33"/>
  <c r="P85" i="33"/>
  <c r="P114" i="33"/>
  <c r="L85" i="33"/>
  <c r="L114" i="33"/>
  <c r="H85" i="33"/>
  <c r="H114" i="33"/>
  <c r="D85" i="33"/>
  <c r="D114" i="33"/>
  <c r="P84" i="33"/>
  <c r="P113" i="33"/>
  <c r="L84" i="33"/>
  <c r="L83" i="33" s="1"/>
  <c r="L113" i="33"/>
  <c r="H84" i="33"/>
  <c r="H113" i="33"/>
  <c r="D84" i="33"/>
  <c r="D113" i="33"/>
  <c r="L35" i="34"/>
  <c r="B35" i="34"/>
  <c r="N37" i="34"/>
  <c r="N175" i="6" s="1"/>
  <c r="J37" i="34"/>
  <c r="J175" i="6" s="1"/>
  <c r="F37" i="34"/>
  <c r="F175" i="6" s="1"/>
  <c r="B37" i="34"/>
  <c r="B175" i="6" s="1"/>
  <c r="B79" i="35"/>
  <c r="J76" i="35"/>
  <c r="N73" i="35"/>
  <c r="F51" i="37"/>
  <c r="G35" i="38"/>
  <c r="J203" i="24"/>
  <c r="B203" i="24"/>
  <c r="J202" i="24"/>
  <c r="O51" i="26"/>
  <c r="K51" i="26"/>
  <c r="G51" i="26"/>
  <c r="C51" i="26"/>
  <c r="H123" i="28"/>
  <c r="D123" i="28"/>
  <c r="P107" i="28"/>
  <c r="L107" i="28"/>
  <c r="P95" i="28"/>
  <c r="L95" i="28"/>
  <c r="H95" i="28"/>
  <c r="D95" i="28"/>
  <c r="O123" i="29"/>
  <c r="K95" i="29"/>
  <c r="C95" i="29"/>
  <c r="N158" i="29"/>
  <c r="J158" i="29"/>
  <c r="F158" i="29"/>
  <c r="N124" i="29"/>
  <c r="N154" i="29"/>
  <c r="J124" i="29"/>
  <c r="J154" i="29"/>
  <c r="F124" i="29"/>
  <c r="F154" i="29"/>
  <c r="B124" i="29"/>
  <c r="B154" i="29"/>
  <c r="B76" i="26"/>
  <c r="B173" i="6" s="1"/>
  <c r="N151" i="29"/>
  <c r="J151" i="29"/>
  <c r="F151" i="29"/>
  <c r="N150" i="29"/>
  <c r="J150" i="29"/>
  <c r="F150" i="29"/>
  <c r="B150" i="29"/>
  <c r="N149" i="29"/>
  <c r="J149" i="29"/>
  <c r="F149" i="29"/>
  <c r="N148" i="29"/>
  <c r="J148" i="29"/>
  <c r="F148" i="29"/>
  <c r="B58" i="26"/>
  <c r="B117" i="6" s="1"/>
  <c r="B143" i="29"/>
  <c r="N105" i="29"/>
  <c r="N141" i="29"/>
  <c r="J105" i="29"/>
  <c r="J141" i="29"/>
  <c r="F105" i="29"/>
  <c r="F141" i="29"/>
  <c r="B105" i="29"/>
  <c r="B141" i="29"/>
  <c r="N140" i="29"/>
  <c r="J140" i="29"/>
  <c r="F140" i="29"/>
  <c r="N138" i="29"/>
  <c r="J138" i="29"/>
  <c r="F138" i="29"/>
  <c r="B74" i="26"/>
  <c r="B171" i="6" s="1"/>
  <c r="Q83" i="33"/>
  <c r="I83" i="33"/>
  <c r="N123" i="33"/>
  <c r="N108" i="33"/>
  <c r="J123" i="33"/>
  <c r="J108" i="33"/>
  <c r="F123" i="33"/>
  <c r="F108" i="33"/>
  <c r="B123" i="33"/>
  <c r="B108" i="33"/>
  <c r="B89" i="33"/>
  <c r="B118" i="33"/>
  <c r="N87" i="33"/>
  <c r="N116" i="33"/>
  <c r="J87" i="33"/>
  <c r="J116" i="33"/>
  <c r="F87" i="33"/>
  <c r="F116" i="33"/>
  <c r="B87" i="33"/>
  <c r="B116" i="33"/>
  <c r="N86" i="33"/>
  <c r="N115" i="33"/>
  <c r="J86" i="33"/>
  <c r="J115" i="33"/>
  <c r="F86" i="33"/>
  <c r="F115" i="33"/>
  <c r="B86" i="33"/>
  <c r="B115" i="33"/>
  <c r="N85" i="33"/>
  <c r="N114" i="33"/>
  <c r="J85" i="33"/>
  <c r="J114" i="33"/>
  <c r="F85" i="33"/>
  <c r="F114" i="33"/>
  <c r="B85" i="33"/>
  <c r="B114" i="33"/>
  <c r="N84" i="33"/>
  <c r="N113" i="33"/>
  <c r="J84" i="33"/>
  <c r="J113" i="33"/>
  <c r="F84" i="33"/>
  <c r="F113" i="33"/>
  <c r="B84" i="33"/>
  <c r="B113" i="33"/>
  <c r="F53" i="37"/>
  <c r="Q35" i="38"/>
  <c r="Q37" i="38"/>
  <c r="Q176" i="6" s="1"/>
  <c r="Q34" i="38"/>
  <c r="M37" i="38"/>
  <c r="M176" i="6" s="1"/>
  <c r="M35" i="38"/>
  <c r="I34" i="38"/>
  <c r="I37" i="38"/>
  <c r="I176" i="6" s="1"/>
  <c r="I35" i="38"/>
  <c r="E35" i="38"/>
  <c r="E37" i="38"/>
  <c r="E176" i="6" s="1"/>
  <c r="E34" i="38"/>
  <c r="O36" i="38"/>
  <c r="O35" i="38"/>
  <c r="K35" i="38"/>
  <c r="K36" i="38"/>
  <c r="P82" i="40"/>
  <c r="P67" i="39"/>
  <c r="L82" i="40"/>
  <c r="L67" i="39"/>
  <c r="H82" i="40"/>
  <c r="H67" i="39"/>
  <c r="D82" i="40"/>
  <c r="D67" i="39"/>
  <c r="P81" i="40"/>
  <c r="P66" i="39"/>
  <c r="L81" i="40"/>
  <c r="L66" i="39"/>
  <c r="H81" i="40"/>
  <c r="H66" i="39"/>
  <c r="D81" i="40"/>
  <c r="D66" i="39"/>
  <c r="P80" i="40"/>
  <c r="P80" i="41"/>
  <c r="L80" i="40"/>
  <c r="L80" i="41"/>
  <c r="L65" i="39"/>
  <c r="H80" i="40"/>
  <c r="H65" i="39"/>
  <c r="H80" i="41"/>
  <c r="D80" i="40"/>
  <c r="D80" i="41"/>
  <c r="P79" i="40"/>
  <c r="P79" i="41"/>
  <c r="P62" i="39"/>
  <c r="L79" i="40"/>
  <c r="L79" i="41"/>
  <c r="H79" i="40"/>
  <c r="H62" i="39"/>
  <c r="D79" i="40"/>
  <c r="D79" i="41"/>
  <c r="D62" i="39"/>
  <c r="P78" i="40"/>
  <c r="P78" i="41"/>
  <c r="L78" i="40"/>
  <c r="L78" i="41"/>
  <c r="L59" i="39"/>
  <c r="H78" i="40"/>
  <c r="H59" i="39"/>
  <c r="H78" i="41"/>
  <c r="D78" i="40"/>
  <c r="D78" i="41"/>
  <c r="D59" i="39"/>
  <c r="P77" i="40"/>
  <c r="P77" i="41"/>
  <c r="P56" i="39"/>
  <c r="L77" i="40"/>
  <c r="L77" i="41"/>
  <c r="L56" i="39"/>
  <c r="H77" i="40"/>
  <c r="H56" i="39"/>
  <c r="D77" i="40"/>
  <c r="D77" i="41"/>
  <c r="D56" i="39"/>
  <c r="P76" i="40"/>
  <c r="P76" i="41"/>
  <c r="P55" i="39"/>
  <c r="L76" i="40"/>
  <c r="L76" i="41"/>
  <c r="L55" i="39"/>
  <c r="H76" i="40"/>
  <c r="H55" i="39"/>
  <c r="H76" i="41"/>
  <c r="D76" i="40"/>
  <c r="D76" i="41"/>
  <c r="P75" i="40"/>
  <c r="P54" i="39"/>
  <c r="H75" i="40"/>
  <c r="H54" i="39"/>
  <c r="D75" i="40"/>
  <c r="D54" i="39"/>
  <c r="P74" i="40"/>
  <c r="P53" i="39"/>
  <c r="L74" i="40"/>
  <c r="L53" i="39"/>
  <c r="H74" i="40"/>
  <c r="H53" i="39"/>
  <c r="D74" i="40"/>
  <c r="D53" i="39"/>
  <c r="P73" i="40"/>
  <c r="P52" i="39"/>
  <c r="H73" i="40"/>
  <c r="H52" i="39"/>
  <c r="D73" i="40"/>
  <c r="D52" i="39"/>
  <c r="L72" i="40"/>
  <c r="L51" i="39"/>
  <c r="H72" i="40"/>
  <c r="H51" i="39"/>
  <c r="D72" i="40"/>
  <c r="D51" i="39"/>
  <c r="P71" i="40"/>
  <c r="P71" i="41"/>
  <c r="L71" i="40"/>
  <c r="L71" i="41"/>
  <c r="H71" i="40"/>
  <c r="H71" i="41"/>
  <c r="D71" i="40"/>
  <c r="D71" i="41"/>
  <c r="H77" i="41"/>
  <c r="N82" i="40"/>
  <c r="N67" i="39"/>
  <c r="F82" i="40"/>
  <c r="F67" i="39"/>
  <c r="N81" i="40"/>
  <c r="N66" i="39"/>
  <c r="J81" i="40"/>
  <c r="J66" i="39"/>
  <c r="F81" i="40"/>
  <c r="F66" i="39"/>
  <c r="B81" i="40"/>
  <c r="B66" i="39"/>
  <c r="N80" i="40"/>
  <c r="N65" i="39"/>
  <c r="J80" i="40"/>
  <c r="J65" i="39"/>
  <c r="F80" i="40"/>
  <c r="F65" i="39"/>
  <c r="B80" i="40"/>
  <c r="B65" i="39"/>
  <c r="N79" i="40"/>
  <c r="N62" i="39"/>
  <c r="J79" i="40"/>
  <c r="J62" i="39"/>
  <c r="F79" i="40"/>
  <c r="F62" i="39"/>
  <c r="B79" i="40"/>
  <c r="B62" i="39"/>
  <c r="N78" i="40"/>
  <c r="N59" i="39"/>
  <c r="J78" i="40"/>
  <c r="J59" i="39"/>
  <c r="F78" i="40"/>
  <c r="F59" i="39"/>
  <c r="B78" i="40"/>
  <c r="B59" i="39"/>
  <c r="N77" i="40"/>
  <c r="N56" i="39"/>
  <c r="J77" i="40"/>
  <c r="J56" i="39"/>
  <c r="F77" i="40"/>
  <c r="F56" i="39"/>
  <c r="B77" i="40"/>
  <c r="B56" i="39"/>
  <c r="N76" i="40"/>
  <c r="N55" i="39"/>
  <c r="J76" i="40"/>
  <c r="J55" i="39"/>
  <c r="F76" i="40"/>
  <c r="F55" i="39"/>
  <c r="B76" i="40"/>
  <c r="B55" i="39"/>
  <c r="N75" i="40"/>
  <c r="N54" i="39"/>
  <c r="J75" i="40"/>
  <c r="J54" i="39"/>
  <c r="F75" i="40"/>
  <c r="F54" i="39"/>
  <c r="B75" i="40"/>
  <c r="B54" i="39"/>
  <c r="N74" i="40"/>
  <c r="N53" i="39"/>
  <c r="J74" i="40"/>
  <c r="J53" i="39"/>
  <c r="F74" i="40"/>
  <c r="F53" i="39"/>
  <c r="B74" i="40"/>
  <c r="B53" i="39"/>
  <c r="N73" i="40"/>
  <c r="N52" i="39"/>
  <c r="J73" i="40"/>
  <c r="J52" i="39"/>
  <c r="F73" i="40"/>
  <c r="F52" i="39"/>
  <c r="B73" i="40"/>
  <c r="B52" i="39"/>
  <c r="N72" i="40"/>
  <c r="N51" i="39"/>
  <c r="J72" i="40"/>
  <c r="J51" i="39"/>
  <c r="F72" i="40"/>
  <c r="F51" i="39"/>
  <c r="B72" i="40"/>
  <c r="B51" i="39"/>
  <c r="O106" i="53"/>
  <c r="O91" i="53"/>
  <c r="K106" i="53"/>
  <c r="K91" i="53"/>
  <c r="G90" i="53"/>
  <c r="G105" i="53"/>
  <c r="O99" i="53"/>
  <c r="O76" i="53"/>
  <c r="K99" i="53"/>
  <c r="K76" i="53"/>
  <c r="C99" i="53"/>
  <c r="C76" i="53"/>
  <c r="O98" i="53"/>
  <c r="O75" i="53"/>
  <c r="K98" i="53"/>
  <c r="K75" i="53"/>
  <c r="C98" i="53"/>
  <c r="C75" i="53"/>
  <c r="O97" i="53"/>
  <c r="O74" i="53"/>
  <c r="K97" i="53"/>
  <c r="K74" i="53"/>
  <c r="C97" i="53"/>
  <c r="C74" i="53"/>
  <c r="O96" i="53"/>
  <c r="O73" i="53"/>
  <c r="K96" i="53"/>
  <c r="K73" i="53"/>
  <c r="C96" i="53"/>
  <c r="C73" i="53"/>
  <c r="J80" i="35"/>
  <c r="N79" i="35"/>
  <c r="N78" i="35"/>
  <c r="B78" i="35"/>
  <c r="J77" i="35"/>
  <c r="N76" i="36"/>
  <c r="N76" i="35"/>
  <c r="B76" i="35"/>
  <c r="J54" i="35"/>
  <c r="J75" i="35"/>
  <c r="N53" i="35"/>
  <c r="N74" i="35"/>
  <c r="B53" i="35"/>
  <c r="B74" i="36"/>
  <c r="B74" i="35"/>
  <c r="J52" i="35"/>
  <c r="J73" i="35"/>
  <c r="N51" i="35"/>
  <c r="N72" i="35"/>
  <c r="B51" i="35"/>
  <c r="B72" i="35"/>
  <c r="N71" i="37"/>
  <c r="J71" i="37"/>
  <c r="J71" i="36"/>
  <c r="F71" i="37"/>
  <c r="B71" i="37"/>
  <c r="N74" i="36"/>
  <c r="B67" i="39"/>
  <c r="M159" i="29"/>
  <c r="E159" i="29"/>
  <c r="O107" i="29"/>
  <c r="I107" i="29"/>
  <c r="M95" i="29"/>
  <c r="E95" i="29"/>
  <c r="J35" i="30"/>
  <c r="B121" i="31"/>
  <c r="B117" i="31"/>
  <c r="B123" i="32"/>
  <c r="B122" i="32"/>
  <c r="B118" i="32"/>
  <c r="B116" i="32"/>
  <c r="B115" i="32"/>
  <c r="B114" i="32"/>
  <c r="B113" i="32"/>
  <c r="N112" i="32"/>
  <c r="F112" i="32"/>
  <c r="O123" i="32"/>
  <c r="K123" i="32"/>
  <c r="G123" i="32"/>
  <c r="C123" i="32"/>
  <c r="O122" i="32"/>
  <c r="K122" i="32"/>
  <c r="G122" i="32"/>
  <c r="C122" i="32"/>
  <c r="O121" i="32"/>
  <c r="K121" i="32"/>
  <c r="G121" i="32"/>
  <c r="C121" i="32"/>
  <c r="O120" i="32"/>
  <c r="K120" i="32"/>
  <c r="G120" i="32"/>
  <c r="C120" i="32"/>
  <c r="O119" i="32"/>
  <c r="K119" i="32"/>
  <c r="G119" i="32"/>
  <c r="C119" i="32"/>
  <c r="O118" i="32"/>
  <c r="K118" i="32"/>
  <c r="G118" i="32"/>
  <c r="C118" i="32"/>
  <c r="O117" i="32"/>
  <c r="K117" i="32"/>
  <c r="G117" i="32"/>
  <c r="C117" i="32"/>
  <c r="O116" i="32"/>
  <c r="K116" i="32"/>
  <c r="G116" i="32"/>
  <c r="C116" i="32"/>
  <c r="O115" i="32"/>
  <c r="K115" i="32"/>
  <c r="G115" i="32"/>
  <c r="C115" i="32"/>
  <c r="O114" i="32"/>
  <c r="K114" i="32"/>
  <c r="G114" i="32"/>
  <c r="C114" i="32"/>
  <c r="O113" i="32"/>
  <c r="K113" i="32"/>
  <c r="G113" i="32"/>
  <c r="C113" i="32"/>
  <c r="O112" i="32"/>
  <c r="K112" i="32"/>
  <c r="G112" i="32"/>
  <c r="C112" i="32"/>
  <c r="Q82" i="36"/>
  <c r="M82" i="36"/>
  <c r="I82" i="36"/>
  <c r="E82" i="36"/>
  <c r="Q81" i="36"/>
  <c r="M81" i="36"/>
  <c r="I81" i="36"/>
  <c r="E81" i="36"/>
  <c r="Q80" i="36"/>
  <c r="M80" i="36"/>
  <c r="I80" i="36"/>
  <c r="E80" i="36"/>
  <c r="Q79" i="36"/>
  <c r="M79" i="36"/>
  <c r="I79" i="36"/>
  <c r="E79" i="36"/>
  <c r="Q78" i="36"/>
  <c r="M78" i="36"/>
  <c r="I78" i="36"/>
  <c r="E78" i="36"/>
  <c r="Q77" i="36"/>
  <c r="M77" i="36"/>
  <c r="I77" i="36"/>
  <c r="E77" i="36"/>
  <c r="Q76" i="36"/>
  <c r="M76" i="36"/>
  <c r="I76" i="36"/>
  <c r="E76" i="36"/>
  <c r="Q75" i="36"/>
  <c r="M75" i="36"/>
  <c r="I75" i="36"/>
  <c r="E75" i="36"/>
  <c r="Q74" i="36"/>
  <c r="M74" i="36"/>
  <c r="I74" i="36"/>
  <c r="E74" i="36"/>
  <c r="Q73" i="36"/>
  <c r="M73" i="36"/>
  <c r="I73" i="36"/>
  <c r="E73" i="36"/>
  <c r="Q72" i="36"/>
  <c r="M72" i="36"/>
  <c r="I72" i="36"/>
  <c r="E72" i="36"/>
  <c r="Q71" i="36"/>
  <c r="M71" i="36"/>
  <c r="I71" i="36"/>
  <c r="E71" i="36"/>
  <c r="N80" i="36"/>
  <c r="B78" i="36"/>
  <c r="J75" i="36"/>
  <c r="N72" i="36"/>
  <c r="Q80" i="37"/>
  <c r="E79" i="37"/>
  <c r="I77" i="37"/>
  <c r="E76" i="37"/>
  <c r="M80" i="37"/>
  <c r="Q79" i="37"/>
  <c r="M79" i="37"/>
  <c r="M78" i="37"/>
  <c r="I78" i="37"/>
  <c r="M77" i="37"/>
  <c r="M76" i="37"/>
  <c r="M71" i="37"/>
  <c r="N35" i="38"/>
  <c r="F35" i="38"/>
  <c r="L80" i="43"/>
  <c r="K62" i="43"/>
  <c r="I123" i="29"/>
  <c r="Q95" i="29"/>
  <c r="P112" i="32"/>
  <c r="L112" i="32"/>
  <c r="H112" i="32"/>
  <c r="D112" i="32"/>
  <c r="E123" i="32"/>
  <c r="E122" i="32"/>
  <c r="E121" i="32"/>
  <c r="E120" i="32"/>
  <c r="E119" i="32"/>
  <c r="E118" i="32"/>
  <c r="E117" i="32"/>
  <c r="E116" i="32"/>
  <c r="E115" i="32"/>
  <c r="E114" i="32"/>
  <c r="E113" i="32"/>
  <c r="E112" i="32"/>
  <c r="O82" i="36"/>
  <c r="K82" i="36"/>
  <c r="G82" i="36"/>
  <c r="C82" i="36"/>
  <c r="O81" i="36"/>
  <c r="K81" i="36"/>
  <c r="G81" i="36"/>
  <c r="C81" i="36"/>
  <c r="O80" i="36"/>
  <c r="K80" i="36"/>
  <c r="G80" i="36"/>
  <c r="C80" i="36"/>
  <c r="O79" i="36"/>
  <c r="K79" i="36"/>
  <c r="G79" i="36"/>
  <c r="C79" i="36"/>
  <c r="O78" i="36"/>
  <c r="K78" i="36"/>
  <c r="G78" i="36"/>
  <c r="C78" i="36"/>
  <c r="O77" i="36"/>
  <c r="K77" i="36"/>
  <c r="G77" i="36"/>
  <c r="C77" i="36"/>
  <c r="O76" i="36"/>
  <c r="K76" i="36"/>
  <c r="G76" i="36"/>
  <c r="C76" i="36"/>
  <c r="O75" i="36"/>
  <c r="K75" i="36"/>
  <c r="G75" i="36"/>
  <c r="C75" i="36"/>
  <c r="O74" i="36"/>
  <c r="K74" i="36"/>
  <c r="G74" i="36"/>
  <c r="C74" i="36"/>
  <c r="O73" i="36"/>
  <c r="K73" i="36"/>
  <c r="G73" i="36"/>
  <c r="C73" i="36"/>
  <c r="O72" i="36"/>
  <c r="K72" i="36"/>
  <c r="G72" i="36"/>
  <c r="C72" i="36"/>
  <c r="O71" i="36"/>
  <c r="K71" i="36"/>
  <c r="G71" i="36"/>
  <c r="C71" i="36"/>
  <c r="J36" i="34"/>
  <c r="E80" i="37"/>
  <c r="E78" i="37"/>
  <c r="H50" i="37"/>
  <c r="O80" i="37"/>
  <c r="K80" i="37"/>
  <c r="G80" i="37"/>
  <c r="C80" i="37"/>
  <c r="O79" i="37"/>
  <c r="K79" i="37"/>
  <c r="G79" i="37"/>
  <c r="C79" i="37"/>
  <c r="O78" i="37"/>
  <c r="K78" i="37"/>
  <c r="G78" i="37"/>
  <c r="C78" i="37"/>
  <c r="O77" i="37"/>
  <c r="K77" i="37"/>
  <c r="G77" i="37"/>
  <c r="C77" i="37"/>
  <c r="O76" i="37"/>
  <c r="K76" i="37"/>
  <c r="G76" i="37"/>
  <c r="C76" i="37"/>
  <c r="O71" i="37"/>
  <c r="K71" i="37"/>
  <c r="G71" i="37"/>
  <c r="C71" i="37"/>
  <c r="Q50" i="41"/>
  <c r="M50" i="41"/>
  <c r="I50" i="41"/>
  <c r="Q81" i="39"/>
  <c r="I80" i="39"/>
  <c r="I71" i="39" s="1"/>
  <c r="Q77" i="39"/>
  <c r="Q76" i="39"/>
  <c r="Q75" i="39"/>
  <c r="Q74" i="39"/>
  <c r="Q73" i="39"/>
  <c r="Q82" i="41"/>
  <c r="M82" i="41"/>
  <c r="I82" i="41"/>
  <c r="E82" i="41"/>
  <c r="Q81" i="41"/>
  <c r="M81" i="41"/>
  <c r="I81" i="41"/>
  <c r="E81" i="41"/>
  <c r="P35" i="42"/>
  <c r="H35" i="42"/>
  <c r="N81" i="43"/>
  <c r="N82" i="43"/>
  <c r="N83" i="43"/>
  <c r="N84" i="43"/>
  <c r="N85" i="43"/>
  <c r="N86" i="43"/>
  <c r="N87" i="43"/>
  <c r="N88" i="43"/>
  <c r="N89" i="43"/>
  <c r="N90" i="43"/>
  <c r="J81" i="43"/>
  <c r="J82" i="43"/>
  <c r="J83" i="43"/>
  <c r="J84" i="43"/>
  <c r="J85" i="43"/>
  <c r="J86" i="43"/>
  <c r="J87" i="43"/>
  <c r="J88" i="43"/>
  <c r="J89" i="43"/>
  <c r="J90" i="43"/>
  <c r="F81" i="43"/>
  <c r="F82" i="43"/>
  <c r="F83" i="43"/>
  <c r="F84" i="43"/>
  <c r="F85" i="43"/>
  <c r="F86" i="43"/>
  <c r="F87" i="43"/>
  <c r="F88" i="43"/>
  <c r="F89" i="43"/>
  <c r="F90" i="43"/>
  <c r="B81" i="43"/>
  <c r="B82" i="43"/>
  <c r="B83" i="43"/>
  <c r="B84" i="43"/>
  <c r="B85" i="43"/>
  <c r="B86" i="43"/>
  <c r="B87" i="43"/>
  <c r="B88" i="43"/>
  <c r="B89" i="43"/>
  <c r="B90" i="43"/>
  <c r="H90" i="43"/>
  <c r="H89" i="43"/>
  <c r="H88" i="43"/>
  <c r="H87" i="43"/>
  <c r="H86" i="43"/>
  <c r="H85" i="43"/>
  <c r="H84" i="43"/>
  <c r="H83" i="43"/>
  <c r="H82" i="43"/>
  <c r="Q86" i="44"/>
  <c r="Q84" i="44"/>
  <c r="Q83" i="44"/>
  <c r="Q82" i="44"/>
  <c r="Q81" i="44"/>
  <c r="Q80" i="44"/>
  <c r="P90" i="45"/>
  <c r="L90" i="45"/>
  <c r="H90" i="45"/>
  <c r="D90" i="45"/>
  <c r="K89" i="45"/>
  <c r="P88" i="45"/>
  <c r="L88" i="45"/>
  <c r="H88" i="45"/>
  <c r="D88" i="45"/>
  <c r="K87" i="45"/>
  <c r="K86" i="45"/>
  <c r="K85" i="45"/>
  <c r="K80" i="45"/>
  <c r="H62" i="45"/>
  <c r="M51" i="47"/>
  <c r="L51" i="48"/>
  <c r="D51" i="48"/>
  <c r="P50" i="40"/>
  <c r="L50" i="40"/>
  <c r="C50" i="41"/>
  <c r="P90" i="43"/>
  <c r="P89" i="43"/>
  <c r="P88" i="43"/>
  <c r="P87" i="43"/>
  <c r="P86" i="43"/>
  <c r="P85" i="43"/>
  <c r="P84" i="43"/>
  <c r="P83" i="43"/>
  <c r="P82" i="43"/>
  <c r="Q90" i="44"/>
  <c r="Q76" i="43"/>
  <c r="M90" i="44"/>
  <c r="M76" i="43"/>
  <c r="I90" i="44"/>
  <c r="I76" i="43"/>
  <c r="E90" i="44"/>
  <c r="E76" i="43"/>
  <c r="Q89" i="44"/>
  <c r="Q89" i="45"/>
  <c r="Q71" i="43"/>
  <c r="M89" i="44"/>
  <c r="M71" i="43"/>
  <c r="M89" i="45"/>
  <c r="I89" i="44"/>
  <c r="I89" i="45"/>
  <c r="I71" i="43"/>
  <c r="E89" i="44"/>
  <c r="E71" i="43"/>
  <c r="E89" i="45"/>
  <c r="Q88" i="44"/>
  <c r="Q70" i="43"/>
  <c r="M88" i="44"/>
  <c r="M70" i="43"/>
  <c r="I88" i="44"/>
  <c r="I70" i="43"/>
  <c r="E88" i="44"/>
  <c r="E70" i="43"/>
  <c r="Q87" i="44"/>
  <c r="Q87" i="45"/>
  <c r="Q69" i="43"/>
  <c r="M87" i="44"/>
  <c r="M69" i="43"/>
  <c r="M87" i="45"/>
  <c r="I87" i="44"/>
  <c r="I87" i="45"/>
  <c r="I69" i="43"/>
  <c r="E87" i="44"/>
  <c r="E69" i="43"/>
  <c r="E87" i="45"/>
  <c r="Q86" i="45"/>
  <c r="Q68" i="43"/>
  <c r="M68" i="43"/>
  <c r="M86" i="45"/>
  <c r="I86" i="45"/>
  <c r="I68" i="43"/>
  <c r="E68" i="43"/>
  <c r="E86" i="45"/>
  <c r="Q85" i="45"/>
  <c r="Q67" i="43"/>
  <c r="M67" i="43"/>
  <c r="M85" i="45"/>
  <c r="I85" i="45"/>
  <c r="I67" i="43"/>
  <c r="E67" i="43"/>
  <c r="E85" i="45"/>
  <c r="I86" i="44"/>
  <c r="I85" i="44"/>
  <c r="I84" i="44"/>
  <c r="I83" i="44"/>
  <c r="I82" i="44"/>
  <c r="I81" i="44"/>
  <c r="I80" i="44"/>
  <c r="G62" i="44"/>
  <c r="C62" i="44"/>
  <c r="C89" i="45"/>
  <c r="C87" i="45"/>
  <c r="C86" i="45"/>
  <c r="C85" i="45"/>
  <c r="C80" i="45"/>
  <c r="N62" i="45"/>
  <c r="F62" i="45"/>
  <c r="H51" i="49"/>
  <c r="M80" i="39"/>
  <c r="M79" i="39"/>
  <c r="M78" i="39"/>
  <c r="Q81" i="40"/>
  <c r="J50" i="41"/>
  <c r="F50" i="41"/>
  <c r="P80" i="45"/>
  <c r="L80" i="45"/>
  <c r="H80" i="45"/>
  <c r="D80" i="45"/>
  <c r="D90" i="44"/>
  <c r="D88" i="44"/>
  <c r="L84" i="44"/>
  <c r="D84" i="44"/>
  <c r="L83" i="44"/>
  <c r="D83" i="44"/>
  <c r="L82" i="44"/>
  <c r="D82" i="44"/>
  <c r="L81" i="44"/>
  <c r="D81" i="44"/>
  <c r="L80" i="44"/>
  <c r="D80" i="44"/>
  <c r="N36" i="42"/>
  <c r="J36" i="42"/>
  <c r="F36" i="42"/>
  <c r="B36" i="42"/>
  <c r="N37" i="46"/>
  <c r="N178" i="6" s="1"/>
  <c r="F37" i="46"/>
  <c r="F178" i="6" s="1"/>
  <c r="N35" i="46"/>
  <c r="F35" i="46"/>
  <c r="H76" i="47"/>
  <c r="H75" i="47"/>
  <c r="H73" i="47"/>
  <c r="J77" i="48"/>
  <c r="J64" i="47"/>
  <c r="F77" i="47"/>
  <c r="B64" i="47"/>
  <c r="B77" i="48"/>
  <c r="N76" i="47"/>
  <c r="N59" i="47"/>
  <c r="J59" i="47"/>
  <c r="J76" i="48"/>
  <c r="F76" i="47"/>
  <c r="B59" i="47"/>
  <c r="B76" i="48"/>
  <c r="J58" i="47"/>
  <c r="J75" i="48"/>
  <c r="F75" i="47"/>
  <c r="B58" i="47"/>
  <c r="B75" i="48"/>
  <c r="N74" i="49"/>
  <c r="N57" i="47"/>
  <c r="J57" i="47"/>
  <c r="J74" i="47"/>
  <c r="J74" i="48"/>
  <c r="F74" i="47"/>
  <c r="B57" i="47"/>
  <c r="B74" i="48"/>
  <c r="N56" i="47"/>
  <c r="N73" i="47"/>
  <c r="J56" i="47"/>
  <c r="J73" i="48"/>
  <c r="F73" i="47"/>
  <c r="B56" i="47"/>
  <c r="B73" i="49"/>
  <c r="B73" i="47"/>
  <c r="B73" i="48"/>
  <c r="J55" i="47"/>
  <c r="J72" i="47"/>
  <c r="F72" i="47"/>
  <c r="J54" i="47"/>
  <c r="J51" i="47" s="1"/>
  <c r="J71" i="48"/>
  <c r="J71" i="47"/>
  <c r="F71" i="47"/>
  <c r="F71" i="48"/>
  <c r="B54" i="47"/>
  <c r="B71" i="48"/>
  <c r="J53" i="47"/>
  <c r="J70" i="47"/>
  <c r="F70" i="47"/>
  <c r="J52" i="47"/>
  <c r="J69" i="47"/>
  <c r="J69" i="48"/>
  <c r="F69" i="47"/>
  <c r="E55" i="48"/>
  <c r="E72" i="48"/>
  <c r="E53" i="48"/>
  <c r="E70" i="48"/>
  <c r="M69" i="48"/>
  <c r="M52" i="48"/>
  <c r="E52" i="48"/>
  <c r="E69" i="48"/>
  <c r="E51" i="49"/>
  <c r="Q64" i="49"/>
  <c r="Q77" i="49"/>
  <c r="I64" i="49"/>
  <c r="I77" i="49"/>
  <c r="Q58" i="49"/>
  <c r="Q75" i="49"/>
  <c r="I58" i="49"/>
  <c r="I75" i="49"/>
  <c r="N37" i="50"/>
  <c r="N179" i="6" s="1"/>
  <c r="F37" i="50"/>
  <c r="F179" i="6" s="1"/>
  <c r="P97" i="51"/>
  <c r="P100" i="51"/>
  <c r="P101" i="51"/>
  <c r="P105" i="51"/>
  <c r="P98" i="51"/>
  <c r="P99" i="51"/>
  <c r="P104" i="51"/>
  <c r="P36" i="50"/>
  <c r="P102" i="51"/>
  <c r="L99" i="51"/>
  <c r="L103" i="51"/>
  <c r="L96" i="51"/>
  <c r="L100" i="51"/>
  <c r="L106" i="51"/>
  <c r="L98" i="51"/>
  <c r="L101" i="51"/>
  <c r="L104" i="51"/>
  <c r="L36" i="50"/>
  <c r="H101" i="51"/>
  <c r="H105" i="51"/>
  <c r="H36" i="50"/>
  <c r="H103" i="51"/>
  <c r="H106" i="51"/>
  <c r="D103" i="51"/>
  <c r="D101" i="51"/>
  <c r="D102" i="51"/>
  <c r="P106" i="51"/>
  <c r="B106" i="51"/>
  <c r="D105" i="51"/>
  <c r="D104" i="51"/>
  <c r="D100" i="51"/>
  <c r="D97" i="51"/>
  <c r="B72" i="51"/>
  <c r="Q82" i="40"/>
  <c r="N80" i="45"/>
  <c r="J80" i="45"/>
  <c r="F80" i="45"/>
  <c r="B80" i="45"/>
  <c r="L90" i="44"/>
  <c r="L88" i="44"/>
  <c r="N84" i="44"/>
  <c r="F84" i="44"/>
  <c r="N83" i="44"/>
  <c r="F83" i="44"/>
  <c r="N82" i="44"/>
  <c r="F82" i="44"/>
  <c r="N81" i="44"/>
  <c r="F81" i="44"/>
  <c r="N80" i="44"/>
  <c r="F80" i="44"/>
  <c r="P36" i="42"/>
  <c r="L36" i="42"/>
  <c r="H36" i="42"/>
  <c r="D36" i="42"/>
  <c r="Q62" i="45"/>
  <c r="M62" i="45"/>
  <c r="E62" i="45"/>
  <c r="P76" i="47"/>
  <c r="P74" i="47"/>
  <c r="P73" i="47"/>
  <c r="P64" i="47"/>
  <c r="P77" i="48"/>
  <c r="H64" i="47"/>
  <c r="H77" i="48"/>
  <c r="H77" i="47"/>
  <c r="P59" i="47"/>
  <c r="P76" i="48"/>
  <c r="H59" i="47"/>
  <c r="H76" i="48"/>
  <c r="P58" i="47"/>
  <c r="P75" i="48"/>
  <c r="P75" i="47"/>
  <c r="H58" i="47"/>
  <c r="H75" i="48"/>
  <c r="D75" i="47"/>
  <c r="P56" i="47"/>
  <c r="P73" i="48"/>
  <c r="P73" i="49"/>
  <c r="H56" i="47"/>
  <c r="H73" i="48"/>
  <c r="H72" i="47"/>
  <c r="D72" i="47"/>
  <c r="P71" i="47"/>
  <c r="D71" i="47"/>
  <c r="P70" i="47"/>
  <c r="D70" i="47"/>
  <c r="P69" i="47"/>
  <c r="D69" i="47"/>
  <c r="Q51" i="48"/>
  <c r="K55" i="48"/>
  <c r="K72" i="48"/>
  <c r="K53" i="48"/>
  <c r="K70" i="48"/>
  <c r="O64" i="49"/>
  <c r="O77" i="49"/>
  <c r="G64" i="49"/>
  <c r="G77" i="49"/>
  <c r="O75" i="49"/>
  <c r="O58" i="49"/>
  <c r="G58" i="49"/>
  <c r="G75" i="49"/>
  <c r="G57" i="49"/>
  <c r="G74" i="49"/>
  <c r="P34" i="50"/>
  <c r="P35" i="50"/>
  <c r="L37" i="50"/>
  <c r="L179" i="6" s="1"/>
  <c r="D35" i="50"/>
  <c r="D37" i="50"/>
  <c r="D179" i="6" s="1"/>
  <c r="N102" i="51"/>
  <c r="N106" i="51"/>
  <c r="N103" i="51"/>
  <c r="N105" i="51"/>
  <c r="J100" i="51"/>
  <c r="J97" i="51"/>
  <c r="J96" i="51"/>
  <c r="F103" i="51"/>
  <c r="F98" i="51"/>
  <c r="F99" i="51"/>
  <c r="F105" i="51"/>
  <c r="B99" i="51"/>
  <c r="B105" i="51"/>
  <c r="B96" i="51"/>
  <c r="B102" i="51"/>
  <c r="B97" i="51"/>
  <c r="B104" i="51"/>
  <c r="Q76" i="49"/>
  <c r="M76" i="49"/>
  <c r="I76" i="49"/>
  <c r="E76" i="49"/>
  <c r="Q74" i="49"/>
  <c r="M74" i="49"/>
  <c r="I74" i="49"/>
  <c r="E74" i="49"/>
  <c r="Q73" i="49"/>
  <c r="M73" i="49"/>
  <c r="I73" i="49"/>
  <c r="E73" i="49"/>
  <c r="Q68" i="49"/>
  <c r="M68" i="49"/>
  <c r="I68" i="49"/>
  <c r="E68" i="49"/>
  <c r="H51" i="48"/>
  <c r="D51" i="49"/>
  <c r="G37" i="50"/>
  <c r="G179" i="6" s="1"/>
  <c r="Q35" i="50"/>
  <c r="E35" i="50"/>
  <c r="Q34" i="50"/>
  <c r="M34" i="50"/>
  <c r="I34" i="50"/>
  <c r="E34" i="50"/>
  <c r="O86" i="51"/>
  <c r="I74" i="51"/>
  <c r="I97" i="52"/>
  <c r="M72" i="51"/>
  <c r="Q95" i="53"/>
  <c r="M95" i="53"/>
  <c r="I95" i="53"/>
  <c r="E95" i="53"/>
  <c r="M100" i="52"/>
  <c r="N105" i="52"/>
  <c r="N90" i="52"/>
  <c r="J105" i="52"/>
  <c r="J90" i="52"/>
  <c r="N86" i="52"/>
  <c r="N104" i="52"/>
  <c r="J104" i="52"/>
  <c r="J86" i="52"/>
  <c r="N82" i="52"/>
  <c r="N103" i="52"/>
  <c r="J103" i="52"/>
  <c r="J82" i="52"/>
  <c r="F82" i="52"/>
  <c r="F103" i="52"/>
  <c r="N79" i="52"/>
  <c r="N102" i="52"/>
  <c r="F102" i="52"/>
  <c r="F79" i="52"/>
  <c r="B79" i="52"/>
  <c r="B102" i="52"/>
  <c r="N101" i="52"/>
  <c r="N78" i="52"/>
  <c r="J101" i="52"/>
  <c r="J78" i="52"/>
  <c r="F78" i="52"/>
  <c r="F101" i="52"/>
  <c r="N100" i="52"/>
  <c r="N77" i="52"/>
  <c r="F77" i="52"/>
  <c r="F100" i="52"/>
  <c r="B100" i="52"/>
  <c r="B77" i="52"/>
  <c r="J99" i="52"/>
  <c r="J76" i="52"/>
  <c r="F76" i="52"/>
  <c r="F99" i="52"/>
  <c r="F98" i="52"/>
  <c r="F75" i="52"/>
  <c r="N97" i="52"/>
  <c r="N74" i="52"/>
  <c r="J97" i="52"/>
  <c r="J74" i="52"/>
  <c r="N73" i="52"/>
  <c r="N96" i="52"/>
  <c r="B96" i="52"/>
  <c r="B73" i="52"/>
  <c r="G51" i="47"/>
  <c r="K76" i="49"/>
  <c r="C76" i="49"/>
  <c r="G73" i="49"/>
  <c r="C68" i="48"/>
  <c r="P51" i="48"/>
  <c r="G91" i="51"/>
  <c r="G106" i="52"/>
  <c r="G106" i="51"/>
  <c r="C105" i="53"/>
  <c r="C90" i="51"/>
  <c r="C105" i="52"/>
  <c r="K86" i="51"/>
  <c r="K104" i="51"/>
  <c r="O103" i="51"/>
  <c r="O82" i="51"/>
  <c r="C103" i="51"/>
  <c r="C82" i="51"/>
  <c r="G79" i="51"/>
  <c r="G102" i="51"/>
  <c r="C102" i="53"/>
  <c r="O100" i="53"/>
  <c r="O77" i="51"/>
  <c r="C100" i="51"/>
  <c r="C77" i="51"/>
  <c r="K98" i="52"/>
  <c r="K98" i="51"/>
  <c r="C98" i="51"/>
  <c r="C75" i="51"/>
  <c r="K97" i="51"/>
  <c r="K74" i="51"/>
  <c r="G74" i="51"/>
  <c r="G97" i="51"/>
  <c r="C97" i="51"/>
  <c r="C97" i="52"/>
  <c r="O73" i="51"/>
  <c r="O96" i="51"/>
  <c r="G73" i="51"/>
  <c r="G96" i="51"/>
  <c r="C96" i="51"/>
  <c r="C73" i="51"/>
  <c r="O95" i="53"/>
  <c r="G95" i="53"/>
  <c r="C95" i="53"/>
  <c r="K101" i="52"/>
  <c r="L72" i="52"/>
  <c r="D72" i="52"/>
  <c r="F72" i="51"/>
  <c r="P95" i="52"/>
  <c r="L95" i="52"/>
  <c r="H95" i="52"/>
  <c r="D95" i="52"/>
  <c r="E106" i="52"/>
  <c r="E105" i="52"/>
  <c r="E104" i="52"/>
  <c r="E103" i="52"/>
  <c r="E102" i="52"/>
  <c r="E101" i="52"/>
  <c r="E100" i="52"/>
  <c r="E99" i="52"/>
  <c r="E98" i="52"/>
  <c r="E97" i="52"/>
  <c r="E96" i="52"/>
  <c r="M95" i="52"/>
  <c r="N95" i="53"/>
  <c r="J95" i="53"/>
  <c r="F95" i="53"/>
  <c r="B95" i="53"/>
  <c r="K95" i="52"/>
  <c r="G36" i="50"/>
  <c r="P95" i="53"/>
  <c r="L95" i="53"/>
  <c r="H95" i="53"/>
  <c r="D95" i="53"/>
  <c r="L64" i="10"/>
  <c r="L153" i="6" s="1"/>
  <c r="L98" i="6"/>
  <c r="D103" i="6"/>
  <c r="D104" i="6"/>
  <c r="N51" i="6"/>
  <c r="N58" i="10"/>
  <c r="N64" i="10"/>
  <c r="N153" i="6" s="1"/>
  <c r="J51" i="6"/>
  <c r="B51" i="6"/>
  <c r="N57" i="10"/>
  <c r="F57" i="10"/>
  <c r="Q55" i="10"/>
  <c r="Q120" i="13"/>
  <c r="Q121" i="13"/>
  <c r="Q123" i="13"/>
  <c r="Q124" i="13"/>
  <c r="Q126" i="13"/>
  <c r="Q127" i="13"/>
  <c r="Q128" i="13"/>
  <c r="Q130" i="13"/>
  <c r="Q145" i="13"/>
  <c r="M55" i="10"/>
  <c r="M120" i="13"/>
  <c r="M121" i="13"/>
  <c r="M123" i="13"/>
  <c r="M124" i="13"/>
  <c r="M126" i="13"/>
  <c r="M127" i="13"/>
  <c r="M128" i="13"/>
  <c r="M130" i="13"/>
  <c r="M145" i="13"/>
  <c r="I55" i="10"/>
  <c r="I120" i="13"/>
  <c r="I121" i="13"/>
  <c r="I123" i="13"/>
  <c r="I124" i="13"/>
  <c r="I126" i="13"/>
  <c r="I127" i="13"/>
  <c r="I128" i="13"/>
  <c r="I130" i="13"/>
  <c r="I145" i="13"/>
  <c r="E55" i="10"/>
  <c r="E120" i="13"/>
  <c r="E121" i="13"/>
  <c r="E123" i="13"/>
  <c r="E124" i="13"/>
  <c r="E126" i="13"/>
  <c r="E127" i="13"/>
  <c r="E128" i="13"/>
  <c r="E130" i="13"/>
  <c r="E145" i="13"/>
  <c r="Q54" i="10"/>
  <c r="Q103" i="13"/>
  <c r="Q104" i="13"/>
  <c r="Q105" i="13"/>
  <c r="Q106" i="13"/>
  <c r="Q107" i="13"/>
  <c r="Q109" i="13"/>
  <c r="Q110" i="13"/>
  <c r="Q111" i="13"/>
  <c r="Q113" i="13"/>
  <c r="Q134" i="13"/>
  <c r="M54" i="10"/>
  <c r="M103" i="13"/>
  <c r="M104" i="13"/>
  <c r="M105" i="13"/>
  <c r="M106" i="13"/>
  <c r="M107" i="13"/>
  <c r="M109" i="13"/>
  <c r="M110" i="13"/>
  <c r="M111" i="13"/>
  <c r="M113" i="13"/>
  <c r="M134" i="13"/>
  <c r="I54" i="10"/>
  <c r="I103" i="13"/>
  <c r="I104" i="13"/>
  <c r="I105" i="13"/>
  <c r="I106" i="13"/>
  <c r="I107" i="13"/>
  <c r="I109" i="13"/>
  <c r="I110" i="13"/>
  <c r="I111" i="13"/>
  <c r="I113" i="13"/>
  <c r="I134" i="13"/>
  <c r="E54" i="10"/>
  <c r="E103" i="13"/>
  <c r="E104" i="13"/>
  <c r="E105" i="13"/>
  <c r="E106" i="13"/>
  <c r="E107" i="13"/>
  <c r="E109" i="13"/>
  <c r="E110" i="13"/>
  <c r="E111" i="13"/>
  <c r="E113" i="13"/>
  <c r="E134" i="13"/>
  <c r="M47" i="9"/>
  <c r="I47" i="9"/>
  <c r="E47" i="9"/>
  <c r="F39" i="6"/>
  <c r="C99" i="18"/>
  <c r="C162" i="6" s="1"/>
  <c r="C107" i="6"/>
  <c r="L103" i="6"/>
  <c r="O55" i="10"/>
  <c r="O145" i="13"/>
  <c r="K55" i="10"/>
  <c r="K145" i="13"/>
  <c r="G55" i="10"/>
  <c r="G145" i="13"/>
  <c r="C55" i="10"/>
  <c r="C145" i="13"/>
  <c r="O128" i="13"/>
  <c r="K128" i="13"/>
  <c r="G128" i="13"/>
  <c r="C128" i="13"/>
  <c r="O127" i="13"/>
  <c r="K127" i="13"/>
  <c r="G127" i="13"/>
  <c r="C127" i="13"/>
  <c r="O126" i="13"/>
  <c r="K126" i="13"/>
  <c r="G126" i="13"/>
  <c r="C126" i="13"/>
  <c r="O124" i="13"/>
  <c r="K124" i="13"/>
  <c r="G124" i="13"/>
  <c r="C124" i="13"/>
  <c r="O123" i="13"/>
  <c r="K123" i="13"/>
  <c r="G123" i="13"/>
  <c r="C123" i="13"/>
  <c r="O121" i="13"/>
  <c r="K121" i="13"/>
  <c r="G121" i="13"/>
  <c r="C121" i="13"/>
  <c r="O120" i="13"/>
  <c r="K120" i="13"/>
  <c r="G120" i="13"/>
  <c r="C120" i="13"/>
  <c r="O54" i="10"/>
  <c r="O134" i="13"/>
  <c r="K54" i="10"/>
  <c r="K134" i="13"/>
  <c r="G54" i="10"/>
  <c r="G134" i="13"/>
  <c r="C54" i="10"/>
  <c r="C134" i="13"/>
  <c r="O111" i="13"/>
  <c r="K111" i="13"/>
  <c r="G111" i="13"/>
  <c r="C111" i="13"/>
  <c r="O110" i="13"/>
  <c r="K110" i="13"/>
  <c r="G110" i="13"/>
  <c r="C110" i="13"/>
  <c r="O109" i="13"/>
  <c r="K109" i="13"/>
  <c r="G109" i="13"/>
  <c r="C109" i="13"/>
  <c r="O107" i="13"/>
  <c r="K107" i="13"/>
  <c r="G107" i="13"/>
  <c r="C107" i="13"/>
  <c r="O106" i="13"/>
  <c r="K106" i="13"/>
  <c r="G106" i="13"/>
  <c r="C106" i="13"/>
  <c r="O105" i="13"/>
  <c r="K105" i="13"/>
  <c r="G105" i="13"/>
  <c r="C105" i="13"/>
  <c r="O104" i="13"/>
  <c r="K104" i="13"/>
  <c r="G104" i="13"/>
  <c r="C104" i="13"/>
  <c r="O103" i="13"/>
  <c r="K103" i="13"/>
  <c r="G103" i="13"/>
  <c r="C103" i="13"/>
  <c r="L98" i="14"/>
  <c r="L159" i="6" s="1"/>
  <c r="D98" i="14"/>
  <c r="D159" i="6" s="1"/>
  <c r="D97" i="14"/>
  <c r="D158" i="6" s="1"/>
  <c r="D30" i="6"/>
  <c r="P75" i="22"/>
  <c r="P166" i="6" s="1"/>
  <c r="E42" i="6"/>
  <c r="Q39" i="6"/>
  <c r="M39" i="6"/>
  <c r="I39" i="6"/>
  <c r="E39" i="6"/>
  <c r="Q30" i="6"/>
  <c r="M30" i="6"/>
  <c r="E30" i="6"/>
  <c r="P53" i="10"/>
  <c r="H53" i="10"/>
  <c r="Q58" i="10"/>
  <c r="M58" i="10"/>
  <c r="E58" i="10"/>
  <c r="P146" i="11"/>
  <c r="P147" i="11"/>
  <c r="P148" i="11"/>
  <c r="P149" i="11"/>
  <c r="P150" i="11"/>
  <c r="P151" i="11"/>
  <c r="P152" i="11"/>
  <c r="P153" i="11"/>
  <c r="P154" i="11"/>
  <c r="L146" i="11"/>
  <c r="L147" i="11"/>
  <c r="L148" i="11"/>
  <c r="L149" i="11"/>
  <c r="L150" i="11"/>
  <c r="L151" i="11"/>
  <c r="L152" i="11"/>
  <c r="L153" i="11"/>
  <c r="L154" i="11"/>
  <c r="H146" i="11"/>
  <c r="H147" i="11"/>
  <c r="H148" i="11"/>
  <c r="H149" i="11"/>
  <c r="H150" i="11"/>
  <c r="H151" i="11"/>
  <c r="H152" i="11"/>
  <c r="H153" i="11"/>
  <c r="H154" i="11"/>
  <c r="D146" i="11"/>
  <c r="D147" i="11"/>
  <c r="D148" i="11"/>
  <c r="D149" i="11"/>
  <c r="D150" i="11"/>
  <c r="D151" i="11"/>
  <c r="D152" i="11"/>
  <c r="D153" i="11"/>
  <c r="D154" i="11"/>
  <c r="P135" i="11"/>
  <c r="P136" i="11"/>
  <c r="P137" i="11"/>
  <c r="P138" i="11"/>
  <c r="P139" i="11"/>
  <c r="P140" i="11"/>
  <c r="P141" i="11"/>
  <c r="P142" i="11"/>
  <c r="P143" i="11"/>
  <c r="L135" i="11"/>
  <c r="L136" i="11"/>
  <c r="L137" i="11"/>
  <c r="L138" i="11"/>
  <c r="L139" i="11"/>
  <c r="L140" i="11"/>
  <c r="L141" i="11"/>
  <c r="L142" i="11"/>
  <c r="L143" i="11"/>
  <c r="H135" i="11"/>
  <c r="H136" i="11"/>
  <c r="H137" i="11"/>
  <c r="H138" i="11"/>
  <c r="H139" i="11"/>
  <c r="H140" i="11"/>
  <c r="H141" i="11"/>
  <c r="H142" i="11"/>
  <c r="H143" i="11"/>
  <c r="D135" i="11"/>
  <c r="D136" i="11"/>
  <c r="D137" i="11"/>
  <c r="D138" i="11"/>
  <c r="D139" i="11"/>
  <c r="D140" i="11"/>
  <c r="D141" i="11"/>
  <c r="D142" i="11"/>
  <c r="D143" i="11"/>
  <c r="M154" i="13"/>
  <c r="E154" i="13"/>
  <c r="M153" i="13"/>
  <c r="E153" i="13"/>
  <c r="M151" i="13"/>
  <c r="E151" i="13"/>
  <c r="M150" i="13"/>
  <c r="E150" i="13"/>
  <c r="M143" i="13"/>
  <c r="E143" i="13"/>
  <c r="M142" i="13"/>
  <c r="E142" i="13"/>
  <c r="M141" i="13"/>
  <c r="E141" i="13"/>
  <c r="M140" i="13"/>
  <c r="E140" i="13"/>
  <c r="M139" i="13"/>
  <c r="E139" i="13"/>
  <c r="N72" i="14"/>
  <c r="N250" i="15"/>
  <c r="N251" i="15"/>
  <c r="N252" i="15"/>
  <c r="N253" i="15"/>
  <c r="N254" i="15"/>
  <c r="N255" i="15"/>
  <c r="N256" i="15"/>
  <c r="N257" i="15"/>
  <c r="J250" i="15"/>
  <c r="J251" i="15"/>
  <c r="J252" i="15"/>
  <c r="J253" i="15"/>
  <c r="J254" i="15"/>
  <c r="J255" i="15"/>
  <c r="J256" i="15"/>
  <c r="J257" i="15"/>
  <c r="F250" i="15"/>
  <c r="F251" i="15"/>
  <c r="F252" i="15"/>
  <c r="F253" i="15"/>
  <c r="F254" i="15"/>
  <c r="F255" i="15"/>
  <c r="F256" i="15"/>
  <c r="F257" i="15"/>
  <c r="B250" i="15"/>
  <c r="B251" i="15"/>
  <c r="B252" i="15"/>
  <c r="B253" i="15"/>
  <c r="B254" i="15"/>
  <c r="B255" i="15"/>
  <c r="B256" i="15"/>
  <c r="B257" i="15"/>
  <c r="N240" i="15"/>
  <c r="N241" i="15"/>
  <c r="N242" i="15"/>
  <c r="N243" i="15"/>
  <c r="N244" i="15"/>
  <c r="N245" i="15"/>
  <c r="N246" i="15"/>
  <c r="N247" i="15"/>
  <c r="J240" i="15"/>
  <c r="J241" i="15"/>
  <c r="J242" i="15"/>
  <c r="J243" i="15"/>
  <c r="J244" i="15"/>
  <c r="J245" i="15"/>
  <c r="J246" i="15"/>
  <c r="J247" i="15"/>
  <c r="F240" i="15"/>
  <c r="F241" i="15"/>
  <c r="F242" i="15"/>
  <c r="F243" i="15"/>
  <c r="F244" i="15"/>
  <c r="F245" i="15"/>
  <c r="F246" i="15"/>
  <c r="F247" i="15"/>
  <c r="B240" i="15"/>
  <c r="B241" i="15"/>
  <c r="B242" i="15"/>
  <c r="B243" i="15"/>
  <c r="B244" i="15"/>
  <c r="B245" i="15"/>
  <c r="B246" i="15"/>
  <c r="B247" i="15"/>
  <c r="N230" i="15"/>
  <c r="N231" i="15"/>
  <c r="N232" i="15"/>
  <c r="N233" i="15"/>
  <c r="N234" i="15"/>
  <c r="N235" i="15"/>
  <c r="N236" i="15"/>
  <c r="N237" i="15"/>
  <c r="J230" i="15"/>
  <c r="J231" i="15"/>
  <c r="J232" i="15"/>
  <c r="J233" i="15"/>
  <c r="J234" i="15"/>
  <c r="J235" i="15"/>
  <c r="J236" i="15"/>
  <c r="J237" i="15"/>
  <c r="F230" i="15"/>
  <c r="F231" i="15"/>
  <c r="F232" i="15"/>
  <c r="F233" i="15"/>
  <c r="F234" i="15"/>
  <c r="F235" i="15"/>
  <c r="F236" i="15"/>
  <c r="F237" i="15"/>
  <c r="B230" i="15"/>
  <c r="B231" i="15"/>
  <c r="B232" i="15"/>
  <c r="B233" i="15"/>
  <c r="B234" i="15"/>
  <c r="B235" i="15"/>
  <c r="B236" i="15"/>
  <c r="B237" i="15"/>
  <c r="N221" i="15"/>
  <c r="N222" i="15"/>
  <c r="N223" i="15"/>
  <c r="N224" i="15"/>
  <c r="N225" i="15"/>
  <c r="N226" i="15"/>
  <c r="N227" i="15"/>
  <c r="J221" i="15"/>
  <c r="J222" i="15"/>
  <c r="J223" i="15"/>
  <c r="J224" i="15"/>
  <c r="J225" i="15"/>
  <c r="J226" i="15"/>
  <c r="J227" i="15"/>
  <c r="F221" i="15"/>
  <c r="F222" i="15"/>
  <c r="F223" i="15"/>
  <c r="F224" i="15"/>
  <c r="F225" i="15"/>
  <c r="F226" i="15"/>
  <c r="F227" i="15"/>
  <c r="B221" i="15"/>
  <c r="B222" i="15"/>
  <c r="B223" i="15"/>
  <c r="B224" i="15"/>
  <c r="B225" i="15"/>
  <c r="B226" i="15"/>
  <c r="B227" i="15"/>
  <c r="O257" i="17"/>
  <c r="O257" i="16"/>
  <c r="K257" i="17"/>
  <c r="K257" i="16"/>
  <c r="G257" i="17"/>
  <c r="G257" i="16"/>
  <c r="C257" i="17"/>
  <c r="C257" i="16"/>
  <c r="O256" i="17"/>
  <c r="O256" i="16"/>
  <c r="K256" i="17"/>
  <c r="K256" i="16"/>
  <c r="G256" i="17"/>
  <c r="G256" i="16"/>
  <c r="C256" i="17"/>
  <c r="C256" i="16"/>
  <c r="O255" i="17"/>
  <c r="O255" i="16"/>
  <c r="K255" i="17"/>
  <c r="K255" i="16"/>
  <c r="G255" i="17"/>
  <c r="G255" i="16"/>
  <c r="C255" i="17"/>
  <c r="C255" i="16"/>
  <c r="O254" i="17"/>
  <c r="O254" i="16"/>
  <c r="K254" i="17"/>
  <c r="K254" i="16"/>
  <c r="G254" i="17"/>
  <c r="G254" i="16"/>
  <c r="C254" i="17"/>
  <c r="C254" i="16"/>
  <c r="O247" i="17"/>
  <c r="O247" i="16"/>
  <c r="K247" i="17"/>
  <c r="K247" i="16"/>
  <c r="G247" i="17"/>
  <c r="G247" i="16"/>
  <c r="C247" i="17"/>
  <c r="C247" i="16"/>
  <c r="O246" i="17"/>
  <c r="O246" i="16"/>
  <c r="K246" i="17"/>
  <c r="K246" i="16"/>
  <c r="G246" i="17"/>
  <c r="G246" i="16"/>
  <c r="C246" i="17"/>
  <c r="C246" i="16"/>
  <c r="O245" i="17"/>
  <c r="O245" i="16"/>
  <c r="K245" i="17"/>
  <c r="K245" i="16"/>
  <c r="G245" i="17"/>
  <c r="G245" i="16"/>
  <c r="C245" i="17"/>
  <c r="C245" i="16"/>
  <c r="O244" i="17"/>
  <c r="O244" i="16"/>
  <c r="K244" i="17"/>
  <c r="K244" i="16"/>
  <c r="G244" i="17"/>
  <c r="G244" i="16"/>
  <c r="C244" i="17"/>
  <c r="C244" i="16"/>
  <c r="O239" i="17"/>
  <c r="O239" i="16"/>
  <c r="K239" i="17"/>
  <c r="K239" i="16"/>
  <c r="G239" i="17"/>
  <c r="G239" i="16"/>
  <c r="C239" i="17"/>
  <c r="C239" i="16"/>
  <c r="O237" i="17"/>
  <c r="O237" i="16"/>
  <c r="K237" i="17"/>
  <c r="K237" i="16"/>
  <c r="G237" i="17"/>
  <c r="G237" i="16"/>
  <c r="C237" i="17"/>
  <c r="C237" i="16"/>
  <c r="O236" i="17"/>
  <c r="O236" i="16"/>
  <c r="K236" i="17"/>
  <c r="K236" i="16"/>
  <c r="G236" i="17"/>
  <c r="G236" i="16"/>
  <c r="C236" i="17"/>
  <c r="C236" i="16"/>
  <c r="G234" i="16"/>
  <c r="G233" i="16"/>
  <c r="G232" i="16"/>
  <c r="G231" i="16"/>
  <c r="G230" i="16"/>
  <c r="G227" i="16"/>
  <c r="G226" i="16"/>
  <c r="G225" i="16"/>
  <c r="G224" i="16"/>
  <c r="G223" i="16"/>
  <c r="G222" i="16"/>
  <c r="G221" i="16"/>
  <c r="G220" i="16"/>
  <c r="Q180" i="21"/>
  <c r="Q181" i="21"/>
  <c r="Q182" i="21"/>
  <c r="Q184" i="21"/>
  <c r="Q185" i="21"/>
  <c r="Q187" i="21"/>
  <c r="Q188" i="21"/>
  <c r="Q189" i="21"/>
  <c r="Q192" i="21"/>
  <c r="Q226" i="21"/>
  <c r="Q80" i="18"/>
  <c r="M180" i="21"/>
  <c r="M181" i="21"/>
  <c r="M182" i="21"/>
  <c r="M184" i="21"/>
  <c r="M185" i="21"/>
  <c r="M187" i="21"/>
  <c r="M188" i="21"/>
  <c r="M189" i="21"/>
  <c r="M192" i="21"/>
  <c r="M226" i="21"/>
  <c r="M80" i="18"/>
  <c r="I180" i="21"/>
  <c r="I181" i="21"/>
  <c r="I182" i="21"/>
  <c r="I184" i="21"/>
  <c r="I185" i="21"/>
  <c r="I187" i="21"/>
  <c r="I188" i="21"/>
  <c r="I189" i="21"/>
  <c r="I192" i="21"/>
  <c r="I226" i="21"/>
  <c r="I80" i="18"/>
  <c r="E180" i="21"/>
  <c r="E181" i="21"/>
  <c r="E182" i="21"/>
  <c r="E184" i="21"/>
  <c r="E185" i="21"/>
  <c r="E187" i="21"/>
  <c r="E188" i="21"/>
  <c r="E189" i="21"/>
  <c r="E192" i="21"/>
  <c r="E226" i="21"/>
  <c r="E80" i="18"/>
  <c r="Q162" i="21"/>
  <c r="Q164" i="21"/>
  <c r="Q165" i="21"/>
  <c r="Q166" i="21"/>
  <c r="Q168" i="21"/>
  <c r="Q169" i="21"/>
  <c r="Q170" i="21"/>
  <c r="Q173" i="21"/>
  <c r="Q214" i="21"/>
  <c r="Q79" i="18"/>
  <c r="M162" i="21"/>
  <c r="M164" i="21"/>
  <c r="M165" i="21"/>
  <c r="M166" i="21"/>
  <c r="M168" i="21"/>
  <c r="M169" i="21"/>
  <c r="M170" i="21"/>
  <c r="M173" i="21"/>
  <c r="M214" i="21"/>
  <c r="M79" i="18"/>
  <c r="I162" i="21"/>
  <c r="I164" i="21"/>
  <c r="I165" i="21"/>
  <c r="I166" i="21"/>
  <c r="I168" i="21"/>
  <c r="I169" i="21"/>
  <c r="I170" i="21"/>
  <c r="I173" i="21"/>
  <c r="I214" i="21"/>
  <c r="I79" i="18"/>
  <c r="E162" i="21"/>
  <c r="E164" i="21"/>
  <c r="E165" i="21"/>
  <c r="E166" i="21"/>
  <c r="E168" i="21"/>
  <c r="E169" i="21"/>
  <c r="E170" i="21"/>
  <c r="E173" i="21"/>
  <c r="E214" i="21"/>
  <c r="E79" i="18"/>
  <c r="Q60" i="22"/>
  <c r="Q148" i="25"/>
  <c r="Q150" i="25"/>
  <c r="Q151" i="25"/>
  <c r="Q152" i="25"/>
  <c r="Q154" i="25"/>
  <c r="Q155" i="25"/>
  <c r="Q157" i="25"/>
  <c r="Q158" i="25"/>
  <c r="Q160" i="25"/>
  <c r="Q191" i="25"/>
  <c r="I60" i="22"/>
  <c r="I148" i="25"/>
  <c r="I150" i="25"/>
  <c r="I151" i="25"/>
  <c r="I152" i="25"/>
  <c r="I154" i="25"/>
  <c r="I155" i="25"/>
  <c r="I157" i="25"/>
  <c r="I158" i="25"/>
  <c r="I160" i="25"/>
  <c r="I191" i="25"/>
  <c r="M123" i="28"/>
  <c r="I123" i="28"/>
  <c r="E123" i="28"/>
  <c r="G95" i="28"/>
  <c r="C95" i="28"/>
  <c r="N153" i="29"/>
  <c r="N59" i="26"/>
  <c r="J153" i="29"/>
  <c r="J59" i="26"/>
  <c r="F153" i="29"/>
  <c r="F59" i="26"/>
  <c r="N143" i="29"/>
  <c r="N58" i="26"/>
  <c r="J143" i="29"/>
  <c r="J58" i="26"/>
  <c r="F143" i="29"/>
  <c r="F58" i="26"/>
  <c r="N50" i="9"/>
  <c r="J50" i="9"/>
  <c r="F50" i="9"/>
  <c r="B50" i="9"/>
  <c r="N49" i="9"/>
  <c r="J49" i="9"/>
  <c r="F49" i="9"/>
  <c r="B49" i="9"/>
  <c r="N48" i="9"/>
  <c r="J48" i="9"/>
  <c r="F48" i="9"/>
  <c r="B48" i="9"/>
  <c r="N133" i="29"/>
  <c r="N57" i="26"/>
  <c r="N56" i="26" s="1"/>
  <c r="N115" i="6" s="1"/>
  <c r="J133" i="29"/>
  <c r="J57" i="26"/>
  <c r="F133" i="29"/>
  <c r="F57" i="26"/>
  <c r="Q113" i="31"/>
  <c r="Q114" i="31"/>
  <c r="Q115" i="31"/>
  <c r="Q116" i="31"/>
  <c r="Q117" i="31"/>
  <c r="Q118" i="31"/>
  <c r="Q119" i="31"/>
  <c r="Q120" i="31"/>
  <c r="Q121" i="31"/>
  <c r="Q122" i="31"/>
  <c r="Q123" i="31"/>
  <c r="M113" i="31"/>
  <c r="M114" i="31"/>
  <c r="M115" i="31"/>
  <c r="M116" i="31"/>
  <c r="M117" i="31"/>
  <c r="M118" i="31"/>
  <c r="M119" i="31"/>
  <c r="M120" i="31"/>
  <c r="M121" i="31"/>
  <c r="M122" i="31"/>
  <c r="M123" i="31"/>
  <c r="I113" i="31"/>
  <c r="I114" i="31"/>
  <c r="I115" i="31"/>
  <c r="I116" i="31"/>
  <c r="I117" i="31"/>
  <c r="I118" i="31"/>
  <c r="I119" i="31"/>
  <c r="I120" i="31"/>
  <c r="I121" i="31"/>
  <c r="I122" i="31"/>
  <c r="I123" i="31"/>
  <c r="E113" i="31"/>
  <c r="E114" i="31"/>
  <c r="E115" i="31"/>
  <c r="E116" i="31"/>
  <c r="E117" i="31"/>
  <c r="E118" i="31"/>
  <c r="E119" i="31"/>
  <c r="E120" i="31"/>
  <c r="E121" i="31"/>
  <c r="E122" i="31"/>
  <c r="E123" i="31"/>
  <c r="N83" i="31"/>
  <c r="P91" i="53"/>
  <c r="P106" i="53"/>
  <c r="L91" i="53"/>
  <c r="L106" i="53"/>
  <c r="H91" i="53"/>
  <c r="H106" i="53"/>
  <c r="D91" i="53"/>
  <c r="D106" i="53"/>
  <c r="P105" i="53"/>
  <c r="P90" i="53"/>
  <c r="L90" i="53"/>
  <c r="L105" i="53"/>
  <c r="H90" i="53"/>
  <c r="H105" i="53"/>
  <c r="D90" i="53"/>
  <c r="D105" i="53"/>
  <c r="P104" i="53"/>
  <c r="P86" i="53"/>
  <c r="L86" i="53"/>
  <c r="L104" i="53"/>
  <c r="H86" i="53"/>
  <c r="H104" i="53"/>
  <c r="D86" i="53"/>
  <c r="D104" i="53"/>
  <c r="P103" i="53"/>
  <c r="P82" i="53"/>
  <c r="L82" i="53"/>
  <c r="L103" i="53"/>
  <c r="H82" i="53"/>
  <c r="H103" i="53"/>
  <c r="D82" i="53"/>
  <c r="D103" i="53"/>
  <c r="P102" i="53"/>
  <c r="P79" i="53"/>
  <c r="L79" i="53"/>
  <c r="L102" i="53"/>
  <c r="H79" i="53"/>
  <c r="H102" i="53"/>
  <c r="D79" i="53"/>
  <c r="D102" i="53"/>
  <c r="P101" i="53"/>
  <c r="P78" i="53"/>
  <c r="L78" i="53"/>
  <c r="L101" i="53"/>
  <c r="H78" i="53"/>
  <c r="H101" i="53"/>
  <c r="D78" i="53"/>
  <c r="D101" i="53"/>
  <c r="P100" i="53"/>
  <c r="P77" i="53"/>
  <c r="L77" i="53"/>
  <c r="L100" i="53"/>
  <c r="H77" i="53"/>
  <c r="H100" i="53"/>
  <c r="D77" i="53"/>
  <c r="D100" i="53"/>
  <c r="P76" i="53"/>
  <c r="P99" i="53"/>
  <c r="L76" i="53"/>
  <c r="L99" i="53"/>
  <c r="H76" i="53"/>
  <c r="H99" i="53"/>
  <c r="D76" i="53"/>
  <c r="D99" i="53"/>
  <c r="P75" i="53"/>
  <c r="P98" i="53"/>
  <c r="L75" i="53"/>
  <c r="L98" i="53"/>
  <c r="H75" i="53"/>
  <c r="H98" i="53"/>
  <c r="D75" i="53"/>
  <c r="D98" i="53"/>
  <c r="P74" i="53"/>
  <c r="P97" i="53"/>
  <c r="L74" i="53"/>
  <c r="L97" i="53"/>
  <c r="H74" i="53"/>
  <c r="H97" i="53"/>
  <c r="D74" i="53"/>
  <c r="D97" i="53"/>
  <c r="P73" i="53"/>
  <c r="P96" i="53"/>
  <c r="L73" i="53"/>
  <c r="L96" i="53"/>
  <c r="H73" i="53"/>
  <c r="H96" i="53"/>
  <c r="D73" i="53"/>
  <c r="D96" i="53"/>
  <c r="P102" i="6"/>
  <c r="L102" i="6"/>
  <c r="H102" i="6"/>
  <c r="D102" i="6"/>
  <c r="L99" i="6"/>
  <c r="D99" i="6"/>
  <c r="L60" i="6"/>
  <c r="L133" i="6" s="1"/>
  <c r="P59" i="6"/>
  <c r="L59" i="6"/>
  <c r="H59" i="6"/>
  <c r="D59" i="6"/>
  <c r="P57" i="6"/>
  <c r="L57" i="6"/>
  <c r="H57" i="6"/>
  <c r="D57" i="6"/>
  <c r="P56" i="6"/>
  <c r="L56" i="6"/>
  <c r="H56" i="6"/>
  <c r="D56" i="6"/>
  <c r="P54" i="6"/>
  <c r="P4" i="6"/>
  <c r="P128" i="6" s="1"/>
  <c r="L4" i="6"/>
  <c r="H4" i="6"/>
  <c r="D4" i="6"/>
  <c r="P63" i="10"/>
  <c r="L63" i="10"/>
  <c r="H63" i="10"/>
  <c r="D63" i="10"/>
  <c r="P62" i="10"/>
  <c r="L62" i="10"/>
  <c r="H62" i="10"/>
  <c r="D62" i="10"/>
  <c r="N61" i="10"/>
  <c r="F61" i="10"/>
  <c r="P60" i="10"/>
  <c r="L60" i="10"/>
  <c r="H60" i="10"/>
  <c r="D60" i="10"/>
  <c r="P59" i="10"/>
  <c r="L59" i="10"/>
  <c r="H59" i="10"/>
  <c r="D59" i="10"/>
  <c r="O57" i="10"/>
  <c r="O61" i="10"/>
  <c r="K57" i="10"/>
  <c r="K61" i="10"/>
  <c r="G57" i="10"/>
  <c r="G61" i="10"/>
  <c r="O154" i="11"/>
  <c r="G154" i="11"/>
  <c r="O153" i="11"/>
  <c r="G153" i="11"/>
  <c r="O152" i="11"/>
  <c r="G152" i="11"/>
  <c r="O151" i="11"/>
  <c r="G151" i="11"/>
  <c r="O150" i="11"/>
  <c r="G150" i="11"/>
  <c r="O149" i="11"/>
  <c r="G149" i="11"/>
  <c r="O148" i="11"/>
  <c r="G148" i="11"/>
  <c r="O147" i="11"/>
  <c r="G147" i="11"/>
  <c r="O146" i="11"/>
  <c r="G146" i="11"/>
  <c r="O143" i="11"/>
  <c r="G143" i="11"/>
  <c r="O142" i="11"/>
  <c r="G142" i="11"/>
  <c r="O141" i="11"/>
  <c r="G141" i="11"/>
  <c r="O140" i="11"/>
  <c r="G140" i="11"/>
  <c r="O139" i="11"/>
  <c r="G139" i="11"/>
  <c r="O138" i="11"/>
  <c r="G138" i="11"/>
  <c r="O137" i="11"/>
  <c r="G137" i="11"/>
  <c r="O136" i="11"/>
  <c r="G136" i="11"/>
  <c r="O135" i="11"/>
  <c r="G135" i="11"/>
  <c r="K154" i="13"/>
  <c r="C154" i="13"/>
  <c r="K153" i="13"/>
  <c r="C153" i="13"/>
  <c r="K151" i="13"/>
  <c r="C151" i="13"/>
  <c r="K150" i="13"/>
  <c r="C150" i="13"/>
  <c r="K143" i="13"/>
  <c r="C143" i="13"/>
  <c r="K142" i="13"/>
  <c r="C142" i="13"/>
  <c r="K141" i="13"/>
  <c r="C141" i="13"/>
  <c r="K140" i="13"/>
  <c r="C140" i="13"/>
  <c r="K139" i="13"/>
  <c r="C139" i="13"/>
  <c r="K130" i="13"/>
  <c r="C130" i="13"/>
  <c r="K113" i="13"/>
  <c r="C113" i="13"/>
  <c r="N120" i="13"/>
  <c r="N121" i="13"/>
  <c r="N123" i="13"/>
  <c r="N124" i="13"/>
  <c r="N126" i="13"/>
  <c r="N127" i="13"/>
  <c r="N128" i="13"/>
  <c r="N130" i="13"/>
  <c r="N145" i="13"/>
  <c r="J120" i="13"/>
  <c r="J121" i="13"/>
  <c r="J123" i="13"/>
  <c r="J124" i="13"/>
  <c r="J126" i="13"/>
  <c r="J127" i="13"/>
  <c r="J128" i="13"/>
  <c r="J130" i="13"/>
  <c r="J145" i="13"/>
  <c r="F120" i="13"/>
  <c r="F121" i="13"/>
  <c r="F123" i="13"/>
  <c r="F124" i="13"/>
  <c r="F126" i="13"/>
  <c r="F127" i="13"/>
  <c r="F128" i="13"/>
  <c r="F130" i="13"/>
  <c r="F145" i="13"/>
  <c r="B120" i="13"/>
  <c r="B121" i="13"/>
  <c r="B123" i="13"/>
  <c r="B124" i="13"/>
  <c r="B126" i="13"/>
  <c r="B127" i="13"/>
  <c r="B128" i="13"/>
  <c r="B130" i="13"/>
  <c r="B145" i="13"/>
  <c r="N103" i="13"/>
  <c r="N104" i="13"/>
  <c r="N105" i="13"/>
  <c r="N106" i="13"/>
  <c r="N107" i="13"/>
  <c r="N109" i="13"/>
  <c r="N110" i="13"/>
  <c r="N111" i="13"/>
  <c r="N113" i="13"/>
  <c r="N134" i="13"/>
  <c r="J103" i="13"/>
  <c r="J104" i="13"/>
  <c r="J105" i="13"/>
  <c r="J106" i="13"/>
  <c r="J107" i="13"/>
  <c r="J109" i="13"/>
  <c r="J110" i="13"/>
  <c r="J111" i="13"/>
  <c r="J113" i="13"/>
  <c r="J134" i="13"/>
  <c r="F103" i="13"/>
  <c r="F104" i="13"/>
  <c r="F105" i="13"/>
  <c r="F106" i="13"/>
  <c r="F107" i="13"/>
  <c r="F109" i="13"/>
  <c r="F110" i="13"/>
  <c r="F111" i="13"/>
  <c r="F113" i="13"/>
  <c r="F134" i="13"/>
  <c r="B103" i="13"/>
  <c r="B104" i="13"/>
  <c r="B105" i="13"/>
  <c r="B106" i="13"/>
  <c r="B107" i="13"/>
  <c r="B109" i="13"/>
  <c r="B110" i="13"/>
  <c r="B111" i="13"/>
  <c r="B113" i="13"/>
  <c r="B134" i="13"/>
  <c r="K257" i="15"/>
  <c r="C257" i="15"/>
  <c r="K256" i="15"/>
  <c r="C256" i="15"/>
  <c r="K255" i="15"/>
  <c r="C255" i="15"/>
  <c r="K254" i="15"/>
  <c r="C254" i="15"/>
  <c r="K253" i="15"/>
  <c r="C253" i="15"/>
  <c r="K252" i="15"/>
  <c r="C252" i="15"/>
  <c r="K251" i="15"/>
  <c r="C251" i="15"/>
  <c r="K250" i="15"/>
  <c r="C250" i="15"/>
  <c r="K247" i="15"/>
  <c r="C247" i="15"/>
  <c r="K246" i="15"/>
  <c r="C246" i="15"/>
  <c r="K245" i="15"/>
  <c r="C245" i="15"/>
  <c r="K244" i="15"/>
  <c r="C244" i="15"/>
  <c r="K243" i="15"/>
  <c r="C243" i="15"/>
  <c r="K242" i="15"/>
  <c r="C242" i="15"/>
  <c r="K241" i="15"/>
  <c r="C241" i="15"/>
  <c r="K240" i="15"/>
  <c r="C240" i="15"/>
  <c r="K237" i="15"/>
  <c r="C237" i="15"/>
  <c r="K236" i="15"/>
  <c r="C236" i="15"/>
  <c r="K235" i="15"/>
  <c r="C235" i="15"/>
  <c r="K234" i="15"/>
  <c r="C234" i="15"/>
  <c r="K233" i="15"/>
  <c r="C233" i="15"/>
  <c r="K232" i="15"/>
  <c r="C232" i="15"/>
  <c r="K231" i="15"/>
  <c r="C231" i="15"/>
  <c r="K230" i="15"/>
  <c r="C230" i="15"/>
  <c r="K227" i="15"/>
  <c r="C227" i="15"/>
  <c r="K226" i="15"/>
  <c r="C226" i="15"/>
  <c r="K225" i="15"/>
  <c r="C225" i="15"/>
  <c r="K224" i="15"/>
  <c r="C224" i="15"/>
  <c r="K223" i="15"/>
  <c r="C223" i="15"/>
  <c r="K222" i="15"/>
  <c r="C222" i="15"/>
  <c r="K221" i="15"/>
  <c r="C221" i="15"/>
  <c r="C234" i="16"/>
  <c r="C227" i="16"/>
  <c r="C226" i="16"/>
  <c r="C225" i="16"/>
  <c r="C220" i="16"/>
  <c r="O205" i="17"/>
  <c r="O206" i="17"/>
  <c r="O207" i="17"/>
  <c r="O209" i="17"/>
  <c r="O210" i="17"/>
  <c r="O212" i="17"/>
  <c r="O213" i="17"/>
  <c r="O214" i="17"/>
  <c r="O216" i="17"/>
  <c r="O249" i="17"/>
  <c r="O77" i="14"/>
  <c r="K205" i="17"/>
  <c r="K206" i="17"/>
  <c r="K207" i="17"/>
  <c r="K209" i="17"/>
  <c r="K210" i="17"/>
  <c r="K212" i="17"/>
  <c r="K213" i="17"/>
  <c r="K214" i="17"/>
  <c r="K216" i="17"/>
  <c r="K249" i="17"/>
  <c r="K77" i="14"/>
  <c r="G205" i="17"/>
  <c r="G206" i="17"/>
  <c r="G207" i="17"/>
  <c r="G209" i="17"/>
  <c r="G210" i="17"/>
  <c r="G212" i="17"/>
  <c r="G213" i="17"/>
  <c r="G214" i="17"/>
  <c r="G216" i="17"/>
  <c r="G249" i="17"/>
  <c r="G77" i="14"/>
  <c r="C209" i="17"/>
  <c r="C210" i="17"/>
  <c r="C212" i="17"/>
  <c r="C213" i="17"/>
  <c r="C214" i="17"/>
  <c r="C216" i="17"/>
  <c r="C249" i="17"/>
  <c r="C77" i="14"/>
  <c r="O172" i="17"/>
  <c r="O174" i="17"/>
  <c r="O175" i="17"/>
  <c r="O177" i="17"/>
  <c r="O178" i="17"/>
  <c r="O179" i="17"/>
  <c r="O181" i="17"/>
  <c r="O229" i="17"/>
  <c r="O75" i="14"/>
  <c r="O74" i="14" s="1"/>
  <c r="K172" i="17"/>
  <c r="K174" i="17"/>
  <c r="K175" i="17"/>
  <c r="K177" i="17"/>
  <c r="K178" i="17"/>
  <c r="K179" i="17"/>
  <c r="K181" i="17"/>
  <c r="K229" i="17"/>
  <c r="K75" i="14"/>
  <c r="K74" i="14" s="1"/>
  <c r="G172" i="17"/>
  <c r="G174" i="17"/>
  <c r="G175" i="17"/>
  <c r="G177" i="17"/>
  <c r="G178" i="17"/>
  <c r="G179" i="17"/>
  <c r="G181" i="17"/>
  <c r="G229" i="17"/>
  <c r="G75" i="14"/>
  <c r="G74" i="14" s="1"/>
  <c r="C172" i="17"/>
  <c r="C174" i="17"/>
  <c r="C175" i="17"/>
  <c r="C177" i="17"/>
  <c r="C178" i="17"/>
  <c r="C179" i="17"/>
  <c r="C181" i="17"/>
  <c r="C229" i="17"/>
  <c r="C75" i="14"/>
  <c r="C74" i="14" s="1"/>
  <c r="P180" i="21"/>
  <c r="P181" i="21"/>
  <c r="P182" i="21"/>
  <c r="P184" i="21"/>
  <c r="P185" i="21"/>
  <c r="P187" i="21"/>
  <c r="P188" i="21"/>
  <c r="P189" i="21"/>
  <c r="P192" i="21"/>
  <c r="P226" i="21"/>
  <c r="P80" i="18"/>
  <c r="P109" i="6" s="1"/>
  <c r="L180" i="21"/>
  <c r="L181" i="21"/>
  <c r="L182" i="21"/>
  <c r="L184" i="21"/>
  <c r="L185" i="21"/>
  <c r="L187" i="21"/>
  <c r="L188" i="21"/>
  <c r="L189" i="21"/>
  <c r="L192" i="21"/>
  <c r="L226" i="21"/>
  <c r="L80" i="18"/>
  <c r="L109" i="6" s="1"/>
  <c r="H180" i="21"/>
  <c r="H181" i="21"/>
  <c r="H182" i="21"/>
  <c r="H184" i="21"/>
  <c r="H185" i="21"/>
  <c r="H187" i="21"/>
  <c r="H188" i="21"/>
  <c r="H189" i="21"/>
  <c r="H192" i="21"/>
  <c r="H226" i="21"/>
  <c r="H80" i="18"/>
  <c r="H109" i="6" s="1"/>
  <c r="D180" i="21"/>
  <c r="D181" i="21"/>
  <c r="D182" i="21"/>
  <c r="D184" i="21"/>
  <c r="D185" i="21"/>
  <c r="D187" i="21"/>
  <c r="D188" i="21"/>
  <c r="D189" i="21"/>
  <c r="D192" i="21"/>
  <c r="D226" i="21"/>
  <c r="D80" i="18"/>
  <c r="D109" i="6" s="1"/>
  <c r="P162" i="21"/>
  <c r="P164" i="21"/>
  <c r="P165" i="21"/>
  <c r="P166" i="21"/>
  <c r="P168" i="21"/>
  <c r="P169" i="21"/>
  <c r="P170" i="21"/>
  <c r="P173" i="21"/>
  <c r="P214" i="21"/>
  <c r="P79" i="18"/>
  <c r="P100" i="18" s="1"/>
  <c r="P163" i="6" s="1"/>
  <c r="L162" i="21"/>
  <c r="L164" i="21"/>
  <c r="L165" i="21"/>
  <c r="L166" i="21"/>
  <c r="L168" i="21"/>
  <c r="L169" i="21"/>
  <c r="L170" i="21"/>
  <c r="L173" i="21"/>
  <c r="L214" i="21"/>
  <c r="L79" i="18"/>
  <c r="L100" i="18" s="1"/>
  <c r="L163" i="6" s="1"/>
  <c r="H162" i="21"/>
  <c r="H164" i="21"/>
  <c r="H165" i="21"/>
  <c r="H166" i="21"/>
  <c r="H168" i="21"/>
  <c r="H169" i="21"/>
  <c r="H170" i="21"/>
  <c r="H173" i="21"/>
  <c r="H214" i="21"/>
  <c r="H79" i="18"/>
  <c r="H100" i="18" s="1"/>
  <c r="H163" i="6" s="1"/>
  <c r="D162" i="21"/>
  <c r="D164" i="21"/>
  <c r="D165" i="21"/>
  <c r="D166" i="21"/>
  <c r="D168" i="21"/>
  <c r="D169" i="21"/>
  <c r="D170" i="21"/>
  <c r="D173" i="21"/>
  <c r="D214" i="21"/>
  <c r="D79" i="18"/>
  <c r="D100" i="18" s="1"/>
  <c r="D163" i="6" s="1"/>
  <c r="E107" i="28"/>
  <c r="O153" i="28"/>
  <c r="O72" i="26"/>
  <c r="K153" i="28"/>
  <c r="K72" i="26"/>
  <c r="G153" i="28"/>
  <c r="G72" i="26"/>
  <c r="C153" i="28"/>
  <c r="C72" i="26"/>
  <c r="O71" i="26"/>
  <c r="O143" i="28"/>
  <c r="K143" i="28"/>
  <c r="K71" i="26"/>
  <c r="G71" i="26"/>
  <c r="G143" i="28"/>
  <c r="C143" i="28"/>
  <c r="C71" i="26"/>
  <c r="O70" i="26"/>
  <c r="O133" i="28"/>
  <c r="K133" i="28"/>
  <c r="K70" i="26"/>
  <c r="G70" i="26"/>
  <c r="G133" i="28"/>
  <c r="C133" i="28"/>
  <c r="C70" i="26"/>
  <c r="P159" i="29"/>
  <c r="L159" i="29"/>
  <c r="H159" i="29"/>
  <c r="D159" i="29"/>
  <c r="B153" i="29"/>
  <c r="B148" i="29"/>
  <c r="N147" i="29"/>
  <c r="J147" i="29"/>
  <c r="F147" i="29"/>
  <c r="B147" i="29"/>
  <c r="N146" i="29"/>
  <c r="J146" i="29"/>
  <c r="F146" i="29"/>
  <c r="B146" i="29"/>
  <c r="N145" i="29"/>
  <c r="J145" i="29"/>
  <c r="F145" i="29"/>
  <c r="B145" i="29"/>
  <c r="N144" i="29"/>
  <c r="J144" i="29"/>
  <c r="F144" i="29"/>
  <c r="B144" i="29"/>
  <c r="P139" i="29"/>
  <c r="L139" i="29"/>
  <c r="H139" i="29"/>
  <c r="D139" i="29"/>
  <c r="B133" i="29"/>
  <c r="N129" i="29"/>
  <c r="J129" i="29"/>
  <c r="F129" i="29"/>
  <c r="B129" i="29"/>
  <c r="N128" i="29"/>
  <c r="J128" i="29"/>
  <c r="F128" i="29"/>
  <c r="P102" i="29"/>
  <c r="L102" i="29"/>
  <c r="H102" i="29"/>
  <c r="D102" i="29"/>
  <c r="P100" i="29"/>
  <c r="L100" i="29"/>
  <c r="H100" i="29"/>
  <c r="D100" i="29"/>
  <c r="D95" i="29" s="1"/>
  <c r="N123" i="32"/>
  <c r="N123" i="31"/>
  <c r="J123" i="32"/>
  <c r="J123" i="31"/>
  <c r="F123" i="32"/>
  <c r="F123" i="31"/>
  <c r="N122" i="32"/>
  <c r="N122" i="31"/>
  <c r="N122" i="33"/>
  <c r="J122" i="32"/>
  <c r="J122" i="33"/>
  <c r="J122" i="31"/>
  <c r="F122" i="32"/>
  <c r="F122" i="31"/>
  <c r="N121" i="32"/>
  <c r="N121" i="33"/>
  <c r="N121" i="31"/>
  <c r="J121" i="32"/>
  <c r="J121" i="33"/>
  <c r="J121" i="31"/>
  <c r="F121" i="32"/>
  <c r="F121" i="31"/>
  <c r="B121" i="32"/>
  <c r="B121" i="33"/>
  <c r="N120" i="32"/>
  <c r="N120" i="31"/>
  <c r="J120" i="32"/>
  <c r="J120" i="33"/>
  <c r="J120" i="31"/>
  <c r="F120" i="32"/>
  <c r="F120" i="31"/>
  <c r="B120" i="32"/>
  <c r="B120" i="33"/>
  <c r="N119" i="32"/>
  <c r="N119" i="33"/>
  <c r="N119" i="31"/>
  <c r="J119" i="32"/>
  <c r="J119" i="31"/>
  <c r="F119" i="32"/>
  <c r="F119" i="31"/>
  <c r="B119" i="32"/>
  <c r="B119" i="33"/>
  <c r="N118" i="32"/>
  <c r="N118" i="31"/>
  <c r="N118" i="33"/>
  <c r="J118" i="32"/>
  <c r="J118" i="33"/>
  <c r="J118" i="31"/>
  <c r="F118" i="32"/>
  <c r="F118" i="31"/>
  <c r="N117" i="32"/>
  <c r="N117" i="33"/>
  <c r="N117" i="31"/>
  <c r="J117" i="32"/>
  <c r="J117" i="33"/>
  <c r="J117" i="31"/>
  <c r="F117" i="32"/>
  <c r="F117" i="31"/>
  <c r="B117" i="32"/>
  <c r="B117" i="33"/>
  <c r="N116" i="32"/>
  <c r="N116" i="31"/>
  <c r="J116" i="32"/>
  <c r="J116" i="31"/>
  <c r="F116" i="32"/>
  <c r="F116" i="31"/>
  <c r="N115" i="32"/>
  <c r="N115" i="31"/>
  <c r="J115" i="32"/>
  <c r="J115" i="31"/>
  <c r="F115" i="32"/>
  <c r="F115" i="31"/>
  <c r="N114" i="32"/>
  <c r="N114" i="31"/>
  <c r="J114" i="32"/>
  <c r="J114" i="31"/>
  <c r="F114" i="32"/>
  <c r="F114" i="31"/>
  <c r="N113" i="32"/>
  <c r="N113" i="31"/>
  <c r="J113" i="32"/>
  <c r="J113" i="31"/>
  <c r="F113" i="32"/>
  <c r="F113" i="31"/>
  <c r="J112" i="32"/>
  <c r="J112" i="33"/>
  <c r="B112" i="32"/>
  <c r="B112" i="33"/>
  <c r="K83" i="32"/>
  <c r="C83" i="32"/>
  <c r="B122" i="33"/>
  <c r="N112" i="33"/>
  <c r="K42" i="6"/>
  <c r="G42" i="6"/>
  <c r="O39" i="6"/>
  <c r="G39" i="6"/>
  <c r="C39" i="6"/>
  <c r="O30" i="6"/>
  <c r="K30" i="6"/>
  <c r="G30" i="6"/>
  <c r="C30" i="6"/>
  <c r="O58" i="10"/>
  <c r="N146" i="11"/>
  <c r="N147" i="11"/>
  <c r="N148" i="11"/>
  <c r="N149" i="11"/>
  <c r="N150" i="11"/>
  <c r="N151" i="11"/>
  <c r="N152" i="11"/>
  <c r="N153" i="11"/>
  <c r="N154" i="11"/>
  <c r="J146" i="11"/>
  <c r="J147" i="11"/>
  <c r="J148" i="11"/>
  <c r="J149" i="11"/>
  <c r="J150" i="11"/>
  <c r="J151" i="11"/>
  <c r="J152" i="11"/>
  <c r="J153" i="11"/>
  <c r="J154" i="11"/>
  <c r="F146" i="11"/>
  <c r="F147" i="11"/>
  <c r="F148" i="11"/>
  <c r="F149" i="11"/>
  <c r="F150" i="11"/>
  <c r="F151" i="11"/>
  <c r="F152" i="11"/>
  <c r="F153" i="11"/>
  <c r="F154" i="11"/>
  <c r="B146" i="11"/>
  <c r="B147" i="11"/>
  <c r="B148" i="11"/>
  <c r="B149" i="11"/>
  <c r="B150" i="11"/>
  <c r="B151" i="11"/>
  <c r="B152" i="11"/>
  <c r="B153" i="11"/>
  <c r="B154" i="11"/>
  <c r="N135" i="11"/>
  <c r="N136" i="11"/>
  <c r="N137" i="11"/>
  <c r="N138" i="11"/>
  <c r="N139" i="11"/>
  <c r="N140" i="11"/>
  <c r="N141" i="11"/>
  <c r="N142" i="11"/>
  <c r="N143" i="11"/>
  <c r="J135" i="11"/>
  <c r="J136" i="11"/>
  <c r="J137" i="11"/>
  <c r="J138" i="11"/>
  <c r="J139" i="11"/>
  <c r="J140" i="11"/>
  <c r="J141" i="11"/>
  <c r="J142" i="11"/>
  <c r="J143" i="11"/>
  <c r="F135" i="11"/>
  <c r="F136" i="11"/>
  <c r="F137" i="11"/>
  <c r="F138" i="11"/>
  <c r="F139" i="11"/>
  <c r="F140" i="11"/>
  <c r="F141" i="11"/>
  <c r="F142" i="11"/>
  <c r="F143" i="11"/>
  <c r="B135" i="11"/>
  <c r="B136" i="11"/>
  <c r="B137" i="11"/>
  <c r="B138" i="11"/>
  <c r="B139" i="11"/>
  <c r="B140" i="11"/>
  <c r="B141" i="11"/>
  <c r="B142" i="11"/>
  <c r="B143" i="11"/>
  <c r="Q154" i="13"/>
  <c r="I154" i="13"/>
  <c r="Q153" i="13"/>
  <c r="I153" i="13"/>
  <c r="Q151" i="13"/>
  <c r="I151" i="13"/>
  <c r="Q150" i="13"/>
  <c r="I150" i="13"/>
  <c r="Q143" i="13"/>
  <c r="I143" i="13"/>
  <c r="Q142" i="13"/>
  <c r="I142" i="13"/>
  <c r="Q141" i="13"/>
  <c r="I141" i="13"/>
  <c r="Q140" i="13"/>
  <c r="I140" i="13"/>
  <c r="Q139" i="13"/>
  <c r="I139" i="13"/>
  <c r="P250" i="15"/>
  <c r="P251" i="15"/>
  <c r="P252" i="15"/>
  <c r="P253" i="15"/>
  <c r="P254" i="15"/>
  <c r="P255" i="15"/>
  <c r="P256" i="15"/>
  <c r="P257" i="15"/>
  <c r="L250" i="15"/>
  <c r="L251" i="15"/>
  <c r="L252" i="15"/>
  <c r="L253" i="15"/>
  <c r="L254" i="15"/>
  <c r="L255" i="15"/>
  <c r="L256" i="15"/>
  <c r="L257" i="15"/>
  <c r="H250" i="15"/>
  <c r="H251" i="15"/>
  <c r="H252" i="15"/>
  <c r="H253" i="15"/>
  <c r="H254" i="15"/>
  <c r="H255" i="15"/>
  <c r="H256" i="15"/>
  <c r="H257" i="15"/>
  <c r="D250" i="15"/>
  <c r="D251" i="15"/>
  <c r="D252" i="15"/>
  <c r="D253" i="15"/>
  <c r="D254" i="15"/>
  <c r="D255" i="15"/>
  <c r="D256" i="15"/>
  <c r="D257" i="15"/>
  <c r="P240" i="15"/>
  <c r="P241" i="15"/>
  <c r="P242" i="15"/>
  <c r="P243" i="15"/>
  <c r="P244" i="15"/>
  <c r="P245" i="15"/>
  <c r="P246" i="15"/>
  <c r="P247" i="15"/>
  <c r="L240" i="15"/>
  <c r="L241" i="15"/>
  <c r="L242" i="15"/>
  <c r="L243" i="15"/>
  <c r="L244" i="15"/>
  <c r="L245" i="15"/>
  <c r="L246" i="15"/>
  <c r="L247" i="15"/>
  <c r="H240" i="15"/>
  <c r="H241" i="15"/>
  <c r="H242" i="15"/>
  <c r="H243" i="15"/>
  <c r="H244" i="15"/>
  <c r="H245" i="15"/>
  <c r="H246" i="15"/>
  <c r="H247" i="15"/>
  <c r="D240" i="15"/>
  <c r="D241" i="15"/>
  <c r="D242" i="15"/>
  <c r="D243" i="15"/>
  <c r="D244" i="15"/>
  <c r="D245" i="15"/>
  <c r="D246" i="15"/>
  <c r="D247" i="15"/>
  <c r="P230" i="15"/>
  <c r="P231" i="15"/>
  <c r="P232" i="15"/>
  <c r="P233" i="15"/>
  <c r="P234" i="15"/>
  <c r="P235" i="15"/>
  <c r="P236" i="15"/>
  <c r="P237" i="15"/>
  <c r="L230" i="15"/>
  <c r="L231" i="15"/>
  <c r="L232" i="15"/>
  <c r="L233" i="15"/>
  <c r="L234" i="15"/>
  <c r="L235" i="15"/>
  <c r="L236" i="15"/>
  <c r="L237" i="15"/>
  <c r="H230" i="15"/>
  <c r="H231" i="15"/>
  <c r="H232" i="15"/>
  <c r="H233" i="15"/>
  <c r="H234" i="15"/>
  <c r="H235" i="15"/>
  <c r="H236" i="15"/>
  <c r="H237" i="15"/>
  <c r="D230" i="15"/>
  <c r="D231" i="15"/>
  <c r="D232" i="15"/>
  <c r="D233" i="15"/>
  <c r="D234" i="15"/>
  <c r="D235" i="15"/>
  <c r="D236" i="15"/>
  <c r="D237" i="15"/>
  <c r="P221" i="15"/>
  <c r="P222" i="15"/>
  <c r="P223" i="15"/>
  <c r="P224" i="15"/>
  <c r="P225" i="15"/>
  <c r="P226" i="15"/>
  <c r="P227" i="15"/>
  <c r="L221" i="15"/>
  <c r="L222" i="15"/>
  <c r="L223" i="15"/>
  <c r="L224" i="15"/>
  <c r="L225" i="15"/>
  <c r="L226" i="15"/>
  <c r="L227" i="15"/>
  <c r="H221" i="15"/>
  <c r="H222" i="15"/>
  <c r="H223" i="15"/>
  <c r="H224" i="15"/>
  <c r="H225" i="15"/>
  <c r="H226" i="15"/>
  <c r="H227" i="15"/>
  <c r="D221" i="15"/>
  <c r="D222" i="15"/>
  <c r="D223" i="15"/>
  <c r="D224" i="15"/>
  <c r="D225" i="15"/>
  <c r="D226" i="15"/>
  <c r="D227" i="15"/>
  <c r="Q257" i="17"/>
  <c r="Q257" i="16"/>
  <c r="M257" i="17"/>
  <c r="M257" i="16"/>
  <c r="I257" i="17"/>
  <c r="I257" i="16"/>
  <c r="E257" i="17"/>
  <c r="E257" i="16"/>
  <c r="Q256" i="17"/>
  <c r="Q256" i="16"/>
  <c r="M256" i="17"/>
  <c r="M256" i="16"/>
  <c r="I256" i="17"/>
  <c r="I256" i="16"/>
  <c r="E256" i="17"/>
  <c r="E256" i="16"/>
  <c r="Q255" i="17"/>
  <c r="Q255" i="16"/>
  <c r="M255" i="17"/>
  <c r="M255" i="16"/>
  <c r="I255" i="17"/>
  <c r="I255" i="16"/>
  <c r="E255" i="17"/>
  <c r="E255" i="16"/>
  <c r="Q254" i="17"/>
  <c r="Q254" i="16"/>
  <c r="M254" i="17"/>
  <c r="M254" i="16"/>
  <c r="I254" i="17"/>
  <c r="I254" i="16"/>
  <c r="E254" i="17"/>
  <c r="E254" i="16"/>
  <c r="Q247" i="17"/>
  <c r="Q247" i="16"/>
  <c r="M247" i="17"/>
  <c r="M247" i="16"/>
  <c r="I247" i="17"/>
  <c r="I247" i="16"/>
  <c r="E247" i="17"/>
  <c r="E247" i="16"/>
  <c r="Q246" i="17"/>
  <c r="Q246" i="16"/>
  <c r="M246" i="17"/>
  <c r="M246" i="16"/>
  <c r="I246" i="17"/>
  <c r="I246" i="16"/>
  <c r="E246" i="17"/>
  <c r="E246" i="16"/>
  <c r="Q245" i="17"/>
  <c r="Q245" i="16"/>
  <c r="M245" i="17"/>
  <c r="M245" i="16"/>
  <c r="I245" i="17"/>
  <c r="I245" i="16"/>
  <c r="E245" i="17"/>
  <c r="E245" i="16"/>
  <c r="Q244" i="17"/>
  <c r="Q244" i="16"/>
  <c r="M244" i="17"/>
  <c r="M244" i="16"/>
  <c r="I244" i="17"/>
  <c r="I244" i="16"/>
  <c r="E244" i="17"/>
  <c r="E244" i="16"/>
  <c r="Q239" i="17"/>
  <c r="Q239" i="16"/>
  <c r="M239" i="17"/>
  <c r="M239" i="16"/>
  <c r="I239" i="17"/>
  <c r="I239" i="16"/>
  <c r="E239" i="17"/>
  <c r="E239" i="16"/>
  <c r="Q237" i="17"/>
  <c r="Q237" i="16"/>
  <c r="M237" i="17"/>
  <c r="M237" i="16"/>
  <c r="I237" i="17"/>
  <c r="I237" i="16"/>
  <c r="E237" i="17"/>
  <c r="E237" i="16"/>
  <c r="Q236" i="17"/>
  <c r="Q236" i="16"/>
  <c r="M236" i="17"/>
  <c r="M236" i="16"/>
  <c r="I236" i="17"/>
  <c r="I236" i="16"/>
  <c r="E236" i="17"/>
  <c r="E236" i="16"/>
  <c r="Q234" i="17"/>
  <c r="Q234" i="16"/>
  <c r="M234" i="17"/>
  <c r="M234" i="16"/>
  <c r="I234" i="17"/>
  <c r="I234" i="16"/>
  <c r="E234" i="17"/>
  <c r="E234" i="16"/>
  <c r="Q227" i="17"/>
  <c r="Q227" i="16"/>
  <c r="M227" i="17"/>
  <c r="M227" i="16"/>
  <c r="I227" i="17"/>
  <c r="I227" i="16"/>
  <c r="E227" i="17"/>
  <c r="E227" i="16"/>
  <c r="Q226" i="17"/>
  <c r="Q226" i="16"/>
  <c r="M226" i="17"/>
  <c r="M226" i="16"/>
  <c r="I226" i="17"/>
  <c r="I226" i="16"/>
  <c r="E226" i="17"/>
  <c r="E226" i="16"/>
  <c r="Q225" i="17"/>
  <c r="Q225" i="16"/>
  <c r="M225" i="17"/>
  <c r="M225" i="16"/>
  <c r="I225" i="17"/>
  <c r="I225" i="16"/>
  <c r="E225" i="17"/>
  <c r="E225" i="16"/>
  <c r="Q220" i="17"/>
  <c r="Q220" i="16"/>
  <c r="M220" i="17"/>
  <c r="M220" i="16"/>
  <c r="I220" i="17"/>
  <c r="I220" i="16"/>
  <c r="E220" i="17"/>
  <c r="E220" i="16"/>
  <c r="O234" i="16"/>
  <c r="O233" i="16"/>
  <c r="O232" i="16"/>
  <c r="O231" i="16"/>
  <c r="O230" i="16"/>
  <c r="O227" i="16"/>
  <c r="O226" i="16"/>
  <c r="O225" i="16"/>
  <c r="O224" i="16"/>
  <c r="O223" i="16"/>
  <c r="O222" i="16"/>
  <c r="O221" i="16"/>
  <c r="O220" i="16"/>
  <c r="N205" i="17"/>
  <c r="N206" i="17"/>
  <c r="N207" i="17"/>
  <c r="N209" i="17"/>
  <c r="N210" i="17"/>
  <c r="N212" i="17"/>
  <c r="N213" i="17"/>
  <c r="N214" i="17"/>
  <c r="N216" i="17"/>
  <c r="N249" i="17"/>
  <c r="J205" i="17"/>
  <c r="J206" i="17"/>
  <c r="J207" i="17"/>
  <c r="J209" i="17"/>
  <c r="J210" i="17"/>
  <c r="J212" i="17"/>
  <c r="J213" i="17"/>
  <c r="J214" i="17"/>
  <c r="J216" i="17"/>
  <c r="J249" i="17"/>
  <c r="F209" i="17"/>
  <c r="F210" i="17"/>
  <c r="F212" i="17"/>
  <c r="F213" i="17"/>
  <c r="F214" i="17"/>
  <c r="F216" i="17"/>
  <c r="F249" i="17"/>
  <c r="B209" i="17"/>
  <c r="B210" i="17"/>
  <c r="B212" i="17"/>
  <c r="B213" i="17"/>
  <c r="B214" i="17"/>
  <c r="B216" i="17"/>
  <c r="B249" i="17"/>
  <c r="N172" i="17"/>
  <c r="N174" i="17"/>
  <c r="N175" i="17"/>
  <c r="N177" i="17"/>
  <c r="N178" i="17"/>
  <c r="N179" i="17"/>
  <c r="N181" i="17"/>
  <c r="N229" i="17"/>
  <c r="J172" i="17"/>
  <c r="J174" i="17"/>
  <c r="J175" i="17"/>
  <c r="J177" i="17"/>
  <c r="J178" i="17"/>
  <c r="J179" i="17"/>
  <c r="J181" i="17"/>
  <c r="J229" i="17"/>
  <c r="F172" i="17"/>
  <c r="F174" i="17"/>
  <c r="F175" i="17"/>
  <c r="F177" i="17"/>
  <c r="F178" i="17"/>
  <c r="F179" i="17"/>
  <c r="F181" i="17"/>
  <c r="F229" i="17"/>
  <c r="B172" i="17"/>
  <c r="B174" i="17"/>
  <c r="B175" i="17"/>
  <c r="B177" i="17"/>
  <c r="B178" i="17"/>
  <c r="B179" i="17"/>
  <c r="B181" i="17"/>
  <c r="B229" i="17"/>
  <c r="M158" i="25"/>
  <c r="M155" i="25"/>
  <c r="M152" i="25"/>
  <c r="M150" i="25"/>
  <c r="Q61" i="22"/>
  <c r="Q167" i="25"/>
  <c r="Q168" i="25"/>
  <c r="Q169" i="25"/>
  <c r="Q172" i="25"/>
  <c r="Q173" i="25"/>
  <c r="Q176" i="25"/>
  <c r="Q202" i="25"/>
  <c r="I61" i="22"/>
  <c r="I167" i="25"/>
  <c r="I168" i="25"/>
  <c r="I169" i="25"/>
  <c r="I172" i="25"/>
  <c r="I173" i="25"/>
  <c r="I176" i="25"/>
  <c r="I202" i="25"/>
  <c r="Q59" i="22"/>
  <c r="Q134" i="25"/>
  <c r="Q136" i="25"/>
  <c r="Q137" i="25"/>
  <c r="Q138" i="25"/>
  <c r="Q139" i="25"/>
  <c r="Q141" i="25"/>
  <c r="Q180" i="25"/>
  <c r="I59" i="22"/>
  <c r="I134" i="25"/>
  <c r="I136" i="25"/>
  <c r="I137" i="25"/>
  <c r="I138" i="25"/>
  <c r="I139" i="25"/>
  <c r="I141" i="25"/>
  <c r="I180" i="25"/>
  <c r="O123" i="28"/>
  <c r="G123" i="28"/>
  <c r="I95" i="28"/>
  <c r="E95" i="28"/>
  <c r="B151" i="29"/>
  <c r="N119" i="29"/>
  <c r="J119" i="29"/>
  <c r="F119" i="29"/>
  <c r="N116" i="29"/>
  <c r="J116" i="29"/>
  <c r="F116" i="29"/>
  <c r="B116" i="29"/>
  <c r="N113" i="29"/>
  <c r="J113" i="29"/>
  <c r="F113" i="29"/>
  <c r="N112" i="29"/>
  <c r="N107" i="29" s="1"/>
  <c r="J112" i="29"/>
  <c r="J107" i="29" s="1"/>
  <c r="F112" i="29"/>
  <c r="F107" i="29" s="1"/>
  <c r="P153" i="29"/>
  <c r="P59" i="26"/>
  <c r="L153" i="29"/>
  <c r="L59" i="26"/>
  <c r="H153" i="29"/>
  <c r="H59" i="26"/>
  <c r="D153" i="29"/>
  <c r="D59" i="26"/>
  <c r="P143" i="29"/>
  <c r="P58" i="26"/>
  <c r="L143" i="29"/>
  <c r="L58" i="26"/>
  <c r="H143" i="29"/>
  <c r="H58" i="26"/>
  <c r="D143" i="29"/>
  <c r="D58" i="26"/>
  <c r="P50" i="9"/>
  <c r="L50" i="9"/>
  <c r="H50" i="9"/>
  <c r="D50" i="9"/>
  <c r="P49" i="9"/>
  <c r="L49" i="9"/>
  <c r="H49" i="9"/>
  <c r="D49" i="9"/>
  <c r="P48" i="9"/>
  <c r="L48" i="9"/>
  <c r="H48" i="9"/>
  <c r="D48" i="9"/>
  <c r="P133" i="29"/>
  <c r="P57" i="26"/>
  <c r="L133" i="29"/>
  <c r="L57" i="26"/>
  <c r="L56" i="26" s="1"/>
  <c r="L115" i="6" s="1"/>
  <c r="H133" i="29"/>
  <c r="H57" i="26"/>
  <c r="D133" i="29"/>
  <c r="D57" i="26"/>
  <c r="Q36" i="30"/>
  <c r="M36" i="30"/>
  <c r="I36" i="30"/>
  <c r="E36" i="30"/>
  <c r="Q35" i="30"/>
  <c r="M35" i="30"/>
  <c r="I35" i="30"/>
  <c r="E35" i="30"/>
  <c r="O113" i="31"/>
  <c r="O114" i="31"/>
  <c r="O115" i="31"/>
  <c r="O116" i="31"/>
  <c r="O117" i="31"/>
  <c r="O118" i="31"/>
  <c r="O119" i="31"/>
  <c r="O120" i="31"/>
  <c r="O121" i="31"/>
  <c r="O122" i="31"/>
  <c r="O123" i="31"/>
  <c r="K113" i="31"/>
  <c r="K114" i="31"/>
  <c r="K115" i="31"/>
  <c r="K116" i="31"/>
  <c r="K117" i="31"/>
  <c r="K118" i="31"/>
  <c r="K119" i="31"/>
  <c r="K120" i="31"/>
  <c r="K121" i="31"/>
  <c r="K122" i="31"/>
  <c r="K123" i="31"/>
  <c r="G113" i="31"/>
  <c r="G114" i="31"/>
  <c r="G115" i="31"/>
  <c r="G116" i="31"/>
  <c r="G117" i="31"/>
  <c r="G118" i="31"/>
  <c r="G119" i="31"/>
  <c r="G120" i="31"/>
  <c r="G121" i="31"/>
  <c r="G122" i="31"/>
  <c r="G123" i="31"/>
  <c r="C113" i="31"/>
  <c r="C114" i="31"/>
  <c r="C115" i="31"/>
  <c r="C116" i="31"/>
  <c r="C117" i="31"/>
  <c r="C118" i="31"/>
  <c r="C119" i="31"/>
  <c r="C120" i="31"/>
  <c r="C121" i="31"/>
  <c r="C122" i="31"/>
  <c r="C123" i="31"/>
  <c r="P83" i="31"/>
  <c r="L83" i="31"/>
  <c r="B118" i="6"/>
  <c r="B116" i="6"/>
  <c r="F68" i="6"/>
  <c r="F141" i="6" s="1"/>
  <c r="J64" i="6"/>
  <c r="J137" i="6" s="1"/>
  <c r="N4" i="6"/>
  <c r="J4" i="6"/>
  <c r="F4" i="6"/>
  <c r="B4" i="6"/>
  <c r="J62" i="10"/>
  <c r="B62" i="10"/>
  <c r="N60" i="10"/>
  <c r="J60" i="10"/>
  <c r="F60" i="10"/>
  <c r="B60" i="10"/>
  <c r="N59" i="10"/>
  <c r="J59" i="10"/>
  <c r="F59" i="10"/>
  <c r="B59" i="10"/>
  <c r="B37" i="9"/>
  <c r="Q57" i="10"/>
  <c r="Q61" i="10"/>
  <c r="E57" i="10"/>
  <c r="E61" i="10"/>
  <c r="K154" i="11"/>
  <c r="C154" i="11"/>
  <c r="K153" i="11"/>
  <c r="C153" i="11"/>
  <c r="K152" i="11"/>
  <c r="C152" i="11"/>
  <c r="K151" i="11"/>
  <c r="C151" i="11"/>
  <c r="K150" i="11"/>
  <c r="C150" i="11"/>
  <c r="K149" i="11"/>
  <c r="C149" i="11"/>
  <c r="K148" i="11"/>
  <c r="C148" i="11"/>
  <c r="K147" i="11"/>
  <c r="C147" i="11"/>
  <c r="K146" i="11"/>
  <c r="C146" i="11"/>
  <c r="K143" i="11"/>
  <c r="C143" i="11"/>
  <c r="K142" i="11"/>
  <c r="C142" i="11"/>
  <c r="K141" i="11"/>
  <c r="C141" i="11"/>
  <c r="K140" i="11"/>
  <c r="C140" i="11"/>
  <c r="K139" i="11"/>
  <c r="C139" i="11"/>
  <c r="K138" i="11"/>
  <c r="C138" i="11"/>
  <c r="K137" i="11"/>
  <c r="C137" i="11"/>
  <c r="K136" i="11"/>
  <c r="C136" i="11"/>
  <c r="K135" i="11"/>
  <c r="C135" i="11"/>
  <c r="L138" i="12"/>
  <c r="D138" i="12"/>
  <c r="L137" i="12"/>
  <c r="D137" i="12"/>
  <c r="L136" i="12"/>
  <c r="D136" i="12"/>
  <c r="L135" i="12"/>
  <c r="D135" i="12"/>
  <c r="O154" i="13"/>
  <c r="G154" i="13"/>
  <c r="O153" i="13"/>
  <c r="G153" i="13"/>
  <c r="O151" i="13"/>
  <c r="G151" i="13"/>
  <c r="O150" i="13"/>
  <c r="G150" i="13"/>
  <c r="O143" i="13"/>
  <c r="G143" i="13"/>
  <c r="O142" i="13"/>
  <c r="G142" i="13"/>
  <c r="O141" i="13"/>
  <c r="G141" i="13"/>
  <c r="O140" i="13"/>
  <c r="G140" i="13"/>
  <c r="O139" i="13"/>
  <c r="G139" i="13"/>
  <c r="O130" i="13"/>
  <c r="G130" i="13"/>
  <c r="O113" i="13"/>
  <c r="G113" i="13"/>
  <c r="P120" i="13"/>
  <c r="P121" i="13"/>
  <c r="P123" i="13"/>
  <c r="P124" i="13"/>
  <c r="P126" i="13"/>
  <c r="P127" i="13"/>
  <c r="P128" i="13"/>
  <c r="P130" i="13"/>
  <c r="P145" i="13"/>
  <c r="L120" i="13"/>
  <c r="L121" i="13"/>
  <c r="L123" i="13"/>
  <c r="L124" i="13"/>
  <c r="L126" i="13"/>
  <c r="L127" i="13"/>
  <c r="L128" i="13"/>
  <c r="L130" i="13"/>
  <c r="L145" i="13"/>
  <c r="H120" i="13"/>
  <c r="H121" i="13"/>
  <c r="H123" i="13"/>
  <c r="H124" i="13"/>
  <c r="H126" i="13"/>
  <c r="H127" i="13"/>
  <c r="H128" i="13"/>
  <c r="H130" i="13"/>
  <c r="H145" i="13"/>
  <c r="D120" i="13"/>
  <c r="D121" i="13"/>
  <c r="D123" i="13"/>
  <c r="D124" i="13"/>
  <c r="D126" i="13"/>
  <c r="D127" i="13"/>
  <c r="D128" i="13"/>
  <c r="D130" i="13"/>
  <c r="D145" i="13"/>
  <c r="P103" i="13"/>
  <c r="P104" i="13"/>
  <c r="P105" i="13"/>
  <c r="P106" i="13"/>
  <c r="P107" i="13"/>
  <c r="P109" i="13"/>
  <c r="P110" i="13"/>
  <c r="P111" i="13"/>
  <c r="P113" i="13"/>
  <c r="P134" i="13"/>
  <c r="L103" i="13"/>
  <c r="L104" i="13"/>
  <c r="L105" i="13"/>
  <c r="L106" i="13"/>
  <c r="L107" i="13"/>
  <c r="L109" i="13"/>
  <c r="L110" i="13"/>
  <c r="L111" i="13"/>
  <c r="L113" i="13"/>
  <c r="L134" i="13"/>
  <c r="H103" i="13"/>
  <c r="H104" i="13"/>
  <c r="H105" i="13"/>
  <c r="H106" i="13"/>
  <c r="H107" i="13"/>
  <c r="H109" i="13"/>
  <c r="H110" i="13"/>
  <c r="H111" i="13"/>
  <c r="H113" i="13"/>
  <c r="H134" i="13"/>
  <c r="D103" i="13"/>
  <c r="D104" i="13"/>
  <c r="D105" i="13"/>
  <c r="D106" i="13"/>
  <c r="D107" i="13"/>
  <c r="D109" i="13"/>
  <c r="D110" i="13"/>
  <c r="D111" i="13"/>
  <c r="D113" i="13"/>
  <c r="D134" i="13"/>
  <c r="O257" i="15"/>
  <c r="G257" i="15"/>
  <c r="O256" i="15"/>
  <c r="G256" i="15"/>
  <c r="O255" i="15"/>
  <c r="G255" i="15"/>
  <c r="O254" i="15"/>
  <c r="G254" i="15"/>
  <c r="O253" i="15"/>
  <c r="G253" i="15"/>
  <c r="O252" i="15"/>
  <c r="G252" i="15"/>
  <c r="O251" i="15"/>
  <c r="G251" i="15"/>
  <c r="O250" i="15"/>
  <c r="G250" i="15"/>
  <c r="O247" i="15"/>
  <c r="G247" i="15"/>
  <c r="O246" i="15"/>
  <c r="G246" i="15"/>
  <c r="O245" i="15"/>
  <c r="G245" i="15"/>
  <c r="O244" i="15"/>
  <c r="G244" i="15"/>
  <c r="O243" i="15"/>
  <c r="G243" i="15"/>
  <c r="O242" i="15"/>
  <c r="G242" i="15"/>
  <c r="O241" i="15"/>
  <c r="G241" i="15"/>
  <c r="O240" i="15"/>
  <c r="G240" i="15"/>
  <c r="O237" i="15"/>
  <c r="G237" i="15"/>
  <c r="O236" i="15"/>
  <c r="G236" i="15"/>
  <c r="O235" i="15"/>
  <c r="G235" i="15"/>
  <c r="O234" i="15"/>
  <c r="G234" i="15"/>
  <c r="O227" i="15"/>
  <c r="G227" i="15"/>
  <c r="O226" i="15"/>
  <c r="G226" i="15"/>
  <c r="O225" i="15"/>
  <c r="G225" i="15"/>
  <c r="K234" i="16"/>
  <c r="K227" i="16"/>
  <c r="K226" i="16"/>
  <c r="K225" i="16"/>
  <c r="K220" i="16"/>
  <c r="Q205" i="17"/>
  <c r="Q206" i="17"/>
  <c r="Q207" i="17"/>
  <c r="Q209" i="17"/>
  <c r="Q210" i="17"/>
  <c r="Q212" i="17"/>
  <c r="Q213" i="17"/>
  <c r="Q214" i="17"/>
  <c r="Q216" i="17"/>
  <c r="Q249" i="17"/>
  <c r="Q77" i="14"/>
  <c r="M205" i="17"/>
  <c r="M206" i="17"/>
  <c r="M207" i="17"/>
  <c r="M209" i="17"/>
  <c r="M210" i="17"/>
  <c r="M212" i="17"/>
  <c r="M213" i="17"/>
  <c r="M214" i="17"/>
  <c r="M216" i="17"/>
  <c r="M249" i="17"/>
  <c r="M77" i="14"/>
  <c r="I205" i="17"/>
  <c r="I206" i="17"/>
  <c r="I207" i="17"/>
  <c r="I209" i="17"/>
  <c r="I210" i="17"/>
  <c r="I212" i="17"/>
  <c r="I213" i="17"/>
  <c r="I214" i="17"/>
  <c r="I216" i="17"/>
  <c r="I249" i="17"/>
  <c r="I77" i="14"/>
  <c r="E209" i="17"/>
  <c r="E210" i="17"/>
  <c r="E212" i="17"/>
  <c r="E213" i="17"/>
  <c r="E214" i="17"/>
  <c r="E216" i="17"/>
  <c r="E249" i="17"/>
  <c r="E77" i="14"/>
  <c r="Q172" i="17"/>
  <c r="Q174" i="17"/>
  <c r="Q175" i="17"/>
  <c r="Q177" i="17"/>
  <c r="Q178" i="17"/>
  <c r="Q179" i="17"/>
  <c r="Q181" i="17"/>
  <c r="Q229" i="17"/>
  <c r="Q75" i="14"/>
  <c r="Q74" i="14" s="1"/>
  <c r="M172" i="17"/>
  <c r="M174" i="17"/>
  <c r="M175" i="17"/>
  <c r="M177" i="17"/>
  <c r="M178" i="17"/>
  <c r="M179" i="17"/>
  <c r="M181" i="17"/>
  <c r="M229" i="17"/>
  <c r="M75" i="14"/>
  <c r="M74" i="14" s="1"/>
  <c r="I172" i="17"/>
  <c r="I174" i="17"/>
  <c r="I175" i="17"/>
  <c r="I177" i="17"/>
  <c r="I178" i="17"/>
  <c r="I179" i="17"/>
  <c r="I181" i="17"/>
  <c r="I229" i="17"/>
  <c r="I75" i="14"/>
  <c r="I74" i="14" s="1"/>
  <c r="E172" i="17"/>
  <c r="E174" i="17"/>
  <c r="E175" i="17"/>
  <c r="E177" i="17"/>
  <c r="E178" i="17"/>
  <c r="E179" i="17"/>
  <c r="E181" i="17"/>
  <c r="E229" i="17"/>
  <c r="E75" i="14"/>
  <c r="E74" i="14" s="1"/>
  <c r="N180" i="21"/>
  <c r="N181" i="21"/>
  <c r="N182" i="21"/>
  <c r="N184" i="21"/>
  <c r="N185" i="21"/>
  <c r="N187" i="21"/>
  <c r="N188" i="21"/>
  <c r="N189" i="21"/>
  <c r="N192" i="21"/>
  <c r="N226" i="21"/>
  <c r="N80" i="18"/>
  <c r="N109" i="6" s="1"/>
  <c r="J180" i="21"/>
  <c r="J181" i="21"/>
  <c r="J182" i="21"/>
  <c r="J184" i="21"/>
  <c r="J185" i="21"/>
  <c r="J187" i="21"/>
  <c r="J188" i="21"/>
  <c r="J189" i="21"/>
  <c r="J192" i="21"/>
  <c r="J226" i="21"/>
  <c r="J80" i="18"/>
  <c r="J109" i="6" s="1"/>
  <c r="F180" i="21"/>
  <c r="F181" i="21"/>
  <c r="F182" i="21"/>
  <c r="F184" i="21"/>
  <c r="F185" i="21"/>
  <c r="F187" i="21"/>
  <c r="F188" i="21"/>
  <c r="F189" i="21"/>
  <c r="F192" i="21"/>
  <c r="F226" i="21"/>
  <c r="F80" i="18"/>
  <c r="F109" i="6" s="1"/>
  <c r="B180" i="21"/>
  <c r="B181" i="21"/>
  <c r="B182" i="21"/>
  <c r="B184" i="21"/>
  <c r="B185" i="21"/>
  <c r="B187" i="21"/>
  <c r="B188" i="21"/>
  <c r="B189" i="21"/>
  <c r="B192" i="21"/>
  <c r="B226" i="21"/>
  <c r="B80" i="18"/>
  <c r="B109" i="6" s="1"/>
  <c r="N162" i="21"/>
  <c r="N164" i="21"/>
  <c r="N165" i="21"/>
  <c r="N166" i="21"/>
  <c r="N168" i="21"/>
  <c r="N169" i="21"/>
  <c r="N170" i="21"/>
  <c r="N173" i="21"/>
  <c r="N214" i="21"/>
  <c r="N79" i="18"/>
  <c r="J162" i="21"/>
  <c r="J164" i="21"/>
  <c r="J165" i="21"/>
  <c r="J166" i="21"/>
  <c r="J168" i="21"/>
  <c r="J169" i="21"/>
  <c r="J170" i="21"/>
  <c r="J173" i="21"/>
  <c r="J214" i="21"/>
  <c r="J79" i="18"/>
  <c r="F162" i="21"/>
  <c r="F164" i="21"/>
  <c r="F165" i="21"/>
  <c r="F166" i="21"/>
  <c r="F168" i="21"/>
  <c r="F169" i="21"/>
  <c r="F170" i="21"/>
  <c r="F173" i="21"/>
  <c r="F214" i="21"/>
  <c r="F79" i="18"/>
  <c r="B162" i="21"/>
  <c r="B164" i="21"/>
  <c r="B165" i="21"/>
  <c r="B166" i="21"/>
  <c r="B168" i="21"/>
  <c r="B169" i="21"/>
  <c r="B170" i="21"/>
  <c r="B173" i="21"/>
  <c r="B214" i="21"/>
  <c r="B79" i="18"/>
  <c r="E76" i="22"/>
  <c r="E167" i="6" s="1"/>
  <c r="O107" i="28"/>
  <c r="C107" i="28"/>
  <c r="Q153" i="28"/>
  <c r="Q72" i="26"/>
  <c r="M153" i="28"/>
  <c r="M72" i="26"/>
  <c r="I153" i="28"/>
  <c r="I72" i="26"/>
  <c r="E153" i="28"/>
  <c r="E72" i="26"/>
  <c r="M71" i="26"/>
  <c r="M143" i="28"/>
  <c r="I71" i="26"/>
  <c r="I143" i="28"/>
  <c r="E71" i="26"/>
  <c r="E143" i="28"/>
  <c r="M70" i="26"/>
  <c r="M133" i="28"/>
  <c r="I70" i="26"/>
  <c r="I133" i="28"/>
  <c r="E70" i="26"/>
  <c r="E133" i="28"/>
  <c r="B140" i="29"/>
  <c r="N139" i="29"/>
  <c r="J139" i="29"/>
  <c r="F139" i="29"/>
  <c r="B139" i="29"/>
  <c r="P128" i="29"/>
  <c r="L128" i="29"/>
  <c r="H128" i="29"/>
  <c r="D128" i="29"/>
  <c r="N102" i="29"/>
  <c r="J102" i="29"/>
  <c r="F102" i="29"/>
  <c r="N101" i="29"/>
  <c r="J101" i="29"/>
  <c r="F101" i="29"/>
  <c r="B101" i="29"/>
  <c r="N100" i="29"/>
  <c r="J100" i="29"/>
  <c r="F100" i="29"/>
  <c r="N99" i="29"/>
  <c r="J99" i="29"/>
  <c r="F99" i="29"/>
  <c r="B99" i="29"/>
  <c r="N98" i="29"/>
  <c r="J98" i="29"/>
  <c r="F98" i="29"/>
  <c r="B98" i="29"/>
  <c r="N97" i="29"/>
  <c r="J97" i="29"/>
  <c r="F97" i="29"/>
  <c r="B97" i="29"/>
  <c r="N96" i="29"/>
  <c r="J96" i="29"/>
  <c r="F96" i="29"/>
  <c r="B96" i="29"/>
  <c r="P123" i="32"/>
  <c r="P123" i="31"/>
  <c r="L123" i="32"/>
  <c r="L123" i="31"/>
  <c r="H123" i="32"/>
  <c r="H123" i="31"/>
  <c r="D123" i="32"/>
  <c r="D123" i="31"/>
  <c r="P122" i="32"/>
  <c r="P122" i="31"/>
  <c r="L122" i="32"/>
  <c r="L122" i="31"/>
  <c r="H122" i="32"/>
  <c r="H122" i="31"/>
  <c r="D122" i="32"/>
  <c r="D122" i="31"/>
  <c r="P121" i="32"/>
  <c r="P121" i="31"/>
  <c r="L121" i="32"/>
  <c r="L121" i="31"/>
  <c r="H121" i="32"/>
  <c r="H121" i="31"/>
  <c r="D121" i="32"/>
  <c r="D121" i="31"/>
  <c r="P120" i="32"/>
  <c r="P120" i="31"/>
  <c r="L120" i="32"/>
  <c r="L120" i="31"/>
  <c r="H120" i="32"/>
  <c r="H120" i="31"/>
  <c r="D120" i="32"/>
  <c r="D120" i="31"/>
  <c r="P119" i="32"/>
  <c r="P119" i="31"/>
  <c r="L119" i="32"/>
  <c r="L119" i="31"/>
  <c r="H119" i="32"/>
  <c r="H119" i="31"/>
  <c r="D119" i="32"/>
  <c r="D119" i="31"/>
  <c r="P118" i="32"/>
  <c r="P118" i="31"/>
  <c r="L118" i="32"/>
  <c r="L118" i="31"/>
  <c r="H118" i="32"/>
  <c r="H118" i="31"/>
  <c r="D118" i="32"/>
  <c r="D118" i="31"/>
  <c r="P117" i="32"/>
  <c r="P117" i="31"/>
  <c r="L117" i="32"/>
  <c r="L117" i="31"/>
  <c r="H117" i="32"/>
  <c r="H117" i="31"/>
  <c r="D117" i="32"/>
  <c r="D117" i="31"/>
  <c r="P116" i="32"/>
  <c r="P116" i="31"/>
  <c r="L116" i="32"/>
  <c r="L116" i="31"/>
  <c r="H116" i="32"/>
  <c r="H116" i="31"/>
  <c r="D116" i="32"/>
  <c r="D116" i="31"/>
  <c r="P115" i="32"/>
  <c r="P115" i="31"/>
  <c r="L115" i="32"/>
  <c r="L115" i="31"/>
  <c r="H115" i="32"/>
  <c r="H115" i="31"/>
  <c r="D115" i="32"/>
  <c r="D115" i="31"/>
  <c r="P114" i="32"/>
  <c r="P114" i="31"/>
  <c r="L114" i="32"/>
  <c r="L114" i="31"/>
  <c r="H114" i="32"/>
  <c r="H114" i="31"/>
  <c r="D114" i="32"/>
  <c r="D114" i="31"/>
  <c r="P113" i="32"/>
  <c r="P113" i="31"/>
  <c r="L113" i="32"/>
  <c r="L113" i="31"/>
  <c r="H113" i="32"/>
  <c r="H113" i="31"/>
  <c r="D113" i="32"/>
  <c r="D113" i="31"/>
  <c r="M83" i="32"/>
  <c r="J119" i="33"/>
  <c r="J234" i="17"/>
  <c r="B234" i="17"/>
  <c r="J227" i="17"/>
  <c r="B227" i="17"/>
  <c r="J226" i="17"/>
  <c r="B226" i="17"/>
  <c r="J225" i="17"/>
  <c r="B225" i="17"/>
  <c r="J220" i="17"/>
  <c r="B220" i="17"/>
  <c r="N92" i="18"/>
  <c r="N102" i="18"/>
  <c r="N165" i="6" s="1"/>
  <c r="J92" i="18"/>
  <c r="J102" i="18"/>
  <c r="J165" i="6" s="1"/>
  <c r="F92" i="18"/>
  <c r="F102" i="18"/>
  <c r="F165" i="6" s="1"/>
  <c r="B92" i="18"/>
  <c r="B102" i="18"/>
  <c r="B165" i="6" s="1"/>
  <c r="N91" i="18"/>
  <c r="J91" i="18"/>
  <c r="F91" i="18"/>
  <c r="B91" i="18"/>
  <c r="N90" i="18"/>
  <c r="J90" i="18"/>
  <c r="F90" i="18"/>
  <c r="B90" i="18"/>
  <c r="J51" i="18"/>
  <c r="B51" i="18"/>
  <c r="P238" i="19"/>
  <c r="P239" i="19"/>
  <c r="P240" i="19"/>
  <c r="P241" i="19"/>
  <c r="P242" i="19"/>
  <c r="P243" i="19"/>
  <c r="P244" i="19"/>
  <c r="P245" i="19"/>
  <c r="P246" i="19"/>
  <c r="L238" i="19"/>
  <c r="L239" i="19"/>
  <c r="L240" i="19"/>
  <c r="L241" i="19"/>
  <c r="L242" i="19"/>
  <c r="L243" i="19"/>
  <c r="L244" i="19"/>
  <c r="L245" i="19"/>
  <c r="L246" i="19"/>
  <c r="H238" i="19"/>
  <c r="H239" i="19"/>
  <c r="H240" i="19"/>
  <c r="H241" i="19"/>
  <c r="H242" i="19"/>
  <c r="H243" i="19"/>
  <c r="H244" i="19"/>
  <c r="H245" i="19"/>
  <c r="H246" i="19"/>
  <c r="D238" i="19"/>
  <c r="D239" i="19"/>
  <c r="D240" i="19"/>
  <c r="D241" i="19"/>
  <c r="D242" i="19"/>
  <c r="D243" i="19"/>
  <c r="D244" i="19"/>
  <c r="D245" i="19"/>
  <c r="D246" i="19"/>
  <c r="P227" i="19"/>
  <c r="P228" i="19"/>
  <c r="P229" i="19"/>
  <c r="P230" i="19"/>
  <c r="P231" i="19"/>
  <c r="P232" i="19"/>
  <c r="P233" i="19"/>
  <c r="P234" i="19"/>
  <c r="P235" i="19"/>
  <c r="L227" i="19"/>
  <c r="L228" i="19"/>
  <c r="L229" i="19"/>
  <c r="L230" i="19"/>
  <c r="L231" i="19"/>
  <c r="L232" i="19"/>
  <c r="L233" i="19"/>
  <c r="L234" i="19"/>
  <c r="L235" i="19"/>
  <c r="H227" i="19"/>
  <c r="H228" i="19"/>
  <c r="H229" i="19"/>
  <c r="H230" i="19"/>
  <c r="H231" i="19"/>
  <c r="H232" i="19"/>
  <c r="H233" i="19"/>
  <c r="H234" i="19"/>
  <c r="H235" i="19"/>
  <c r="D227" i="19"/>
  <c r="D228" i="19"/>
  <c r="D229" i="19"/>
  <c r="D230" i="19"/>
  <c r="D231" i="19"/>
  <c r="D232" i="19"/>
  <c r="D233" i="19"/>
  <c r="D234" i="19"/>
  <c r="D235" i="19"/>
  <c r="P89" i="18"/>
  <c r="P215" i="19"/>
  <c r="P216" i="19"/>
  <c r="P217" i="19"/>
  <c r="P218" i="19"/>
  <c r="P219" i="19"/>
  <c r="P220" i="19"/>
  <c r="P221" i="19"/>
  <c r="P222" i="19"/>
  <c r="P223" i="19"/>
  <c r="P224" i="19"/>
  <c r="L89" i="18"/>
  <c r="L215" i="19"/>
  <c r="L216" i="19"/>
  <c r="L217" i="19"/>
  <c r="L218" i="19"/>
  <c r="L219" i="19"/>
  <c r="L220" i="19"/>
  <c r="L221" i="19"/>
  <c r="L222" i="19"/>
  <c r="L223" i="19"/>
  <c r="L224" i="19"/>
  <c r="H89" i="18"/>
  <c r="H215" i="19"/>
  <c r="H216" i="19"/>
  <c r="H217" i="19"/>
  <c r="H218" i="19"/>
  <c r="H219" i="19"/>
  <c r="H220" i="19"/>
  <c r="H221" i="19"/>
  <c r="H222" i="19"/>
  <c r="H223" i="19"/>
  <c r="H224" i="19"/>
  <c r="D89" i="18"/>
  <c r="D215" i="19"/>
  <c r="D216" i="19"/>
  <c r="D217" i="19"/>
  <c r="D218" i="19"/>
  <c r="D219" i="19"/>
  <c r="D220" i="19"/>
  <c r="D221" i="19"/>
  <c r="D222" i="19"/>
  <c r="D223" i="19"/>
  <c r="D224" i="19"/>
  <c r="P86" i="18"/>
  <c r="L86" i="18"/>
  <c r="H86" i="18"/>
  <c r="D86" i="18"/>
  <c r="P85" i="18"/>
  <c r="L85" i="18"/>
  <c r="H85" i="18"/>
  <c r="D85" i="18"/>
  <c r="P84" i="18"/>
  <c r="L84" i="18"/>
  <c r="H84" i="18"/>
  <c r="D84" i="18"/>
  <c r="Q214" i="20"/>
  <c r="M214" i="20"/>
  <c r="I214" i="20"/>
  <c r="E214" i="20"/>
  <c r="N98" i="18"/>
  <c r="J98" i="18"/>
  <c r="F98" i="18"/>
  <c r="B98" i="18"/>
  <c r="N97" i="18"/>
  <c r="J97" i="18"/>
  <c r="F97" i="18"/>
  <c r="B97" i="18"/>
  <c r="N95" i="18"/>
  <c r="J95" i="18"/>
  <c r="F95" i="18"/>
  <c r="B95" i="18"/>
  <c r="N96" i="18"/>
  <c r="J96" i="18"/>
  <c r="F96" i="18"/>
  <c r="B96" i="18"/>
  <c r="M245" i="21"/>
  <c r="E245" i="21"/>
  <c r="M244" i="21"/>
  <c r="E244" i="21"/>
  <c r="M243" i="21"/>
  <c r="E243" i="21"/>
  <c r="M242" i="21"/>
  <c r="E242" i="21"/>
  <c r="M237" i="21"/>
  <c r="E237" i="21"/>
  <c r="M234" i="21"/>
  <c r="E234" i="21"/>
  <c r="M233" i="21"/>
  <c r="E233" i="21"/>
  <c r="M232" i="21"/>
  <c r="E232" i="21"/>
  <c r="M231" i="21"/>
  <c r="E231" i="21"/>
  <c r="M223" i="21"/>
  <c r="E223" i="21"/>
  <c r="M222" i="21"/>
  <c r="E222" i="21"/>
  <c r="M221" i="21"/>
  <c r="E221" i="21"/>
  <c r="M219" i="21"/>
  <c r="E219" i="21"/>
  <c r="N203" i="23"/>
  <c r="N204" i="23"/>
  <c r="N205" i="23"/>
  <c r="N206" i="23"/>
  <c r="N207" i="23"/>
  <c r="N208" i="23"/>
  <c r="N209" i="23"/>
  <c r="N210" i="23"/>
  <c r="N211" i="23"/>
  <c r="J203" i="23"/>
  <c r="J204" i="23"/>
  <c r="J205" i="23"/>
  <c r="J206" i="23"/>
  <c r="J207" i="23"/>
  <c r="J208" i="23"/>
  <c r="J209" i="23"/>
  <c r="J210" i="23"/>
  <c r="J211" i="23"/>
  <c r="F203" i="23"/>
  <c r="F204" i="23"/>
  <c r="F205" i="23"/>
  <c r="F206" i="23"/>
  <c r="F207" i="23"/>
  <c r="F208" i="23"/>
  <c r="F209" i="23"/>
  <c r="F210" i="23"/>
  <c r="F211" i="23"/>
  <c r="B203" i="23"/>
  <c r="B204" i="23"/>
  <c r="B205" i="23"/>
  <c r="B206" i="23"/>
  <c r="B207" i="23"/>
  <c r="B208" i="23"/>
  <c r="B209" i="23"/>
  <c r="B210" i="23"/>
  <c r="B211" i="23"/>
  <c r="N192" i="23"/>
  <c r="N193" i="23"/>
  <c r="N194" i="23"/>
  <c r="N195" i="23"/>
  <c r="N196" i="23"/>
  <c r="N197" i="23"/>
  <c r="N198" i="23"/>
  <c r="N199" i="23"/>
  <c r="N200" i="23"/>
  <c r="J192" i="23"/>
  <c r="J193" i="23"/>
  <c r="J194" i="23"/>
  <c r="J195" i="23"/>
  <c r="J196" i="23"/>
  <c r="J197" i="23"/>
  <c r="J198" i="23"/>
  <c r="J199" i="23"/>
  <c r="J200" i="23"/>
  <c r="F192" i="23"/>
  <c r="F193" i="23"/>
  <c r="F194" i="23"/>
  <c r="F195" i="23"/>
  <c r="F196" i="23"/>
  <c r="F197" i="23"/>
  <c r="F198" i="23"/>
  <c r="F199" i="23"/>
  <c r="F200" i="23"/>
  <c r="B192" i="23"/>
  <c r="B193" i="23"/>
  <c r="B194" i="23"/>
  <c r="B195" i="23"/>
  <c r="B196" i="23"/>
  <c r="B197" i="23"/>
  <c r="B198" i="23"/>
  <c r="B199" i="23"/>
  <c r="B200" i="23"/>
  <c r="N181" i="23"/>
  <c r="N182" i="23"/>
  <c r="N183" i="23"/>
  <c r="N184" i="23"/>
  <c r="N185" i="23"/>
  <c r="N186" i="23"/>
  <c r="N187" i="23"/>
  <c r="N188" i="23"/>
  <c r="N189" i="23"/>
  <c r="J181" i="23"/>
  <c r="J182" i="23"/>
  <c r="J183" i="23"/>
  <c r="J184" i="23"/>
  <c r="J185" i="23"/>
  <c r="J186" i="23"/>
  <c r="J187" i="23"/>
  <c r="J188" i="23"/>
  <c r="J189" i="23"/>
  <c r="F181" i="23"/>
  <c r="F182" i="23"/>
  <c r="F183" i="23"/>
  <c r="F184" i="23"/>
  <c r="F185" i="23"/>
  <c r="F186" i="23"/>
  <c r="F187" i="23"/>
  <c r="F188" i="23"/>
  <c r="F189" i="23"/>
  <c r="B181" i="23"/>
  <c r="B182" i="23"/>
  <c r="B183" i="23"/>
  <c r="B184" i="23"/>
  <c r="B185" i="23"/>
  <c r="B186" i="23"/>
  <c r="B187" i="23"/>
  <c r="B188" i="23"/>
  <c r="B189" i="23"/>
  <c r="P162" i="24"/>
  <c r="L162" i="24"/>
  <c r="H162" i="24"/>
  <c r="H143" i="24"/>
  <c r="P129" i="24"/>
  <c r="L129" i="24"/>
  <c r="H129" i="24"/>
  <c r="Q210" i="25"/>
  <c r="Q208" i="25"/>
  <c r="Q207" i="25"/>
  <c r="Q200" i="25"/>
  <c r="Q199" i="25"/>
  <c r="Q198" i="25"/>
  <c r="Q196" i="25"/>
  <c r="Q188" i="25"/>
  <c r="Q187" i="25"/>
  <c r="Q185" i="25"/>
  <c r="P154" i="27"/>
  <c r="P155" i="27"/>
  <c r="P156" i="27"/>
  <c r="P157" i="27"/>
  <c r="P158" i="27"/>
  <c r="P159" i="27"/>
  <c r="P72" i="26"/>
  <c r="L154" i="27"/>
  <c r="L155" i="27"/>
  <c r="L156" i="27"/>
  <c r="L157" i="27"/>
  <c r="L158" i="27"/>
  <c r="L159" i="27"/>
  <c r="L72" i="26"/>
  <c r="L64" i="26"/>
  <c r="H154" i="27"/>
  <c r="H155" i="27"/>
  <c r="H156" i="27"/>
  <c r="H157" i="27"/>
  <c r="H158" i="27"/>
  <c r="H159" i="27"/>
  <c r="H72" i="26"/>
  <c r="D154" i="27"/>
  <c r="D155" i="27"/>
  <c r="D156" i="27"/>
  <c r="D157" i="27"/>
  <c r="D158" i="27"/>
  <c r="D159" i="27"/>
  <c r="D64" i="26"/>
  <c r="D72" i="26"/>
  <c r="P144" i="27"/>
  <c r="P145" i="27"/>
  <c r="P146" i="27"/>
  <c r="P147" i="27"/>
  <c r="P148" i="27"/>
  <c r="P149" i="27"/>
  <c r="P150" i="27"/>
  <c r="P151" i="27"/>
  <c r="P71" i="26"/>
  <c r="L144" i="27"/>
  <c r="L145" i="27"/>
  <c r="L146" i="27"/>
  <c r="L147" i="27"/>
  <c r="L148" i="27"/>
  <c r="L149" i="27"/>
  <c r="L150" i="27"/>
  <c r="L151" i="27"/>
  <c r="L71" i="26"/>
  <c r="L63" i="26"/>
  <c r="H144" i="27"/>
  <c r="H145" i="27"/>
  <c r="H146" i="27"/>
  <c r="H147" i="27"/>
  <c r="H148" i="27"/>
  <c r="H149" i="27"/>
  <c r="H150" i="27"/>
  <c r="H151" i="27"/>
  <c r="H71" i="26"/>
  <c r="D144" i="27"/>
  <c r="D145" i="27"/>
  <c r="D146" i="27"/>
  <c r="D147" i="27"/>
  <c r="D148" i="27"/>
  <c r="D149" i="27"/>
  <c r="D150" i="27"/>
  <c r="D151" i="27"/>
  <c r="D63" i="26"/>
  <c r="D71" i="26"/>
  <c r="P134" i="27"/>
  <c r="P135" i="27"/>
  <c r="P136" i="27"/>
  <c r="P137" i="27"/>
  <c r="P138" i="27"/>
  <c r="P139" i="27"/>
  <c r="P140" i="27"/>
  <c r="P141" i="27"/>
  <c r="P70" i="26"/>
  <c r="L134" i="27"/>
  <c r="L135" i="27"/>
  <c r="L136" i="27"/>
  <c r="L137" i="27"/>
  <c r="L138" i="27"/>
  <c r="L139" i="27"/>
  <c r="L140" i="27"/>
  <c r="L141" i="27"/>
  <c r="L70" i="26"/>
  <c r="L62" i="26"/>
  <c r="H134" i="27"/>
  <c r="H135" i="27"/>
  <c r="H136" i="27"/>
  <c r="H137" i="27"/>
  <c r="H138" i="27"/>
  <c r="H139" i="27"/>
  <c r="H140" i="27"/>
  <c r="H141" i="27"/>
  <c r="H70" i="26"/>
  <c r="D134" i="27"/>
  <c r="D135" i="27"/>
  <c r="D136" i="27"/>
  <c r="D137" i="27"/>
  <c r="D138" i="27"/>
  <c r="D139" i="27"/>
  <c r="D140" i="27"/>
  <c r="D141" i="27"/>
  <c r="D62" i="26"/>
  <c r="D70" i="26"/>
  <c r="Q37" i="34"/>
  <c r="Q175" i="6" s="1"/>
  <c r="M37" i="34"/>
  <c r="M175" i="6" s="1"/>
  <c r="I37" i="34"/>
  <c r="I175" i="6" s="1"/>
  <c r="E37" i="34"/>
  <c r="E175" i="6" s="1"/>
  <c r="O72" i="35"/>
  <c r="O73" i="35"/>
  <c r="O74" i="35"/>
  <c r="O75" i="35"/>
  <c r="O76" i="35"/>
  <c r="O77" i="35"/>
  <c r="O78" i="35"/>
  <c r="O79" i="35"/>
  <c r="O80" i="35"/>
  <c r="O81" i="35"/>
  <c r="O82" i="35"/>
  <c r="O36" i="34"/>
  <c r="K72" i="35"/>
  <c r="K73" i="35"/>
  <c r="K74" i="35"/>
  <c r="K75" i="35"/>
  <c r="K76" i="35"/>
  <c r="K77" i="35"/>
  <c r="K78" i="35"/>
  <c r="K79" i="35"/>
  <c r="K80" i="35"/>
  <c r="K81" i="35"/>
  <c r="K82" i="35"/>
  <c r="K36" i="34"/>
  <c r="G72" i="35"/>
  <c r="G73" i="35"/>
  <c r="G74" i="35"/>
  <c r="G75" i="35"/>
  <c r="G76" i="35"/>
  <c r="G77" i="35"/>
  <c r="G78" i="35"/>
  <c r="G79" i="35"/>
  <c r="G80" i="35"/>
  <c r="G81" i="35"/>
  <c r="G82" i="35"/>
  <c r="G36" i="34"/>
  <c r="C72" i="35"/>
  <c r="C73" i="35"/>
  <c r="C74" i="35"/>
  <c r="C75" i="35"/>
  <c r="C76" i="35"/>
  <c r="C77" i="35"/>
  <c r="C78" i="35"/>
  <c r="C79" i="35"/>
  <c r="C80" i="35"/>
  <c r="C81" i="35"/>
  <c r="C82" i="35"/>
  <c r="C36" i="34"/>
  <c r="I50" i="35"/>
  <c r="J67" i="36"/>
  <c r="J82" i="36"/>
  <c r="F82" i="36"/>
  <c r="F67" i="36"/>
  <c r="N66" i="36"/>
  <c r="N81" i="36"/>
  <c r="F81" i="36"/>
  <c r="F66" i="36"/>
  <c r="B66" i="36"/>
  <c r="B81" i="36"/>
  <c r="J65" i="36"/>
  <c r="J80" i="36"/>
  <c r="F80" i="36"/>
  <c r="F65" i="36"/>
  <c r="N62" i="36"/>
  <c r="N79" i="36"/>
  <c r="F79" i="36"/>
  <c r="F62" i="36"/>
  <c r="B62" i="36"/>
  <c r="B79" i="36"/>
  <c r="J59" i="36"/>
  <c r="J78" i="36"/>
  <c r="F78" i="36"/>
  <c r="F59" i="36"/>
  <c r="N56" i="36"/>
  <c r="N77" i="36"/>
  <c r="F77" i="36"/>
  <c r="F56" i="36"/>
  <c r="B56" i="36"/>
  <c r="B77" i="36"/>
  <c r="J55" i="36"/>
  <c r="J76" i="36"/>
  <c r="F76" i="36"/>
  <c r="F55" i="36"/>
  <c r="N54" i="36"/>
  <c r="N75" i="36"/>
  <c r="F75" i="36"/>
  <c r="F54" i="36"/>
  <c r="B54" i="36"/>
  <c r="B75" i="36"/>
  <c r="J53" i="36"/>
  <c r="J74" i="36"/>
  <c r="F74" i="36"/>
  <c r="F53" i="36"/>
  <c r="N52" i="36"/>
  <c r="N73" i="36"/>
  <c r="F73" i="36"/>
  <c r="F52" i="36"/>
  <c r="B52" i="36"/>
  <c r="B73" i="36"/>
  <c r="J51" i="36"/>
  <c r="J72" i="36"/>
  <c r="F72" i="36"/>
  <c r="F51" i="36"/>
  <c r="N36" i="34"/>
  <c r="N71" i="36"/>
  <c r="F36" i="34"/>
  <c r="F71" i="36"/>
  <c r="B36" i="34"/>
  <c r="B71" i="36"/>
  <c r="O50" i="37"/>
  <c r="K50" i="37"/>
  <c r="C50" i="37"/>
  <c r="O67" i="39"/>
  <c r="O82" i="40"/>
  <c r="O82" i="39"/>
  <c r="K67" i="39"/>
  <c r="K82" i="40"/>
  <c r="K82" i="39"/>
  <c r="G67" i="39"/>
  <c r="G82" i="40"/>
  <c r="G82" i="39"/>
  <c r="C67" i="39"/>
  <c r="C82" i="40"/>
  <c r="C82" i="39"/>
  <c r="O66" i="39"/>
  <c r="O81" i="40"/>
  <c r="O81" i="39"/>
  <c r="K66" i="39"/>
  <c r="K81" i="40"/>
  <c r="K81" i="39"/>
  <c r="G66" i="39"/>
  <c r="G81" i="40"/>
  <c r="G81" i="39"/>
  <c r="C66" i="39"/>
  <c r="C81" i="40"/>
  <c r="C81" i="39"/>
  <c r="O80" i="41"/>
  <c r="O65" i="39"/>
  <c r="O80" i="39"/>
  <c r="K80" i="41"/>
  <c r="K65" i="39"/>
  <c r="K80" i="39"/>
  <c r="K80" i="40"/>
  <c r="G80" i="41"/>
  <c r="G65" i="39"/>
  <c r="G80" i="39"/>
  <c r="G80" i="40"/>
  <c r="C80" i="41"/>
  <c r="C65" i="39"/>
  <c r="C80" i="40"/>
  <c r="C80" i="39"/>
  <c r="O79" i="41"/>
  <c r="O62" i="39"/>
  <c r="O79" i="39"/>
  <c r="O79" i="40"/>
  <c r="K79" i="41"/>
  <c r="K62" i="39"/>
  <c r="K79" i="39"/>
  <c r="K79" i="40"/>
  <c r="G79" i="41"/>
  <c r="G62" i="39"/>
  <c r="G79" i="39"/>
  <c r="G79" i="40"/>
  <c r="C79" i="41"/>
  <c r="C62" i="39"/>
  <c r="C79" i="40"/>
  <c r="C79" i="39"/>
  <c r="O78" i="41"/>
  <c r="O59" i="39"/>
  <c r="O78" i="39"/>
  <c r="K78" i="41"/>
  <c r="K59" i="39"/>
  <c r="K78" i="39"/>
  <c r="K78" i="40"/>
  <c r="G78" i="41"/>
  <c r="G59" i="39"/>
  <c r="G78" i="39"/>
  <c r="G78" i="40"/>
  <c r="C78" i="41"/>
  <c r="C59" i="39"/>
  <c r="C78" i="40"/>
  <c r="C78" i="39"/>
  <c r="O77" i="41"/>
  <c r="O56" i="39"/>
  <c r="O77" i="39"/>
  <c r="O77" i="40"/>
  <c r="K77" i="41"/>
  <c r="K56" i="39"/>
  <c r="K77" i="39"/>
  <c r="K77" i="40"/>
  <c r="G77" i="41"/>
  <c r="G56" i="39"/>
  <c r="G77" i="39"/>
  <c r="G77" i="40"/>
  <c r="C77" i="41"/>
  <c r="C56" i="39"/>
  <c r="C77" i="40"/>
  <c r="C77" i="39"/>
  <c r="O76" i="41"/>
  <c r="O55" i="39"/>
  <c r="O76" i="39"/>
  <c r="K76" i="41"/>
  <c r="K55" i="39"/>
  <c r="K76" i="39"/>
  <c r="K76" i="40"/>
  <c r="G76" i="41"/>
  <c r="G55" i="39"/>
  <c r="G76" i="39"/>
  <c r="G76" i="40"/>
  <c r="C76" i="41"/>
  <c r="C55" i="39"/>
  <c r="C76" i="40"/>
  <c r="C76" i="39"/>
  <c r="O54" i="39"/>
  <c r="O75" i="39"/>
  <c r="O75" i="40"/>
  <c r="K54" i="39"/>
  <c r="K75" i="39"/>
  <c r="K75" i="40"/>
  <c r="G54" i="39"/>
  <c r="G75" i="39"/>
  <c r="G75" i="40"/>
  <c r="C54" i="39"/>
  <c r="C75" i="40"/>
  <c r="C75" i="39"/>
  <c r="O53" i="39"/>
  <c r="O74" i="39"/>
  <c r="K53" i="39"/>
  <c r="K74" i="39"/>
  <c r="K74" i="40"/>
  <c r="G53" i="39"/>
  <c r="G74" i="39"/>
  <c r="G74" i="40"/>
  <c r="C53" i="39"/>
  <c r="C74" i="40"/>
  <c r="C74" i="39"/>
  <c r="O52" i="39"/>
  <c r="O73" i="39"/>
  <c r="O73" i="40"/>
  <c r="K52" i="39"/>
  <c r="K73" i="39"/>
  <c r="K73" i="40"/>
  <c r="G52" i="39"/>
  <c r="G73" i="39"/>
  <c r="G73" i="40"/>
  <c r="C52" i="39"/>
  <c r="C73" i="40"/>
  <c r="C73" i="39"/>
  <c r="O51" i="39"/>
  <c r="O72" i="39"/>
  <c r="K51" i="39"/>
  <c r="K72" i="39"/>
  <c r="K72" i="40"/>
  <c r="G51" i="39"/>
  <c r="G72" i="39"/>
  <c r="G72" i="40"/>
  <c r="C51" i="39"/>
  <c r="C72" i="40"/>
  <c r="C72" i="39"/>
  <c r="O71" i="41"/>
  <c r="O71" i="40"/>
  <c r="K71" i="41"/>
  <c r="K71" i="40"/>
  <c r="G71" i="41"/>
  <c r="G71" i="40"/>
  <c r="C71" i="41"/>
  <c r="C71" i="40"/>
  <c r="O80" i="40"/>
  <c r="O72" i="40"/>
  <c r="N234" i="17"/>
  <c r="F234" i="17"/>
  <c r="N227" i="17"/>
  <c r="F227" i="17"/>
  <c r="N226" i="17"/>
  <c r="F226" i="17"/>
  <c r="N225" i="17"/>
  <c r="F225" i="17"/>
  <c r="N220" i="17"/>
  <c r="F220" i="17"/>
  <c r="P92" i="18"/>
  <c r="P102" i="18"/>
  <c r="P165" i="6" s="1"/>
  <c r="L92" i="18"/>
  <c r="L102" i="18"/>
  <c r="L165" i="6" s="1"/>
  <c r="H92" i="18"/>
  <c r="H102" i="18"/>
  <c r="H165" i="6" s="1"/>
  <c r="D92" i="18"/>
  <c r="D102" i="18"/>
  <c r="D165" i="6" s="1"/>
  <c r="P91" i="18"/>
  <c r="L91" i="18"/>
  <c r="H91" i="18"/>
  <c r="D91" i="18"/>
  <c r="P90" i="18"/>
  <c r="L90" i="18"/>
  <c r="H90" i="18"/>
  <c r="D90" i="18"/>
  <c r="N51" i="18"/>
  <c r="F51" i="18"/>
  <c r="N238" i="19"/>
  <c r="N239" i="19"/>
  <c r="N240" i="19"/>
  <c r="N241" i="19"/>
  <c r="N242" i="19"/>
  <c r="N243" i="19"/>
  <c r="N244" i="19"/>
  <c r="N245" i="19"/>
  <c r="N246" i="19"/>
  <c r="J238" i="19"/>
  <c r="J239" i="19"/>
  <c r="J240" i="19"/>
  <c r="J241" i="19"/>
  <c r="J242" i="19"/>
  <c r="J243" i="19"/>
  <c r="J244" i="19"/>
  <c r="J245" i="19"/>
  <c r="J246" i="19"/>
  <c r="F238" i="19"/>
  <c r="F239" i="19"/>
  <c r="F240" i="19"/>
  <c r="F241" i="19"/>
  <c r="F242" i="19"/>
  <c r="F243" i="19"/>
  <c r="F244" i="19"/>
  <c r="F245" i="19"/>
  <c r="F246" i="19"/>
  <c r="B238" i="19"/>
  <c r="B239" i="19"/>
  <c r="B240" i="19"/>
  <c r="B241" i="19"/>
  <c r="B242" i="19"/>
  <c r="B243" i="19"/>
  <c r="B244" i="19"/>
  <c r="B245" i="19"/>
  <c r="B246" i="19"/>
  <c r="N227" i="19"/>
  <c r="N228" i="19"/>
  <c r="N229" i="19"/>
  <c r="N230" i="19"/>
  <c r="N231" i="19"/>
  <c r="N232" i="19"/>
  <c r="N233" i="19"/>
  <c r="N234" i="19"/>
  <c r="N235" i="19"/>
  <c r="J227" i="19"/>
  <c r="J228" i="19"/>
  <c r="J229" i="19"/>
  <c r="J230" i="19"/>
  <c r="J231" i="19"/>
  <c r="J232" i="19"/>
  <c r="J233" i="19"/>
  <c r="J234" i="19"/>
  <c r="J235" i="19"/>
  <c r="F227" i="19"/>
  <c r="F228" i="19"/>
  <c r="F229" i="19"/>
  <c r="F230" i="19"/>
  <c r="F231" i="19"/>
  <c r="F232" i="19"/>
  <c r="F233" i="19"/>
  <c r="F234" i="19"/>
  <c r="F235" i="19"/>
  <c r="B227" i="19"/>
  <c r="B228" i="19"/>
  <c r="B229" i="19"/>
  <c r="B230" i="19"/>
  <c r="B231" i="19"/>
  <c r="B232" i="19"/>
  <c r="B233" i="19"/>
  <c r="B234" i="19"/>
  <c r="B235" i="19"/>
  <c r="N215" i="19"/>
  <c r="N216" i="19"/>
  <c r="N217" i="19"/>
  <c r="N218" i="19"/>
  <c r="N219" i="19"/>
  <c r="N220" i="19"/>
  <c r="N221" i="19"/>
  <c r="N222" i="19"/>
  <c r="N223" i="19"/>
  <c r="N224" i="19"/>
  <c r="N89" i="18"/>
  <c r="J215" i="19"/>
  <c r="J216" i="19"/>
  <c r="J217" i="19"/>
  <c r="J218" i="19"/>
  <c r="J219" i="19"/>
  <c r="J220" i="19"/>
  <c r="J221" i="19"/>
  <c r="J222" i="19"/>
  <c r="J223" i="19"/>
  <c r="J224" i="19"/>
  <c r="J89" i="18"/>
  <c r="F215" i="19"/>
  <c r="F216" i="19"/>
  <c r="F217" i="19"/>
  <c r="F218" i="19"/>
  <c r="F219" i="19"/>
  <c r="F220" i="19"/>
  <c r="F221" i="19"/>
  <c r="F222" i="19"/>
  <c r="F223" i="19"/>
  <c r="F224" i="19"/>
  <c r="F89" i="18"/>
  <c r="B215" i="19"/>
  <c r="B216" i="19"/>
  <c r="B217" i="19"/>
  <c r="B218" i="19"/>
  <c r="B219" i="19"/>
  <c r="B220" i="19"/>
  <c r="B221" i="19"/>
  <c r="B222" i="19"/>
  <c r="B223" i="19"/>
  <c r="B224" i="19"/>
  <c r="B89" i="18"/>
  <c r="N86" i="18"/>
  <c r="J86" i="18"/>
  <c r="F86" i="18"/>
  <c r="B86" i="18"/>
  <c r="N85" i="18"/>
  <c r="J85" i="18"/>
  <c r="F85" i="18"/>
  <c r="B85" i="18"/>
  <c r="N84" i="18"/>
  <c r="J84" i="18"/>
  <c r="F84" i="18"/>
  <c r="B84" i="18"/>
  <c r="O214" i="20"/>
  <c r="K214" i="20"/>
  <c r="G214" i="20"/>
  <c r="C214" i="20"/>
  <c r="P98" i="18"/>
  <c r="L98" i="18"/>
  <c r="H98" i="18"/>
  <c r="D98" i="18"/>
  <c r="P97" i="18"/>
  <c r="L97" i="18"/>
  <c r="H97" i="18"/>
  <c r="D97" i="18"/>
  <c r="P95" i="18"/>
  <c r="L95" i="18"/>
  <c r="H95" i="18"/>
  <c r="D95" i="18"/>
  <c r="P96" i="18"/>
  <c r="L96" i="18"/>
  <c r="H96" i="18"/>
  <c r="D96" i="18"/>
  <c r="Q245" i="21"/>
  <c r="I245" i="21"/>
  <c r="Q244" i="21"/>
  <c r="I244" i="21"/>
  <c r="Q243" i="21"/>
  <c r="I243" i="21"/>
  <c r="Q242" i="21"/>
  <c r="I242" i="21"/>
  <c r="Q237" i="21"/>
  <c r="I237" i="21"/>
  <c r="Q234" i="21"/>
  <c r="I234" i="21"/>
  <c r="Q233" i="21"/>
  <c r="I233" i="21"/>
  <c r="Q232" i="21"/>
  <c r="I232" i="21"/>
  <c r="Q231" i="21"/>
  <c r="I231" i="21"/>
  <c r="Q223" i="21"/>
  <c r="I223" i="21"/>
  <c r="Q222" i="21"/>
  <c r="I222" i="21"/>
  <c r="Q221" i="21"/>
  <c r="I221" i="21"/>
  <c r="Q219" i="21"/>
  <c r="I219" i="21"/>
  <c r="P203" i="23"/>
  <c r="P204" i="23"/>
  <c r="P205" i="23"/>
  <c r="P206" i="23"/>
  <c r="P207" i="23"/>
  <c r="P208" i="23"/>
  <c r="P209" i="23"/>
  <c r="P210" i="23"/>
  <c r="P211" i="23"/>
  <c r="L203" i="23"/>
  <c r="L204" i="23"/>
  <c r="L205" i="23"/>
  <c r="L206" i="23"/>
  <c r="L207" i="23"/>
  <c r="L208" i="23"/>
  <c r="L209" i="23"/>
  <c r="L210" i="23"/>
  <c r="L211" i="23"/>
  <c r="H203" i="23"/>
  <c r="H204" i="23"/>
  <c r="H205" i="23"/>
  <c r="H206" i="23"/>
  <c r="H207" i="23"/>
  <c r="H208" i="23"/>
  <c r="H209" i="23"/>
  <c r="H210" i="23"/>
  <c r="H211" i="23"/>
  <c r="D203" i="23"/>
  <c r="D204" i="23"/>
  <c r="D205" i="23"/>
  <c r="D206" i="23"/>
  <c r="D207" i="23"/>
  <c r="D208" i="23"/>
  <c r="D209" i="23"/>
  <c r="D210" i="23"/>
  <c r="D211" i="23"/>
  <c r="P192" i="23"/>
  <c r="P193" i="23"/>
  <c r="P194" i="23"/>
  <c r="P195" i="23"/>
  <c r="P196" i="23"/>
  <c r="P197" i="23"/>
  <c r="P198" i="23"/>
  <c r="P199" i="23"/>
  <c r="P200" i="23"/>
  <c r="L192" i="23"/>
  <c r="L193" i="23"/>
  <c r="L194" i="23"/>
  <c r="L195" i="23"/>
  <c r="L196" i="23"/>
  <c r="L197" i="23"/>
  <c r="L198" i="23"/>
  <c r="L199" i="23"/>
  <c r="L200" i="23"/>
  <c r="H192" i="23"/>
  <c r="H193" i="23"/>
  <c r="H194" i="23"/>
  <c r="H195" i="23"/>
  <c r="H196" i="23"/>
  <c r="H197" i="23"/>
  <c r="H198" i="23"/>
  <c r="H199" i="23"/>
  <c r="H200" i="23"/>
  <c r="D192" i="23"/>
  <c r="D193" i="23"/>
  <c r="D194" i="23"/>
  <c r="D195" i="23"/>
  <c r="D196" i="23"/>
  <c r="D197" i="23"/>
  <c r="D198" i="23"/>
  <c r="D199" i="23"/>
  <c r="D200" i="23"/>
  <c r="P181" i="23"/>
  <c r="P182" i="23"/>
  <c r="P183" i="23"/>
  <c r="P184" i="23"/>
  <c r="P185" i="23"/>
  <c r="P186" i="23"/>
  <c r="P187" i="23"/>
  <c r="P188" i="23"/>
  <c r="P189" i="23"/>
  <c r="L181" i="23"/>
  <c r="L182" i="23"/>
  <c r="L183" i="23"/>
  <c r="L184" i="23"/>
  <c r="L185" i="23"/>
  <c r="L186" i="23"/>
  <c r="L187" i="23"/>
  <c r="L188" i="23"/>
  <c r="L189" i="23"/>
  <c r="H181" i="23"/>
  <c r="H182" i="23"/>
  <c r="H183" i="23"/>
  <c r="H184" i="23"/>
  <c r="H185" i="23"/>
  <c r="H186" i="23"/>
  <c r="H187" i="23"/>
  <c r="H188" i="23"/>
  <c r="H189" i="23"/>
  <c r="D181" i="23"/>
  <c r="D182" i="23"/>
  <c r="D183" i="23"/>
  <c r="D184" i="23"/>
  <c r="D185" i="23"/>
  <c r="D186" i="23"/>
  <c r="D187" i="23"/>
  <c r="D188" i="23"/>
  <c r="D189" i="23"/>
  <c r="I210" i="25"/>
  <c r="I208" i="25"/>
  <c r="I207" i="25"/>
  <c r="I200" i="25"/>
  <c r="I199" i="25"/>
  <c r="I198" i="25"/>
  <c r="I196" i="25"/>
  <c r="I188" i="25"/>
  <c r="I187" i="25"/>
  <c r="I185" i="25"/>
  <c r="O176" i="25"/>
  <c r="K173" i="25"/>
  <c r="G173" i="25"/>
  <c r="C172" i="25"/>
  <c r="C176" i="25"/>
  <c r="C173" i="25"/>
  <c r="O210" i="25"/>
  <c r="K210" i="25"/>
  <c r="G210" i="25"/>
  <c r="C210" i="25"/>
  <c r="O208" i="25"/>
  <c r="K208" i="25"/>
  <c r="G208" i="25"/>
  <c r="C208" i="25"/>
  <c r="O207" i="25"/>
  <c r="K207" i="25"/>
  <c r="G207" i="25"/>
  <c r="C207" i="25"/>
  <c r="O157" i="25"/>
  <c r="K160" i="25"/>
  <c r="G158" i="25"/>
  <c r="C160" i="25"/>
  <c r="C158" i="25"/>
  <c r="O200" i="25"/>
  <c r="K200" i="25"/>
  <c r="G200" i="25"/>
  <c r="C200" i="25"/>
  <c r="O199" i="25"/>
  <c r="K199" i="25"/>
  <c r="G199" i="25"/>
  <c r="C154" i="25"/>
  <c r="C199" i="25"/>
  <c r="C152" i="25"/>
  <c r="O151" i="25"/>
  <c r="O198" i="25"/>
  <c r="K198" i="25"/>
  <c r="G150" i="25"/>
  <c r="G198" i="25"/>
  <c r="C198" i="25"/>
  <c r="O196" i="25"/>
  <c r="K196" i="25"/>
  <c r="G196" i="25"/>
  <c r="C196" i="25"/>
  <c r="O137" i="25"/>
  <c r="K141" i="25"/>
  <c r="G138" i="25"/>
  <c r="G141" i="25"/>
  <c r="C141" i="25"/>
  <c r="O139" i="25"/>
  <c r="O188" i="25"/>
  <c r="K188" i="25"/>
  <c r="G139" i="25"/>
  <c r="G188" i="25"/>
  <c r="C188" i="25"/>
  <c r="O187" i="25"/>
  <c r="K136" i="25"/>
  <c r="K187" i="25"/>
  <c r="G187" i="25"/>
  <c r="C187" i="25"/>
  <c r="O185" i="25"/>
  <c r="K185" i="25"/>
  <c r="G185" i="25"/>
  <c r="C185" i="25"/>
  <c r="P51" i="26"/>
  <c r="L51" i="26"/>
  <c r="L66" i="26"/>
  <c r="H51" i="26"/>
  <c r="D51" i="26"/>
  <c r="D66" i="26"/>
  <c r="N154" i="27"/>
  <c r="N155" i="27"/>
  <c r="N156" i="27"/>
  <c r="N157" i="27"/>
  <c r="N158" i="27"/>
  <c r="N159" i="27"/>
  <c r="N64" i="26"/>
  <c r="J154" i="27"/>
  <c r="J155" i="27"/>
  <c r="J156" i="27"/>
  <c r="J157" i="27"/>
  <c r="J158" i="27"/>
  <c r="J159" i="27"/>
  <c r="F154" i="27"/>
  <c r="F155" i="27"/>
  <c r="F156" i="27"/>
  <c r="F157" i="27"/>
  <c r="F158" i="27"/>
  <c r="F159" i="27"/>
  <c r="F64" i="26"/>
  <c r="B154" i="27"/>
  <c r="B155" i="27"/>
  <c r="B156" i="27"/>
  <c r="B157" i="27"/>
  <c r="B158" i="27"/>
  <c r="B159" i="27"/>
  <c r="N144" i="27"/>
  <c r="N145" i="27"/>
  <c r="N146" i="27"/>
  <c r="N147" i="27"/>
  <c r="N148" i="27"/>
  <c r="N149" i="27"/>
  <c r="N150" i="27"/>
  <c r="N151" i="27"/>
  <c r="N63" i="26"/>
  <c r="J144" i="27"/>
  <c r="J145" i="27"/>
  <c r="J146" i="27"/>
  <c r="J147" i="27"/>
  <c r="J148" i="27"/>
  <c r="J149" i="27"/>
  <c r="J150" i="27"/>
  <c r="J151" i="27"/>
  <c r="F144" i="27"/>
  <c r="F145" i="27"/>
  <c r="F146" i="27"/>
  <c r="F147" i="27"/>
  <c r="F148" i="27"/>
  <c r="F149" i="27"/>
  <c r="F150" i="27"/>
  <c r="F151" i="27"/>
  <c r="F63" i="26"/>
  <c r="B144" i="27"/>
  <c r="B145" i="27"/>
  <c r="B146" i="27"/>
  <c r="B147" i="27"/>
  <c r="B148" i="27"/>
  <c r="B149" i="27"/>
  <c r="B150" i="27"/>
  <c r="B151" i="27"/>
  <c r="N134" i="27"/>
  <c r="N135" i="27"/>
  <c r="N136" i="27"/>
  <c r="N137" i="27"/>
  <c r="N138" i="27"/>
  <c r="N139" i="27"/>
  <c r="N140" i="27"/>
  <c r="N141" i="27"/>
  <c r="N62" i="26"/>
  <c r="J134" i="27"/>
  <c r="J135" i="27"/>
  <c r="J136" i="27"/>
  <c r="J137" i="27"/>
  <c r="J138" i="27"/>
  <c r="J139" i="27"/>
  <c r="J140" i="27"/>
  <c r="J141" i="27"/>
  <c r="F134" i="27"/>
  <c r="F135" i="27"/>
  <c r="F136" i="27"/>
  <c r="F137" i="27"/>
  <c r="F138" i="27"/>
  <c r="F139" i="27"/>
  <c r="F140" i="27"/>
  <c r="F141" i="27"/>
  <c r="F62" i="26"/>
  <c r="B134" i="27"/>
  <c r="B135" i="27"/>
  <c r="B136" i="27"/>
  <c r="B137" i="27"/>
  <c r="B138" i="27"/>
  <c r="B139" i="27"/>
  <c r="B140" i="27"/>
  <c r="B141" i="27"/>
  <c r="O123" i="27"/>
  <c r="K123" i="27"/>
  <c r="G123" i="27"/>
  <c r="O107" i="27"/>
  <c r="G107" i="27"/>
  <c r="O95" i="27"/>
  <c r="C95" i="27"/>
  <c r="O158" i="29"/>
  <c r="O158" i="27"/>
  <c r="K158" i="29"/>
  <c r="K158" i="27"/>
  <c r="G158" i="29"/>
  <c r="G158" i="27"/>
  <c r="C158" i="29"/>
  <c r="C158" i="27"/>
  <c r="O151" i="29"/>
  <c r="O151" i="27"/>
  <c r="K151" i="29"/>
  <c r="K151" i="27"/>
  <c r="G151" i="29"/>
  <c r="G151" i="27"/>
  <c r="C151" i="29"/>
  <c r="C151" i="27"/>
  <c r="O150" i="29"/>
  <c r="O150" i="27"/>
  <c r="K150" i="29"/>
  <c r="K150" i="27"/>
  <c r="G150" i="29"/>
  <c r="G150" i="27"/>
  <c r="C150" i="29"/>
  <c r="C150" i="27"/>
  <c r="O149" i="29"/>
  <c r="O149" i="27"/>
  <c r="K149" i="29"/>
  <c r="K149" i="27"/>
  <c r="G149" i="29"/>
  <c r="G149" i="27"/>
  <c r="C149" i="29"/>
  <c r="C149" i="27"/>
  <c r="O148" i="29"/>
  <c r="O148" i="27"/>
  <c r="K148" i="29"/>
  <c r="K148" i="27"/>
  <c r="G148" i="29"/>
  <c r="G148" i="27"/>
  <c r="C148" i="29"/>
  <c r="C148" i="27"/>
  <c r="O140" i="29"/>
  <c r="O140" i="27"/>
  <c r="K140" i="29"/>
  <c r="K140" i="27"/>
  <c r="G140" i="29"/>
  <c r="G140" i="27"/>
  <c r="C140" i="29"/>
  <c r="C140" i="27"/>
  <c r="O138" i="29"/>
  <c r="O138" i="27"/>
  <c r="K138" i="29"/>
  <c r="K138" i="27"/>
  <c r="G138" i="29"/>
  <c r="G138" i="27"/>
  <c r="C138" i="29"/>
  <c r="C138" i="27"/>
  <c r="O37" i="34"/>
  <c r="O175" i="6" s="1"/>
  <c r="K37" i="34"/>
  <c r="K175" i="6" s="1"/>
  <c r="G37" i="34"/>
  <c r="G175" i="6" s="1"/>
  <c r="C37" i="34"/>
  <c r="C175" i="6" s="1"/>
  <c r="Q72" i="35"/>
  <c r="Q73" i="35"/>
  <c r="Q74" i="35"/>
  <c r="Q75" i="35"/>
  <c r="Q76" i="35"/>
  <c r="Q77" i="35"/>
  <c r="Q78" i="35"/>
  <c r="Q79" i="35"/>
  <c r="Q80" i="35"/>
  <c r="Q81" i="35"/>
  <c r="Q82" i="35"/>
  <c r="Q36" i="34"/>
  <c r="M72" i="35"/>
  <c r="M73" i="35"/>
  <c r="M74" i="35"/>
  <c r="M75" i="35"/>
  <c r="M76" i="35"/>
  <c r="M77" i="35"/>
  <c r="M78" i="35"/>
  <c r="M79" i="35"/>
  <c r="M80" i="35"/>
  <c r="M81" i="35"/>
  <c r="M82" i="35"/>
  <c r="M36" i="34"/>
  <c r="I72" i="35"/>
  <c r="I73" i="35"/>
  <c r="I74" i="35"/>
  <c r="I75" i="35"/>
  <c r="I76" i="35"/>
  <c r="I77" i="35"/>
  <c r="I78" i="35"/>
  <c r="I79" i="35"/>
  <c r="I80" i="35"/>
  <c r="I81" i="35"/>
  <c r="I82" i="35"/>
  <c r="E72" i="35"/>
  <c r="E73" i="35"/>
  <c r="E74" i="35"/>
  <c r="E75" i="35"/>
  <c r="E76" i="35"/>
  <c r="E77" i="35"/>
  <c r="E78" i="35"/>
  <c r="E79" i="35"/>
  <c r="E80" i="35"/>
  <c r="E81" i="35"/>
  <c r="E82" i="35"/>
  <c r="E36" i="34"/>
  <c r="B82" i="36"/>
  <c r="P82" i="36"/>
  <c r="P67" i="36"/>
  <c r="L82" i="36"/>
  <c r="L67" i="36"/>
  <c r="H82" i="36"/>
  <c r="H67" i="36"/>
  <c r="D82" i="36"/>
  <c r="D67" i="36"/>
  <c r="P81" i="36"/>
  <c r="P66" i="36"/>
  <c r="L81" i="36"/>
  <c r="L66" i="36"/>
  <c r="H81" i="36"/>
  <c r="H66" i="36"/>
  <c r="D81" i="36"/>
  <c r="D66" i="36"/>
  <c r="P80" i="36"/>
  <c r="P65" i="36"/>
  <c r="L80" i="36"/>
  <c r="L65" i="36"/>
  <c r="H80" i="36"/>
  <c r="H65" i="36"/>
  <c r="D80" i="36"/>
  <c r="D65" i="36"/>
  <c r="P79" i="36"/>
  <c r="P62" i="36"/>
  <c r="L79" i="36"/>
  <c r="L62" i="36"/>
  <c r="H79" i="36"/>
  <c r="H62" i="36"/>
  <c r="D79" i="36"/>
  <c r="D62" i="36"/>
  <c r="P78" i="36"/>
  <c r="P59" i="36"/>
  <c r="L78" i="36"/>
  <c r="L59" i="36"/>
  <c r="H78" i="36"/>
  <c r="H59" i="36"/>
  <c r="D78" i="36"/>
  <c r="D59" i="36"/>
  <c r="P77" i="36"/>
  <c r="P56" i="36"/>
  <c r="L77" i="36"/>
  <c r="L56" i="36"/>
  <c r="H77" i="36"/>
  <c r="H56" i="36"/>
  <c r="D77" i="36"/>
  <c r="D56" i="36"/>
  <c r="P76" i="36"/>
  <c r="P55" i="36"/>
  <c r="L76" i="36"/>
  <c r="L55" i="36"/>
  <c r="H76" i="36"/>
  <c r="H55" i="36"/>
  <c r="D76" i="36"/>
  <c r="D55" i="36"/>
  <c r="P75" i="36"/>
  <c r="P54" i="36"/>
  <c r="L75" i="36"/>
  <c r="L54" i="36"/>
  <c r="H75" i="36"/>
  <c r="H54" i="36"/>
  <c r="D75" i="36"/>
  <c r="D54" i="36"/>
  <c r="P74" i="36"/>
  <c r="P53" i="36"/>
  <c r="L74" i="36"/>
  <c r="L53" i="36"/>
  <c r="H74" i="36"/>
  <c r="H53" i="36"/>
  <c r="D74" i="36"/>
  <c r="D53" i="36"/>
  <c r="P73" i="36"/>
  <c r="P52" i="36"/>
  <c r="L73" i="36"/>
  <c r="L52" i="36"/>
  <c r="H73" i="36"/>
  <c r="H52" i="36"/>
  <c r="D73" i="36"/>
  <c r="D52" i="36"/>
  <c r="P72" i="36"/>
  <c r="P51" i="36"/>
  <c r="L72" i="36"/>
  <c r="L51" i="36"/>
  <c r="H72" i="36"/>
  <c r="H51" i="36"/>
  <c r="D72" i="36"/>
  <c r="D51" i="36"/>
  <c r="P36" i="34"/>
  <c r="P71" i="36"/>
  <c r="L36" i="34"/>
  <c r="L71" i="36"/>
  <c r="H36" i="34"/>
  <c r="H71" i="36"/>
  <c r="D36" i="34"/>
  <c r="D71" i="36"/>
  <c r="M50" i="37"/>
  <c r="O76" i="40"/>
  <c r="P167" i="25"/>
  <c r="P168" i="25"/>
  <c r="P169" i="25"/>
  <c r="P172" i="25"/>
  <c r="P173" i="25"/>
  <c r="P176" i="25"/>
  <c r="P202" i="25"/>
  <c r="L167" i="25"/>
  <c r="L168" i="25"/>
  <c r="L169" i="25"/>
  <c r="L172" i="25"/>
  <c r="L173" i="25"/>
  <c r="L176" i="25"/>
  <c r="L202" i="25"/>
  <c r="H167" i="25"/>
  <c r="H168" i="25"/>
  <c r="H169" i="25"/>
  <c r="H172" i="25"/>
  <c r="H173" i="25"/>
  <c r="H176" i="25"/>
  <c r="H202" i="25"/>
  <c r="D167" i="25"/>
  <c r="D168" i="25"/>
  <c r="D169" i="25"/>
  <c r="D172" i="25"/>
  <c r="D173" i="25"/>
  <c r="D176" i="25"/>
  <c r="D202" i="25"/>
  <c r="P148" i="25"/>
  <c r="P150" i="25"/>
  <c r="P151" i="25"/>
  <c r="P152" i="25"/>
  <c r="P154" i="25"/>
  <c r="P155" i="25"/>
  <c r="P157" i="25"/>
  <c r="P158" i="25"/>
  <c r="P160" i="25"/>
  <c r="P191" i="25"/>
  <c r="L148" i="25"/>
  <c r="L150" i="25"/>
  <c r="L151" i="25"/>
  <c r="L152" i="25"/>
  <c r="L154" i="25"/>
  <c r="L155" i="25"/>
  <c r="L157" i="25"/>
  <c r="L158" i="25"/>
  <c r="L160" i="25"/>
  <c r="L191" i="25"/>
  <c r="H148" i="25"/>
  <c r="H150" i="25"/>
  <c r="H151" i="25"/>
  <c r="H152" i="25"/>
  <c r="H154" i="25"/>
  <c r="H155" i="25"/>
  <c r="H157" i="25"/>
  <c r="H158" i="25"/>
  <c r="H160" i="25"/>
  <c r="H191" i="25"/>
  <c r="D148" i="25"/>
  <c r="D150" i="25"/>
  <c r="D151" i="25"/>
  <c r="D152" i="25"/>
  <c r="D154" i="25"/>
  <c r="D155" i="25"/>
  <c r="D157" i="25"/>
  <c r="D158" i="25"/>
  <c r="D160" i="25"/>
  <c r="D191" i="25"/>
  <c r="P134" i="25"/>
  <c r="P136" i="25"/>
  <c r="P137" i="25"/>
  <c r="P138" i="25"/>
  <c r="P139" i="25"/>
  <c r="P141" i="25"/>
  <c r="P180" i="25"/>
  <c r="L134" i="25"/>
  <c r="L136" i="25"/>
  <c r="L137" i="25"/>
  <c r="L138" i="25"/>
  <c r="L139" i="25"/>
  <c r="L141" i="25"/>
  <c r="L180" i="25"/>
  <c r="H134" i="25"/>
  <c r="H136" i="25"/>
  <c r="H137" i="25"/>
  <c r="H138" i="25"/>
  <c r="H139" i="25"/>
  <c r="H141" i="25"/>
  <c r="H180" i="25"/>
  <c r="D134" i="25"/>
  <c r="D136" i="25"/>
  <c r="D137" i="25"/>
  <c r="D138" i="25"/>
  <c r="D139" i="25"/>
  <c r="D141" i="25"/>
  <c r="D180" i="25"/>
  <c r="F122" i="33"/>
  <c r="F121" i="33"/>
  <c r="F120" i="33"/>
  <c r="F119" i="33"/>
  <c r="F118" i="33"/>
  <c r="F117" i="33"/>
  <c r="F112" i="33"/>
  <c r="F67" i="35"/>
  <c r="F82" i="35"/>
  <c r="F66" i="35"/>
  <c r="F81" i="35"/>
  <c r="N80" i="37"/>
  <c r="N65" i="35"/>
  <c r="J80" i="37"/>
  <c r="J65" i="35"/>
  <c r="F80" i="37"/>
  <c r="F65" i="35"/>
  <c r="F80" i="35"/>
  <c r="B80" i="37"/>
  <c r="B65" i="35"/>
  <c r="N79" i="37"/>
  <c r="N62" i="35"/>
  <c r="J79" i="37"/>
  <c r="J62" i="35"/>
  <c r="F79" i="37"/>
  <c r="F62" i="35"/>
  <c r="F79" i="35"/>
  <c r="B79" i="37"/>
  <c r="B62" i="35"/>
  <c r="N78" i="37"/>
  <c r="N59" i="35"/>
  <c r="J78" i="37"/>
  <c r="J59" i="35"/>
  <c r="F78" i="37"/>
  <c r="F59" i="35"/>
  <c r="F78" i="35"/>
  <c r="B78" i="37"/>
  <c r="B59" i="35"/>
  <c r="N77" i="37"/>
  <c r="N56" i="35"/>
  <c r="J77" i="37"/>
  <c r="J56" i="35"/>
  <c r="F77" i="37"/>
  <c r="F56" i="35"/>
  <c r="F77" i="35"/>
  <c r="B77" i="37"/>
  <c r="B56" i="35"/>
  <c r="N76" i="37"/>
  <c r="N55" i="35"/>
  <c r="J76" i="37"/>
  <c r="J55" i="35"/>
  <c r="F76" i="37"/>
  <c r="F55" i="35"/>
  <c r="F76" i="35"/>
  <c r="B76" i="37"/>
  <c r="B55" i="35"/>
  <c r="F54" i="35"/>
  <c r="F75" i="35"/>
  <c r="F53" i="35"/>
  <c r="F74" i="35"/>
  <c r="F52" i="35"/>
  <c r="F73" i="35"/>
  <c r="F51" i="35"/>
  <c r="F72" i="35"/>
  <c r="P72" i="39"/>
  <c r="P73" i="39"/>
  <c r="P74" i="39"/>
  <c r="P75" i="39"/>
  <c r="P76" i="39"/>
  <c r="P77" i="39"/>
  <c r="P78" i="39"/>
  <c r="P79" i="39"/>
  <c r="P80" i="39"/>
  <c r="P81" i="39"/>
  <c r="P82" i="39"/>
  <c r="P35" i="38"/>
  <c r="P36" i="38"/>
  <c r="L72" i="39"/>
  <c r="L73" i="39"/>
  <c r="L74" i="39"/>
  <c r="L75" i="39"/>
  <c r="L76" i="39"/>
  <c r="L77" i="39"/>
  <c r="L78" i="39"/>
  <c r="L79" i="39"/>
  <c r="L80" i="39"/>
  <c r="L81" i="39"/>
  <c r="L82" i="39"/>
  <c r="L35" i="38"/>
  <c r="L36" i="38"/>
  <c r="H72" i="39"/>
  <c r="H73" i="39"/>
  <c r="H74" i="39"/>
  <c r="H75" i="39"/>
  <c r="H76" i="39"/>
  <c r="H77" i="39"/>
  <c r="H78" i="39"/>
  <c r="H79" i="39"/>
  <c r="H80" i="39"/>
  <c r="H81" i="39"/>
  <c r="H82" i="39"/>
  <c r="H35" i="38"/>
  <c r="H36" i="38"/>
  <c r="D72" i="39"/>
  <c r="D73" i="39"/>
  <c r="D74" i="39"/>
  <c r="D75" i="39"/>
  <c r="D76" i="39"/>
  <c r="D77" i="39"/>
  <c r="D78" i="39"/>
  <c r="D79" i="39"/>
  <c r="D80" i="39"/>
  <c r="D81" i="39"/>
  <c r="D82" i="39"/>
  <c r="D35" i="38"/>
  <c r="D36" i="38"/>
  <c r="N167" i="25"/>
  <c r="N168" i="25"/>
  <c r="N169" i="25"/>
  <c r="N172" i="25"/>
  <c r="N173" i="25"/>
  <c r="N176" i="25"/>
  <c r="N202" i="25"/>
  <c r="J167" i="25"/>
  <c r="J168" i="25"/>
  <c r="J169" i="25"/>
  <c r="J172" i="25"/>
  <c r="J173" i="25"/>
  <c r="J176" i="25"/>
  <c r="J202" i="25"/>
  <c r="F167" i="25"/>
  <c r="F168" i="25"/>
  <c r="F169" i="25"/>
  <c r="F172" i="25"/>
  <c r="F173" i="25"/>
  <c r="F176" i="25"/>
  <c r="F202" i="25"/>
  <c r="B167" i="25"/>
  <c r="B168" i="25"/>
  <c r="B169" i="25"/>
  <c r="B172" i="25"/>
  <c r="B173" i="25"/>
  <c r="B176" i="25"/>
  <c r="B202" i="25"/>
  <c r="N148" i="25"/>
  <c r="N150" i="25"/>
  <c r="N151" i="25"/>
  <c r="N152" i="25"/>
  <c r="N154" i="25"/>
  <c r="N155" i="25"/>
  <c r="N157" i="25"/>
  <c r="N158" i="25"/>
  <c r="N160" i="25"/>
  <c r="N191" i="25"/>
  <c r="J148" i="25"/>
  <c r="J150" i="25"/>
  <c r="J151" i="25"/>
  <c r="J152" i="25"/>
  <c r="J154" i="25"/>
  <c r="J155" i="25"/>
  <c r="J157" i="25"/>
  <c r="J158" i="25"/>
  <c r="J160" i="25"/>
  <c r="J191" i="25"/>
  <c r="F148" i="25"/>
  <c r="F150" i="25"/>
  <c r="F151" i="25"/>
  <c r="F152" i="25"/>
  <c r="F154" i="25"/>
  <c r="F155" i="25"/>
  <c r="F157" i="25"/>
  <c r="F158" i="25"/>
  <c r="F160" i="25"/>
  <c r="F191" i="25"/>
  <c r="B148" i="25"/>
  <c r="B150" i="25"/>
  <c r="B151" i="25"/>
  <c r="B152" i="25"/>
  <c r="B154" i="25"/>
  <c r="B155" i="25"/>
  <c r="B157" i="25"/>
  <c r="B158" i="25"/>
  <c r="B160" i="25"/>
  <c r="B191" i="25"/>
  <c r="N134" i="25"/>
  <c r="N136" i="25"/>
  <c r="N137" i="25"/>
  <c r="N138" i="25"/>
  <c r="N139" i="25"/>
  <c r="N141" i="25"/>
  <c r="N180" i="25"/>
  <c r="J134" i="25"/>
  <c r="J136" i="25"/>
  <c r="J137" i="25"/>
  <c r="J138" i="25"/>
  <c r="J139" i="25"/>
  <c r="J141" i="25"/>
  <c r="J180" i="25"/>
  <c r="F134" i="25"/>
  <c r="F136" i="25"/>
  <c r="F137" i="25"/>
  <c r="F138" i="25"/>
  <c r="F139" i="25"/>
  <c r="F141" i="25"/>
  <c r="F180" i="25"/>
  <c r="B134" i="25"/>
  <c r="B136" i="25"/>
  <c r="B137" i="25"/>
  <c r="B138" i="25"/>
  <c r="B139" i="25"/>
  <c r="B141" i="25"/>
  <c r="B180" i="25"/>
  <c r="P122" i="33"/>
  <c r="L122" i="33"/>
  <c r="H122" i="33"/>
  <c r="D122" i="33"/>
  <c r="P121" i="33"/>
  <c r="L121" i="33"/>
  <c r="H121" i="33"/>
  <c r="D121" i="33"/>
  <c r="P120" i="33"/>
  <c r="L120" i="33"/>
  <c r="H120" i="33"/>
  <c r="D120" i="33"/>
  <c r="P119" i="33"/>
  <c r="L119" i="33"/>
  <c r="H119" i="33"/>
  <c r="D119" i="33"/>
  <c r="P118" i="33"/>
  <c r="L118" i="33"/>
  <c r="H118" i="33"/>
  <c r="D118" i="33"/>
  <c r="P117" i="33"/>
  <c r="L117" i="33"/>
  <c r="H117" i="33"/>
  <c r="D117" i="33"/>
  <c r="P112" i="33"/>
  <c r="L112" i="33"/>
  <c r="H112" i="33"/>
  <c r="D112" i="33"/>
  <c r="B82" i="35"/>
  <c r="N80" i="35"/>
  <c r="J79" i="35"/>
  <c r="P67" i="35"/>
  <c r="P82" i="35"/>
  <c r="L67" i="35"/>
  <c r="L82" i="35"/>
  <c r="H67" i="35"/>
  <c r="H82" i="35"/>
  <c r="D67" i="35"/>
  <c r="D82" i="35"/>
  <c r="P66" i="35"/>
  <c r="P81" i="35"/>
  <c r="L66" i="35"/>
  <c r="L81" i="35"/>
  <c r="H66" i="35"/>
  <c r="H81" i="35"/>
  <c r="D66" i="35"/>
  <c r="D81" i="35"/>
  <c r="P80" i="37"/>
  <c r="P65" i="35"/>
  <c r="P80" i="35"/>
  <c r="L80" i="37"/>
  <c r="L65" i="35"/>
  <c r="L80" i="35"/>
  <c r="H80" i="37"/>
  <c r="H65" i="35"/>
  <c r="H80" i="35"/>
  <c r="D80" i="37"/>
  <c r="D65" i="35"/>
  <c r="D80" i="35"/>
  <c r="P79" i="37"/>
  <c r="P62" i="35"/>
  <c r="P79" i="35"/>
  <c r="L79" i="37"/>
  <c r="L62" i="35"/>
  <c r="L79" i="35"/>
  <c r="H79" i="37"/>
  <c r="H62" i="35"/>
  <c r="H79" i="35"/>
  <c r="D79" i="37"/>
  <c r="D62" i="35"/>
  <c r="D79" i="35"/>
  <c r="P78" i="37"/>
  <c r="P59" i="35"/>
  <c r="P78" i="35"/>
  <c r="L78" i="37"/>
  <c r="L59" i="35"/>
  <c r="L78" i="35"/>
  <c r="H78" i="37"/>
  <c r="H59" i="35"/>
  <c r="H78" i="35"/>
  <c r="D78" i="37"/>
  <c r="D59" i="35"/>
  <c r="D78" i="35"/>
  <c r="P77" i="37"/>
  <c r="P56" i="35"/>
  <c r="P77" i="35"/>
  <c r="L77" i="37"/>
  <c r="L56" i="35"/>
  <c r="L77" i="35"/>
  <c r="H77" i="37"/>
  <c r="H56" i="35"/>
  <c r="H77" i="35"/>
  <c r="D77" i="37"/>
  <c r="D56" i="35"/>
  <c r="D77" i="35"/>
  <c r="P76" i="37"/>
  <c r="P55" i="35"/>
  <c r="P76" i="35"/>
  <c r="L76" i="37"/>
  <c r="L55" i="35"/>
  <c r="L76" i="35"/>
  <c r="H76" i="37"/>
  <c r="H55" i="35"/>
  <c r="H76" i="35"/>
  <c r="D76" i="37"/>
  <c r="D55" i="35"/>
  <c r="D76" i="35"/>
  <c r="P54" i="35"/>
  <c r="P75" i="35"/>
  <c r="L54" i="35"/>
  <c r="L75" i="35"/>
  <c r="H54" i="35"/>
  <c r="H75" i="35"/>
  <c r="D54" i="35"/>
  <c r="D75" i="35"/>
  <c r="P53" i="35"/>
  <c r="P74" i="35"/>
  <c r="L53" i="35"/>
  <c r="L74" i="35"/>
  <c r="H53" i="35"/>
  <c r="H74" i="35"/>
  <c r="D53" i="35"/>
  <c r="D74" i="35"/>
  <c r="P52" i="35"/>
  <c r="P73" i="35"/>
  <c r="L52" i="35"/>
  <c r="L73" i="35"/>
  <c r="H52" i="35"/>
  <c r="H73" i="35"/>
  <c r="D52" i="35"/>
  <c r="D73" i="35"/>
  <c r="P51" i="35"/>
  <c r="P72" i="35"/>
  <c r="L51" i="35"/>
  <c r="L72" i="35"/>
  <c r="H51" i="35"/>
  <c r="H72" i="35"/>
  <c r="D51" i="35"/>
  <c r="D72" i="35"/>
  <c r="J35" i="38"/>
  <c r="M82" i="39"/>
  <c r="M81" i="39"/>
  <c r="M82" i="40"/>
  <c r="M81" i="40"/>
  <c r="N106" i="53"/>
  <c r="N91" i="53"/>
  <c r="J91" i="53"/>
  <c r="J106" i="53"/>
  <c r="F106" i="53"/>
  <c r="F91" i="53"/>
  <c r="B91" i="53"/>
  <c r="B106" i="53"/>
  <c r="N105" i="53"/>
  <c r="N90" i="53"/>
  <c r="J105" i="53"/>
  <c r="J90" i="53"/>
  <c r="F105" i="53"/>
  <c r="F90" i="53"/>
  <c r="B105" i="53"/>
  <c r="B90" i="53"/>
  <c r="N86" i="53"/>
  <c r="N104" i="53"/>
  <c r="J104" i="53"/>
  <c r="J86" i="53"/>
  <c r="F104" i="53"/>
  <c r="F86" i="53"/>
  <c r="B86" i="53"/>
  <c r="B104" i="53"/>
  <c r="N103" i="53"/>
  <c r="N82" i="53"/>
  <c r="J82" i="53"/>
  <c r="J103" i="53"/>
  <c r="F103" i="53"/>
  <c r="F82" i="53"/>
  <c r="N102" i="53"/>
  <c r="N79" i="53"/>
  <c r="J102" i="53"/>
  <c r="J79" i="53"/>
  <c r="F102" i="53"/>
  <c r="F79" i="53"/>
  <c r="B79" i="53"/>
  <c r="B102" i="53"/>
  <c r="N78" i="53"/>
  <c r="N101" i="53"/>
  <c r="J78" i="53"/>
  <c r="J101" i="53"/>
  <c r="F101" i="53"/>
  <c r="F78" i="53"/>
  <c r="B101" i="53"/>
  <c r="B78" i="53"/>
  <c r="N100" i="53"/>
  <c r="N77" i="53"/>
  <c r="J100" i="53"/>
  <c r="J77" i="53"/>
  <c r="F100" i="53"/>
  <c r="F77" i="53"/>
  <c r="B77" i="53"/>
  <c r="B100" i="53"/>
  <c r="N99" i="53"/>
  <c r="N76" i="53"/>
  <c r="J76" i="53"/>
  <c r="J99" i="53"/>
  <c r="F99" i="53"/>
  <c r="F76" i="53"/>
  <c r="B76" i="53"/>
  <c r="B99" i="53"/>
  <c r="N98" i="53"/>
  <c r="N75" i="53"/>
  <c r="J75" i="53"/>
  <c r="J98" i="53"/>
  <c r="F98" i="53"/>
  <c r="F75" i="53"/>
  <c r="B75" i="53"/>
  <c r="B98" i="53"/>
  <c r="N97" i="53"/>
  <c r="N74" i="53"/>
  <c r="J74" i="53"/>
  <c r="J97" i="53"/>
  <c r="F97" i="53"/>
  <c r="F74" i="53"/>
  <c r="B74" i="53"/>
  <c r="B97" i="53"/>
  <c r="N96" i="53"/>
  <c r="N73" i="53"/>
  <c r="J73" i="53"/>
  <c r="J96" i="53"/>
  <c r="F96" i="53"/>
  <c r="F73" i="53"/>
  <c r="B73" i="53"/>
  <c r="B96" i="53"/>
  <c r="N72" i="39"/>
  <c r="N73" i="39"/>
  <c r="N74" i="39"/>
  <c r="N75" i="39"/>
  <c r="N76" i="39"/>
  <c r="N77" i="39"/>
  <c r="N78" i="39"/>
  <c r="N79" i="39"/>
  <c r="N80" i="39"/>
  <c r="N81" i="39"/>
  <c r="N82" i="39"/>
  <c r="J72" i="39"/>
  <c r="J73" i="39"/>
  <c r="J74" i="39"/>
  <c r="J75" i="39"/>
  <c r="J76" i="39"/>
  <c r="J77" i="39"/>
  <c r="J78" i="39"/>
  <c r="J79" i="39"/>
  <c r="J80" i="39"/>
  <c r="J81" i="39"/>
  <c r="J82" i="39"/>
  <c r="F72" i="39"/>
  <c r="F73" i="39"/>
  <c r="F74" i="39"/>
  <c r="F75" i="39"/>
  <c r="F76" i="39"/>
  <c r="F77" i="39"/>
  <c r="F78" i="39"/>
  <c r="F79" i="39"/>
  <c r="F80" i="39"/>
  <c r="F81" i="39"/>
  <c r="F82" i="39"/>
  <c r="B72" i="39"/>
  <c r="B73" i="39"/>
  <c r="B74" i="39"/>
  <c r="B75" i="39"/>
  <c r="B76" i="39"/>
  <c r="B77" i="39"/>
  <c r="B78" i="39"/>
  <c r="B79" i="39"/>
  <c r="B80" i="39"/>
  <c r="B81" i="39"/>
  <c r="B82" i="39"/>
  <c r="Q80" i="41"/>
  <c r="Q80" i="40"/>
  <c r="Q65" i="39"/>
  <c r="M80" i="41"/>
  <c r="M80" i="40"/>
  <c r="M65" i="39"/>
  <c r="I80" i="41"/>
  <c r="I80" i="40"/>
  <c r="I65" i="39"/>
  <c r="E80" i="41"/>
  <c r="E80" i="40"/>
  <c r="E65" i="39"/>
  <c r="Q79" i="41"/>
  <c r="Q79" i="40"/>
  <c r="Q62" i="39"/>
  <c r="M79" i="41"/>
  <c r="M79" i="40"/>
  <c r="M62" i="39"/>
  <c r="I79" i="41"/>
  <c r="I79" i="40"/>
  <c r="I62" i="39"/>
  <c r="E79" i="41"/>
  <c r="E79" i="40"/>
  <c r="E62" i="39"/>
  <c r="Q78" i="41"/>
  <c r="Q78" i="40"/>
  <c r="Q59" i="39"/>
  <c r="M78" i="41"/>
  <c r="M78" i="40"/>
  <c r="M59" i="39"/>
  <c r="I78" i="41"/>
  <c r="I78" i="40"/>
  <c r="I59" i="39"/>
  <c r="E78" i="41"/>
  <c r="E78" i="40"/>
  <c r="E59" i="39"/>
  <c r="Q77" i="41"/>
  <c r="Q77" i="40"/>
  <c r="Q56" i="39"/>
  <c r="M77" i="41"/>
  <c r="M77" i="40"/>
  <c r="M56" i="39"/>
  <c r="I77" i="41"/>
  <c r="I77" i="40"/>
  <c r="I56" i="39"/>
  <c r="E77" i="41"/>
  <c r="E77" i="40"/>
  <c r="E56" i="39"/>
  <c r="Q76" i="41"/>
  <c r="Q76" i="40"/>
  <c r="Q55" i="39"/>
  <c r="M76" i="41"/>
  <c r="M76" i="40"/>
  <c r="M55" i="39"/>
  <c r="I76" i="41"/>
  <c r="I76" i="40"/>
  <c r="I55" i="39"/>
  <c r="E76" i="41"/>
  <c r="E76" i="40"/>
  <c r="E55" i="39"/>
  <c r="Q75" i="40"/>
  <c r="Q54" i="39"/>
  <c r="M75" i="40"/>
  <c r="M54" i="39"/>
  <c r="I75" i="40"/>
  <c r="I54" i="39"/>
  <c r="E75" i="40"/>
  <c r="E54" i="39"/>
  <c r="Q74" i="40"/>
  <c r="Q53" i="39"/>
  <c r="M74" i="40"/>
  <c r="M53" i="39"/>
  <c r="I74" i="40"/>
  <c r="I53" i="39"/>
  <c r="E74" i="40"/>
  <c r="E53" i="39"/>
  <c r="Q73" i="40"/>
  <c r="Q52" i="39"/>
  <c r="M73" i="40"/>
  <c r="M52" i="39"/>
  <c r="I73" i="40"/>
  <c r="I52" i="39"/>
  <c r="E73" i="40"/>
  <c r="E52" i="39"/>
  <c r="Q72" i="40"/>
  <c r="Q51" i="39"/>
  <c r="M72" i="40"/>
  <c r="M51" i="39"/>
  <c r="I72" i="40"/>
  <c r="I51" i="39"/>
  <c r="E72" i="40"/>
  <c r="E51" i="39"/>
  <c r="Q71" i="41"/>
  <c r="Q71" i="40"/>
  <c r="M71" i="41"/>
  <c r="M71" i="40"/>
  <c r="I71" i="41"/>
  <c r="I71" i="40"/>
  <c r="E71" i="41"/>
  <c r="E71" i="40"/>
  <c r="I82" i="40"/>
  <c r="I81" i="40"/>
  <c r="O34" i="46"/>
  <c r="O35" i="46"/>
  <c r="O37" i="46"/>
  <c r="O178" i="6" s="1"/>
  <c r="K35" i="46"/>
  <c r="K37" i="46"/>
  <c r="K178" i="6" s="1"/>
  <c r="G34" i="46"/>
  <c r="G35" i="46"/>
  <c r="G37" i="46"/>
  <c r="G178" i="6" s="1"/>
  <c r="C35" i="46"/>
  <c r="C37" i="46"/>
  <c r="C178" i="6" s="1"/>
  <c r="Q69" i="47"/>
  <c r="Q70" i="47"/>
  <c r="Q71" i="47"/>
  <c r="Q72" i="47"/>
  <c r="Q73" i="47"/>
  <c r="Q74" i="47"/>
  <c r="Q75" i="47"/>
  <c r="Q76" i="47"/>
  <c r="Q77" i="47"/>
  <c r="Q36" i="46"/>
  <c r="M71" i="47"/>
  <c r="M75" i="47"/>
  <c r="M36" i="46"/>
  <c r="M69" i="47"/>
  <c r="M73" i="47"/>
  <c r="M77" i="47"/>
  <c r="M70" i="47"/>
  <c r="I69" i="47"/>
  <c r="I73" i="47"/>
  <c r="I77" i="47"/>
  <c r="I36" i="46"/>
  <c r="I71" i="47"/>
  <c r="I75" i="47"/>
  <c r="I70" i="47"/>
  <c r="E71" i="47"/>
  <c r="E75" i="47"/>
  <c r="E36" i="46"/>
  <c r="E69" i="47"/>
  <c r="E73" i="47"/>
  <c r="E77" i="47"/>
  <c r="E70" i="47"/>
  <c r="E74" i="47"/>
  <c r="M76" i="47"/>
  <c r="E76" i="47"/>
  <c r="I74" i="47"/>
  <c r="F51" i="47"/>
  <c r="O68" i="26"/>
  <c r="K68" i="26"/>
  <c r="G68" i="26"/>
  <c r="C68" i="26"/>
  <c r="O67" i="26"/>
  <c r="K67" i="26"/>
  <c r="G67" i="26"/>
  <c r="C67" i="26"/>
  <c r="O66" i="26"/>
  <c r="K66" i="26"/>
  <c r="G66" i="26"/>
  <c r="C66" i="26"/>
  <c r="Q34" i="46"/>
  <c r="Q35" i="46"/>
  <c r="Q37" i="46"/>
  <c r="Q178" i="6" s="1"/>
  <c r="M34" i="46"/>
  <c r="M35" i="46"/>
  <c r="M37" i="46"/>
  <c r="M178" i="6" s="1"/>
  <c r="I35" i="46"/>
  <c r="I37" i="46"/>
  <c r="I178" i="6" s="1"/>
  <c r="E35" i="46"/>
  <c r="E37" i="46"/>
  <c r="E178" i="6" s="1"/>
  <c r="E34" i="46"/>
  <c r="I76" i="47"/>
  <c r="M74" i="47"/>
  <c r="O51" i="47"/>
  <c r="C51" i="47"/>
  <c r="E72" i="52"/>
  <c r="N80" i="41"/>
  <c r="F80" i="41"/>
  <c r="N79" i="41"/>
  <c r="F79" i="41"/>
  <c r="N78" i="41"/>
  <c r="F78" i="41"/>
  <c r="N77" i="41"/>
  <c r="F77" i="41"/>
  <c r="N76" i="41"/>
  <c r="F76" i="41"/>
  <c r="N71" i="41"/>
  <c r="F71" i="41"/>
  <c r="O81" i="43"/>
  <c r="O82" i="43"/>
  <c r="O83" i="43"/>
  <c r="O84" i="43"/>
  <c r="O85" i="43"/>
  <c r="O86" i="43"/>
  <c r="O87" i="43"/>
  <c r="O88" i="43"/>
  <c r="O89" i="43"/>
  <c r="O90" i="43"/>
  <c r="K81" i="43"/>
  <c r="K82" i="43"/>
  <c r="K83" i="43"/>
  <c r="K84" i="43"/>
  <c r="K85" i="43"/>
  <c r="K86" i="43"/>
  <c r="K87" i="43"/>
  <c r="K88" i="43"/>
  <c r="K89" i="43"/>
  <c r="K90" i="43"/>
  <c r="G81" i="43"/>
  <c r="G82" i="43"/>
  <c r="G83" i="43"/>
  <c r="G84" i="43"/>
  <c r="G85" i="43"/>
  <c r="G86" i="43"/>
  <c r="G87" i="43"/>
  <c r="G88" i="43"/>
  <c r="G89" i="43"/>
  <c r="G90" i="43"/>
  <c r="C81" i="43"/>
  <c r="C82" i="43"/>
  <c r="C83" i="43"/>
  <c r="C84" i="43"/>
  <c r="C85" i="43"/>
  <c r="C86" i="43"/>
  <c r="C87" i="43"/>
  <c r="C88" i="43"/>
  <c r="C89" i="43"/>
  <c r="C90" i="43"/>
  <c r="N89" i="45"/>
  <c r="N71" i="43"/>
  <c r="J89" i="45"/>
  <c r="J71" i="43"/>
  <c r="F89" i="45"/>
  <c r="F71" i="43"/>
  <c r="B89" i="45"/>
  <c r="B71" i="43"/>
  <c r="N87" i="45"/>
  <c r="N69" i="43"/>
  <c r="J87" i="45"/>
  <c r="J69" i="43"/>
  <c r="F87" i="45"/>
  <c r="F69" i="43"/>
  <c r="B87" i="45"/>
  <c r="B69" i="43"/>
  <c r="N86" i="45"/>
  <c r="N68" i="43"/>
  <c r="J86" i="45"/>
  <c r="J68" i="43"/>
  <c r="F86" i="45"/>
  <c r="F68" i="43"/>
  <c r="B86" i="45"/>
  <c r="B68" i="43"/>
  <c r="N85" i="45"/>
  <c r="N67" i="43"/>
  <c r="J85" i="45"/>
  <c r="J67" i="43"/>
  <c r="F85" i="45"/>
  <c r="F67" i="43"/>
  <c r="B85" i="45"/>
  <c r="B67" i="43"/>
  <c r="N90" i="44"/>
  <c r="F90" i="44"/>
  <c r="N89" i="44"/>
  <c r="F89" i="44"/>
  <c r="N88" i="44"/>
  <c r="F88" i="44"/>
  <c r="N87" i="44"/>
  <c r="F87" i="44"/>
  <c r="J86" i="44"/>
  <c r="J85" i="44"/>
  <c r="P84" i="44"/>
  <c r="J84" i="44"/>
  <c r="P83" i="44"/>
  <c r="J83" i="44"/>
  <c r="P82" i="44"/>
  <c r="J82" i="44"/>
  <c r="P81" i="44"/>
  <c r="J81" i="44"/>
  <c r="P80" i="44"/>
  <c r="J80" i="44"/>
  <c r="C51" i="49"/>
  <c r="J80" i="41"/>
  <c r="B80" i="41"/>
  <c r="J79" i="41"/>
  <c r="B79" i="41"/>
  <c r="J78" i="41"/>
  <c r="B78" i="41"/>
  <c r="J77" i="41"/>
  <c r="B77" i="41"/>
  <c r="J76" i="41"/>
  <c r="B76" i="41"/>
  <c r="J71" i="41"/>
  <c r="B71" i="41"/>
  <c r="Q81" i="43"/>
  <c r="Q82" i="43"/>
  <c r="Q83" i="43"/>
  <c r="Q84" i="43"/>
  <c r="Q85" i="43"/>
  <c r="Q86" i="43"/>
  <c r="Q87" i="43"/>
  <c r="Q88" i="43"/>
  <c r="Q89" i="43"/>
  <c r="Q90" i="43"/>
  <c r="M81" i="43"/>
  <c r="M82" i="43"/>
  <c r="M83" i="43"/>
  <c r="M84" i="43"/>
  <c r="M85" i="43"/>
  <c r="M86" i="43"/>
  <c r="M87" i="43"/>
  <c r="M88" i="43"/>
  <c r="M89" i="43"/>
  <c r="M90" i="43"/>
  <c r="I81" i="43"/>
  <c r="I82" i="43"/>
  <c r="I83" i="43"/>
  <c r="I84" i="43"/>
  <c r="I85" i="43"/>
  <c r="I86" i="43"/>
  <c r="I87" i="43"/>
  <c r="I88" i="43"/>
  <c r="I89" i="43"/>
  <c r="I90" i="43"/>
  <c r="E81" i="43"/>
  <c r="E82" i="43"/>
  <c r="E83" i="43"/>
  <c r="E84" i="43"/>
  <c r="E85" i="43"/>
  <c r="E86" i="43"/>
  <c r="E87" i="43"/>
  <c r="E88" i="43"/>
  <c r="E89" i="43"/>
  <c r="E90" i="43"/>
  <c r="P89" i="45"/>
  <c r="P71" i="43"/>
  <c r="L89" i="45"/>
  <c r="L71" i="43"/>
  <c r="H89" i="45"/>
  <c r="H71" i="43"/>
  <c r="D89" i="45"/>
  <c r="D71" i="43"/>
  <c r="P87" i="45"/>
  <c r="P69" i="43"/>
  <c r="L87" i="45"/>
  <c r="L69" i="43"/>
  <c r="H87" i="45"/>
  <c r="H69" i="43"/>
  <c r="D87" i="45"/>
  <c r="D69" i="43"/>
  <c r="P86" i="45"/>
  <c r="P68" i="43"/>
  <c r="L86" i="45"/>
  <c r="L68" i="43"/>
  <c r="H86" i="45"/>
  <c r="H68" i="43"/>
  <c r="D86" i="45"/>
  <c r="D68" i="43"/>
  <c r="P85" i="45"/>
  <c r="P67" i="43"/>
  <c r="L85" i="45"/>
  <c r="L67" i="43"/>
  <c r="H85" i="45"/>
  <c r="H67" i="43"/>
  <c r="D85" i="45"/>
  <c r="D67" i="43"/>
  <c r="J90" i="44"/>
  <c r="B90" i="44"/>
  <c r="J89" i="44"/>
  <c r="B89" i="44"/>
  <c r="J88" i="44"/>
  <c r="B88" i="44"/>
  <c r="J87" i="44"/>
  <c r="B87" i="44"/>
  <c r="H86" i="44"/>
  <c r="B86" i="44"/>
  <c r="H85" i="44"/>
  <c r="B85" i="44"/>
  <c r="H84" i="44"/>
  <c r="B84" i="44"/>
  <c r="H83" i="44"/>
  <c r="B83" i="44"/>
  <c r="H82" i="44"/>
  <c r="B82" i="44"/>
  <c r="H81" i="44"/>
  <c r="B81" i="44"/>
  <c r="H80" i="44"/>
  <c r="B80" i="44"/>
  <c r="K51" i="47"/>
  <c r="L64" i="47"/>
  <c r="L77" i="48"/>
  <c r="L77" i="47"/>
  <c r="D64" i="47"/>
  <c r="D77" i="48"/>
  <c r="L59" i="47"/>
  <c r="L76" i="48"/>
  <c r="L76" i="47"/>
  <c r="D76" i="49"/>
  <c r="D59" i="47"/>
  <c r="D76" i="48"/>
  <c r="L58" i="47"/>
  <c r="L75" i="48"/>
  <c r="L75" i="47"/>
  <c r="D58" i="47"/>
  <c r="D75" i="48"/>
  <c r="P57" i="47"/>
  <c r="P74" i="49"/>
  <c r="L57" i="47"/>
  <c r="L74" i="48"/>
  <c r="L74" i="47"/>
  <c r="L74" i="49"/>
  <c r="H57" i="47"/>
  <c r="H74" i="49"/>
  <c r="D74" i="49"/>
  <c r="D57" i="47"/>
  <c r="D74" i="48"/>
  <c r="L56" i="47"/>
  <c r="L73" i="48"/>
  <c r="L73" i="47"/>
  <c r="D73" i="49"/>
  <c r="D56" i="47"/>
  <c r="D73" i="48"/>
  <c r="P72" i="48"/>
  <c r="P55" i="47"/>
  <c r="L72" i="48"/>
  <c r="L55" i="47"/>
  <c r="L72" i="47"/>
  <c r="H72" i="48"/>
  <c r="H55" i="47"/>
  <c r="D72" i="48"/>
  <c r="D55" i="47"/>
  <c r="P71" i="48"/>
  <c r="P54" i="47"/>
  <c r="L71" i="48"/>
  <c r="L54" i="47"/>
  <c r="L71" i="47"/>
  <c r="H71" i="48"/>
  <c r="H54" i="47"/>
  <c r="D71" i="48"/>
  <c r="D54" i="47"/>
  <c r="P70" i="48"/>
  <c r="P53" i="47"/>
  <c r="L70" i="48"/>
  <c r="L53" i="47"/>
  <c r="L70" i="47"/>
  <c r="H70" i="48"/>
  <c r="H53" i="47"/>
  <c r="D70" i="48"/>
  <c r="D53" i="47"/>
  <c r="P69" i="48"/>
  <c r="P52" i="47"/>
  <c r="L69" i="48"/>
  <c r="L52" i="47"/>
  <c r="L69" i="47"/>
  <c r="H69" i="48"/>
  <c r="H52" i="47"/>
  <c r="D69" i="48"/>
  <c r="D52" i="47"/>
  <c r="P68" i="48"/>
  <c r="P68" i="49"/>
  <c r="L68" i="48"/>
  <c r="L68" i="49"/>
  <c r="H68" i="48"/>
  <c r="H68" i="49"/>
  <c r="D68" i="48"/>
  <c r="D68" i="49"/>
  <c r="N64" i="48"/>
  <c r="N77" i="48"/>
  <c r="F64" i="48"/>
  <c r="F77" i="48"/>
  <c r="N59" i="48"/>
  <c r="N76" i="48"/>
  <c r="F59" i="48"/>
  <c r="F76" i="48"/>
  <c r="N58" i="48"/>
  <c r="N75" i="48"/>
  <c r="F58" i="48"/>
  <c r="F75" i="48"/>
  <c r="N57" i="48"/>
  <c r="N74" i="48"/>
  <c r="F57" i="48"/>
  <c r="F74" i="48"/>
  <c r="N56" i="48"/>
  <c r="N73" i="48"/>
  <c r="F56" i="48"/>
  <c r="F73" i="48"/>
  <c r="N72" i="48"/>
  <c r="N55" i="48"/>
  <c r="J55" i="48"/>
  <c r="J72" i="48"/>
  <c r="F55" i="48"/>
  <c r="F72" i="48"/>
  <c r="B55" i="48"/>
  <c r="B72" i="48"/>
  <c r="N71" i="48"/>
  <c r="N54" i="48"/>
  <c r="N70" i="48"/>
  <c r="N53" i="48"/>
  <c r="J53" i="48"/>
  <c r="J70" i="48"/>
  <c r="F53" i="48"/>
  <c r="F70" i="48"/>
  <c r="B53" i="48"/>
  <c r="B70" i="48"/>
  <c r="N69" i="48"/>
  <c r="N52" i="48"/>
  <c r="N68" i="48"/>
  <c r="J68" i="48"/>
  <c r="F68" i="48"/>
  <c r="B68" i="48"/>
  <c r="H76" i="49"/>
  <c r="L73" i="49"/>
  <c r="N64" i="49"/>
  <c r="N77" i="49"/>
  <c r="J64" i="49"/>
  <c r="J77" i="49"/>
  <c r="F64" i="49"/>
  <c r="F77" i="49"/>
  <c r="B64" i="49"/>
  <c r="B77" i="49"/>
  <c r="N76" i="49"/>
  <c r="N59" i="49"/>
  <c r="J76" i="49"/>
  <c r="J59" i="49"/>
  <c r="J74" i="49"/>
  <c r="J57" i="49"/>
  <c r="F57" i="49"/>
  <c r="F74" i="49"/>
  <c r="B74" i="49"/>
  <c r="B57" i="49"/>
  <c r="N56" i="49"/>
  <c r="N73" i="49"/>
  <c r="J73" i="49"/>
  <c r="J56" i="49"/>
  <c r="J68" i="49"/>
  <c r="F68" i="49"/>
  <c r="B68" i="49"/>
  <c r="O37" i="50"/>
  <c r="O179" i="6" s="1"/>
  <c r="K37" i="50"/>
  <c r="K179" i="6" s="1"/>
  <c r="C37" i="50"/>
  <c r="C179" i="6" s="1"/>
  <c r="O34" i="50"/>
  <c r="O106" i="52"/>
  <c r="O91" i="52"/>
  <c r="K91" i="52"/>
  <c r="K106" i="52"/>
  <c r="C91" i="52"/>
  <c r="C106" i="52"/>
  <c r="O105" i="52"/>
  <c r="O90" i="52"/>
  <c r="K90" i="52"/>
  <c r="K105" i="52"/>
  <c r="G90" i="52"/>
  <c r="G105" i="52"/>
  <c r="O104" i="52"/>
  <c r="O86" i="52"/>
  <c r="K86" i="52"/>
  <c r="K104" i="52"/>
  <c r="G86" i="52"/>
  <c r="G104" i="52"/>
  <c r="C86" i="52"/>
  <c r="C104" i="52"/>
  <c r="O103" i="52"/>
  <c r="O82" i="52"/>
  <c r="K82" i="52"/>
  <c r="K103" i="52"/>
  <c r="C82" i="52"/>
  <c r="C103" i="52"/>
  <c r="O102" i="52"/>
  <c r="O79" i="52"/>
  <c r="K79" i="52"/>
  <c r="K102" i="52"/>
  <c r="G79" i="52"/>
  <c r="G102" i="52"/>
  <c r="C79" i="52"/>
  <c r="C102" i="52"/>
  <c r="O101" i="52"/>
  <c r="O78" i="52"/>
  <c r="G78" i="52"/>
  <c r="G101" i="52"/>
  <c r="C78" i="52"/>
  <c r="C101" i="52"/>
  <c r="O100" i="52"/>
  <c r="O77" i="52"/>
  <c r="K77" i="52"/>
  <c r="K100" i="52"/>
  <c r="G77" i="52"/>
  <c r="G100" i="52"/>
  <c r="C77" i="52"/>
  <c r="C100" i="52"/>
  <c r="O99" i="52"/>
  <c r="O76" i="52"/>
  <c r="K76" i="52"/>
  <c r="K99" i="52"/>
  <c r="G76" i="52"/>
  <c r="G99" i="52"/>
  <c r="C76" i="52"/>
  <c r="C99" i="52"/>
  <c r="O98" i="52"/>
  <c r="O75" i="52"/>
  <c r="G75" i="52"/>
  <c r="G98" i="52"/>
  <c r="C75" i="52"/>
  <c r="C98" i="52"/>
  <c r="O97" i="52"/>
  <c r="O74" i="52"/>
  <c r="K74" i="52"/>
  <c r="K97" i="52"/>
  <c r="G74" i="52"/>
  <c r="G97" i="52"/>
  <c r="O96" i="52"/>
  <c r="O73" i="52"/>
  <c r="K73" i="52"/>
  <c r="K96" i="52"/>
  <c r="G73" i="52"/>
  <c r="G96" i="52"/>
  <c r="C73" i="52"/>
  <c r="C96" i="52"/>
  <c r="O95" i="52"/>
  <c r="O36" i="50"/>
  <c r="C95" i="52"/>
  <c r="C36" i="50"/>
  <c r="P77" i="47"/>
  <c r="D76" i="47"/>
  <c r="H74" i="47"/>
  <c r="E51" i="47"/>
  <c r="B69" i="48"/>
  <c r="P76" i="49"/>
  <c r="B76" i="49"/>
  <c r="F73" i="49"/>
  <c r="G34" i="50"/>
  <c r="G35" i="50"/>
  <c r="Q91" i="52"/>
  <c r="Q106" i="52"/>
  <c r="M106" i="52"/>
  <c r="M91" i="52"/>
  <c r="I91" i="52"/>
  <c r="I106" i="52"/>
  <c r="Q105" i="52"/>
  <c r="Q90" i="52"/>
  <c r="M90" i="52"/>
  <c r="M105" i="52"/>
  <c r="Q104" i="52"/>
  <c r="Q86" i="52"/>
  <c r="M104" i="52"/>
  <c r="M86" i="52"/>
  <c r="I104" i="52"/>
  <c r="I86" i="52"/>
  <c r="Q82" i="52"/>
  <c r="Q103" i="52"/>
  <c r="M82" i="52"/>
  <c r="M103" i="52"/>
  <c r="I82" i="52"/>
  <c r="I103" i="52"/>
  <c r="Q102" i="52"/>
  <c r="Q79" i="52"/>
  <c r="M102" i="52"/>
  <c r="M79" i="52"/>
  <c r="Q78" i="52"/>
  <c r="Q101" i="52"/>
  <c r="M101" i="52"/>
  <c r="M78" i="52"/>
  <c r="I78" i="52"/>
  <c r="I101" i="52"/>
  <c r="Q100" i="52"/>
  <c r="Q77" i="52"/>
  <c r="I100" i="52"/>
  <c r="I77" i="52"/>
  <c r="Q99" i="52"/>
  <c r="Q76" i="52"/>
  <c r="M99" i="52"/>
  <c r="M76" i="52"/>
  <c r="I76" i="52"/>
  <c r="I99" i="52"/>
  <c r="M98" i="52"/>
  <c r="M75" i="52"/>
  <c r="I75" i="52"/>
  <c r="I98" i="52"/>
  <c r="Q74" i="52"/>
  <c r="Q97" i="52"/>
  <c r="M74" i="52"/>
  <c r="M97" i="52"/>
  <c r="Q96" i="52"/>
  <c r="Q73" i="52"/>
  <c r="M96" i="52"/>
  <c r="M73" i="52"/>
  <c r="I96" i="52"/>
  <c r="I73" i="52"/>
  <c r="Q36" i="50"/>
  <c r="Q95" i="52"/>
  <c r="I95" i="52"/>
  <c r="I36" i="50"/>
  <c r="E95" i="52"/>
  <c r="E36" i="50"/>
  <c r="O76" i="49"/>
  <c r="O74" i="49"/>
  <c r="O73" i="49"/>
  <c r="O68" i="49"/>
  <c r="L34" i="50"/>
  <c r="L35" i="50"/>
  <c r="N35" i="50"/>
  <c r="N96" i="51"/>
  <c r="N97" i="51"/>
  <c r="N98" i="51"/>
  <c r="N99" i="51"/>
  <c r="N100" i="51"/>
  <c r="J35" i="50"/>
  <c r="J98" i="51"/>
  <c r="J101" i="51"/>
  <c r="J102" i="51"/>
  <c r="J103" i="51"/>
  <c r="J104" i="51"/>
  <c r="J105" i="51"/>
  <c r="J106" i="51"/>
  <c r="F35" i="50"/>
  <c r="F96" i="51"/>
  <c r="F100" i="51"/>
  <c r="B35" i="50"/>
  <c r="B98" i="51"/>
  <c r="F106" i="51"/>
  <c r="C105" i="51"/>
  <c r="F104" i="51"/>
  <c r="F102" i="51"/>
  <c r="B101" i="51"/>
  <c r="B100" i="51"/>
  <c r="J99" i="51"/>
  <c r="F97" i="51"/>
  <c r="O91" i="51"/>
  <c r="C79" i="51"/>
  <c r="G103" i="53"/>
  <c r="O104" i="53"/>
  <c r="C103" i="53"/>
  <c r="O77" i="48"/>
  <c r="O77" i="47"/>
  <c r="K77" i="48"/>
  <c r="K77" i="47"/>
  <c r="G77" i="48"/>
  <c r="G77" i="47"/>
  <c r="C77" i="48"/>
  <c r="C77" i="47"/>
  <c r="O76" i="48"/>
  <c r="O76" i="47"/>
  <c r="K76" i="48"/>
  <c r="K76" i="47"/>
  <c r="G76" i="48"/>
  <c r="G76" i="47"/>
  <c r="C76" i="48"/>
  <c r="C76" i="47"/>
  <c r="O75" i="48"/>
  <c r="O75" i="47"/>
  <c r="K75" i="48"/>
  <c r="K75" i="47"/>
  <c r="G75" i="48"/>
  <c r="G75" i="47"/>
  <c r="C75" i="48"/>
  <c r="C75" i="47"/>
  <c r="O74" i="48"/>
  <c r="O74" i="47"/>
  <c r="K74" i="48"/>
  <c r="K74" i="47"/>
  <c r="G74" i="48"/>
  <c r="G74" i="47"/>
  <c r="C74" i="48"/>
  <c r="C74" i="47"/>
  <c r="O73" i="48"/>
  <c r="O73" i="47"/>
  <c r="K73" i="48"/>
  <c r="K73" i="47"/>
  <c r="G73" i="48"/>
  <c r="G73" i="47"/>
  <c r="C73" i="48"/>
  <c r="C73" i="47"/>
  <c r="O72" i="47"/>
  <c r="K72" i="47"/>
  <c r="G72" i="47"/>
  <c r="C72" i="48"/>
  <c r="C72" i="47"/>
  <c r="O71" i="47"/>
  <c r="K71" i="47"/>
  <c r="G71" i="47"/>
  <c r="C71" i="48"/>
  <c r="C71" i="47"/>
  <c r="O70" i="47"/>
  <c r="K70" i="47"/>
  <c r="G70" i="47"/>
  <c r="C70" i="48"/>
  <c r="C70" i="47"/>
  <c r="O69" i="47"/>
  <c r="K69" i="47"/>
  <c r="G69" i="47"/>
  <c r="C69" i="48"/>
  <c r="C69" i="47"/>
  <c r="K71" i="48"/>
  <c r="O69" i="48"/>
  <c r="G69" i="48"/>
  <c r="G76" i="49"/>
  <c r="K73" i="49"/>
  <c r="C73" i="49"/>
  <c r="O102" i="51"/>
  <c r="O102" i="53"/>
  <c r="C101" i="51"/>
  <c r="C101" i="53"/>
  <c r="G76" i="51"/>
  <c r="G99" i="51"/>
  <c r="O103" i="53"/>
  <c r="G100" i="53"/>
  <c r="O105" i="53"/>
  <c r="K105" i="53"/>
  <c r="K104" i="53"/>
  <c r="C104" i="53"/>
  <c r="K103" i="53"/>
  <c r="K102" i="53"/>
  <c r="G102" i="53"/>
  <c r="O101" i="53"/>
  <c r="K101" i="53"/>
  <c r="K100" i="53"/>
  <c r="C100" i="53"/>
  <c r="K95" i="53"/>
  <c r="P106" i="52"/>
  <c r="P91" i="51"/>
  <c r="L106" i="52"/>
  <c r="L91" i="51"/>
  <c r="H106" i="52"/>
  <c r="H91" i="51"/>
  <c r="D106" i="52"/>
  <c r="D91" i="51"/>
  <c r="P105" i="52"/>
  <c r="P90" i="51"/>
  <c r="L105" i="52"/>
  <c r="L90" i="51"/>
  <c r="H105" i="52"/>
  <c r="H90" i="51"/>
  <c r="D105" i="52"/>
  <c r="D90" i="51"/>
  <c r="P104" i="52"/>
  <c r="P86" i="51"/>
  <c r="L104" i="52"/>
  <c r="L86" i="51"/>
  <c r="H104" i="52"/>
  <c r="H86" i="51"/>
  <c r="D104" i="52"/>
  <c r="D86" i="51"/>
  <c r="P103" i="52"/>
  <c r="P82" i="51"/>
  <c r="L103" i="52"/>
  <c r="L82" i="51"/>
  <c r="H103" i="52"/>
  <c r="H82" i="51"/>
  <c r="D103" i="52"/>
  <c r="D82" i="51"/>
  <c r="P102" i="52"/>
  <c r="P79" i="51"/>
  <c r="L102" i="52"/>
  <c r="L79" i="51"/>
  <c r="H102" i="52"/>
  <c r="H79" i="51"/>
  <c r="D102" i="52"/>
  <c r="D79" i="51"/>
  <c r="P101" i="52"/>
  <c r="P78" i="51"/>
  <c r="L101" i="52"/>
  <c r="L78" i="51"/>
  <c r="H101" i="52"/>
  <c r="H78" i="51"/>
  <c r="D101" i="52"/>
  <c r="D78" i="51"/>
  <c r="P100" i="52"/>
  <c r="P77" i="51"/>
  <c r="L100" i="52"/>
  <c r="L77" i="51"/>
  <c r="H100" i="52"/>
  <c r="H77" i="51"/>
  <c r="H100" i="51"/>
  <c r="D100" i="52"/>
  <c r="D77" i="51"/>
  <c r="P99" i="52"/>
  <c r="P76" i="51"/>
  <c r="L99" i="52"/>
  <c r="L76" i="51"/>
  <c r="H99" i="52"/>
  <c r="H76" i="51"/>
  <c r="H99" i="51"/>
  <c r="D99" i="52"/>
  <c r="D76" i="51"/>
  <c r="P98" i="52"/>
  <c r="P75" i="51"/>
  <c r="L98" i="52"/>
  <c r="L75" i="51"/>
  <c r="H98" i="52"/>
  <c r="H75" i="51"/>
  <c r="H98" i="51"/>
  <c r="D98" i="52"/>
  <c r="D75" i="51"/>
  <c r="P97" i="52"/>
  <c r="P74" i="51"/>
  <c r="L97" i="52"/>
  <c r="L74" i="51"/>
  <c r="H97" i="52"/>
  <c r="H74" i="51"/>
  <c r="H97" i="51"/>
  <c r="D97" i="52"/>
  <c r="D74" i="51"/>
  <c r="P96" i="52"/>
  <c r="P73" i="51"/>
  <c r="L96" i="52"/>
  <c r="L73" i="51"/>
  <c r="H96" i="52"/>
  <c r="H73" i="51"/>
  <c r="H96" i="51"/>
  <c r="D96" i="52"/>
  <c r="D73" i="51"/>
  <c r="N36" i="50"/>
  <c r="J95" i="52"/>
  <c r="J36" i="50"/>
  <c r="F36" i="50"/>
  <c r="B36" i="50"/>
  <c r="G106" i="53"/>
  <c r="G104" i="53"/>
  <c r="G101" i="53"/>
  <c r="G79" i="53"/>
  <c r="G76" i="53"/>
  <c r="G75" i="53"/>
  <c r="G74" i="53"/>
  <c r="G73" i="53"/>
  <c r="Q106" i="51"/>
  <c r="M106" i="51"/>
  <c r="I106" i="51"/>
  <c r="E106" i="51"/>
  <c r="Q105" i="53"/>
  <c r="Q105" i="51"/>
  <c r="M105" i="53"/>
  <c r="M105" i="51"/>
  <c r="I105" i="53"/>
  <c r="I105" i="51"/>
  <c r="E105" i="53"/>
  <c r="E105" i="51"/>
  <c r="Q104" i="53"/>
  <c r="Q104" i="51"/>
  <c r="M104" i="53"/>
  <c r="M104" i="51"/>
  <c r="I104" i="53"/>
  <c r="I104" i="51"/>
  <c r="E104" i="53"/>
  <c r="E104" i="51"/>
  <c r="Q103" i="53"/>
  <c r="Q103" i="51"/>
  <c r="M103" i="53"/>
  <c r="M103" i="51"/>
  <c r="I103" i="53"/>
  <c r="I103" i="51"/>
  <c r="E103" i="53"/>
  <c r="E103" i="51"/>
  <c r="Q102" i="53"/>
  <c r="Q102" i="51"/>
  <c r="M102" i="53"/>
  <c r="M102" i="51"/>
  <c r="I102" i="53"/>
  <c r="I102" i="51"/>
  <c r="E102" i="53"/>
  <c r="E102" i="51"/>
  <c r="Q101" i="53"/>
  <c r="Q101" i="51"/>
  <c r="M101" i="53"/>
  <c r="M101" i="51"/>
  <c r="I101" i="53"/>
  <c r="I101" i="51"/>
  <c r="E101" i="53"/>
  <c r="E101" i="51"/>
  <c r="Q100" i="53"/>
  <c r="Q100" i="51"/>
  <c r="M100" i="53"/>
  <c r="M100" i="51"/>
  <c r="I100" i="53"/>
  <c r="I100" i="51"/>
  <c r="E100" i="53"/>
  <c r="E100" i="51"/>
  <c r="Q99" i="51"/>
  <c r="M99" i="51"/>
  <c r="I99" i="51"/>
  <c r="E99" i="51"/>
  <c r="Q98" i="51"/>
  <c r="M98" i="51"/>
  <c r="I98" i="51"/>
  <c r="E98" i="51"/>
  <c r="Q97" i="51"/>
  <c r="M97" i="51"/>
  <c r="I97" i="51"/>
  <c r="E97" i="51"/>
  <c r="Q96" i="51"/>
  <c r="M96" i="51"/>
  <c r="I96" i="51"/>
  <c r="E96" i="51"/>
  <c r="C72" i="51" l="1"/>
  <c r="J183" i="15"/>
  <c r="I30" i="6"/>
  <c r="K162" i="24"/>
  <c r="G50" i="40"/>
  <c r="O157" i="20"/>
  <c r="P194" i="20"/>
  <c r="B183" i="17"/>
  <c r="B194" i="21"/>
  <c r="G183" i="16"/>
  <c r="H167" i="15"/>
  <c r="P158" i="16"/>
  <c r="M158" i="15"/>
  <c r="B50" i="35"/>
  <c r="P101" i="18"/>
  <c r="P164" i="6" s="1"/>
  <c r="M42" i="6"/>
  <c r="F58" i="10"/>
  <c r="H83" i="33"/>
  <c r="P83" i="33"/>
  <c r="E143" i="25"/>
  <c r="C33" i="6"/>
  <c r="D50" i="40"/>
  <c r="B167" i="16"/>
  <c r="P200" i="15"/>
  <c r="L183" i="15"/>
  <c r="D183" i="15"/>
  <c r="H183" i="15"/>
  <c r="M167" i="15"/>
  <c r="H200" i="15"/>
  <c r="M115" i="11"/>
  <c r="P115" i="12"/>
  <c r="P115" i="11"/>
  <c r="E98" i="12"/>
  <c r="H123" i="27"/>
  <c r="G56" i="6"/>
  <c r="G131" i="6" s="1"/>
  <c r="G85" i="14"/>
  <c r="E33" i="6"/>
  <c r="B129" i="24"/>
  <c r="I162" i="24"/>
  <c r="Q194" i="20"/>
  <c r="B158" i="15"/>
  <c r="G183" i="15"/>
  <c r="G98" i="12"/>
  <c r="K99" i="18"/>
  <c r="K162" i="6" s="1"/>
  <c r="E51" i="48"/>
  <c r="P123" i="29"/>
  <c r="I51" i="48"/>
  <c r="L50" i="41"/>
  <c r="H50" i="41"/>
  <c r="Q157" i="20"/>
  <c r="J105" i="6"/>
  <c r="J99" i="14"/>
  <c r="J160" i="6" s="1"/>
  <c r="P194" i="19"/>
  <c r="L157" i="19"/>
  <c r="H157" i="19"/>
  <c r="Q194" i="19"/>
  <c r="F158" i="15"/>
  <c r="L115" i="11"/>
  <c r="Q200" i="16"/>
  <c r="B183" i="16"/>
  <c r="C167" i="15"/>
  <c r="O200" i="16"/>
  <c r="C143" i="24"/>
  <c r="F50" i="40"/>
  <c r="N157" i="20"/>
  <c r="D107" i="28"/>
  <c r="M175" i="20"/>
  <c r="F183" i="16"/>
  <c r="L167" i="15"/>
  <c r="K98" i="12"/>
  <c r="Q98" i="12"/>
  <c r="Q51" i="49"/>
  <c r="P143" i="23"/>
  <c r="K143" i="23"/>
  <c r="D157" i="20"/>
  <c r="I175" i="20"/>
  <c r="B162" i="24"/>
  <c r="Q183" i="16"/>
  <c r="E194" i="19"/>
  <c r="I157" i="19"/>
  <c r="G94" i="18"/>
  <c r="O62" i="44"/>
  <c r="H83" i="31"/>
  <c r="E129" i="24"/>
  <c r="I143" i="24"/>
  <c r="B194" i="19"/>
  <c r="E123" i="27"/>
  <c r="P129" i="23"/>
  <c r="M157" i="19"/>
  <c r="D130" i="6"/>
  <c r="L130" i="6"/>
  <c r="B175" i="19"/>
  <c r="C51" i="48"/>
  <c r="L50" i="37"/>
  <c r="L83" i="32"/>
  <c r="E50" i="37"/>
  <c r="E143" i="24"/>
  <c r="M129" i="24"/>
  <c r="H175" i="20"/>
  <c r="N158" i="17"/>
  <c r="C183" i="16"/>
  <c r="I72" i="51"/>
  <c r="E129" i="25"/>
  <c r="N175" i="19"/>
  <c r="P50" i="41"/>
  <c r="I95" i="27"/>
  <c r="I129" i="24"/>
  <c r="M162" i="23"/>
  <c r="M194" i="19"/>
  <c r="Q50" i="35"/>
  <c r="G83" i="31"/>
  <c r="E200" i="17"/>
  <c r="E162" i="24"/>
  <c r="Q83" i="32"/>
  <c r="D107" i="29"/>
  <c r="I143" i="23"/>
  <c r="C162" i="24"/>
  <c r="B115" i="12"/>
  <c r="Q62" i="44"/>
  <c r="F62" i="44"/>
  <c r="J62" i="44"/>
  <c r="K62" i="44"/>
  <c r="D83" i="33"/>
  <c r="H95" i="27"/>
  <c r="D50" i="37"/>
  <c r="I83" i="31"/>
  <c r="F83" i="31"/>
  <c r="G51" i="49"/>
  <c r="M158" i="16"/>
  <c r="F56" i="26"/>
  <c r="F115" i="6" s="1"/>
  <c r="O51" i="49"/>
  <c r="N50" i="40"/>
  <c r="B62" i="43"/>
  <c r="J56" i="26"/>
  <c r="J115" i="6" s="1"/>
  <c r="F75" i="22"/>
  <c r="F166" i="6" s="1"/>
  <c r="D50" i="35"/>
  <c r="J143" i="23"/>
  <c r="B157" i="19"/>
  <c r="D101" i="18"/>
  <c r="D164" i="6" s="1"/>
  <c r="C194" i="21"/>
  <c r="J51" i="49"/>
  <c r="L107" i="27"/>
  <c r="Q50" i="40"/>
  <c r="L95" i="29"/>
  <c r="Q143" i="25"/>
  <c r="K51" i="48"/>
  <c r="I51" i="49"/>
  <c r="Q107" i="27"/>
  <c r="C83" i="31"/>
  <c r="O115" i="11"/>
  <c r="H72" i="53"/>
  <c r="N72" i="52"/>
  <c r="N72" i="51"/>
  <c r="M51" i="49"/>
  <c r="N51" i="49"/>
  <c r="B51" i="47"/>
  <c r="M33" i="6"/>
  <c r="B62" i="45"/>
  <c r="L62" i="44"/>
  <c r="M62" i="44"/>
  <c r="N62" i="44"/>
  <c r="I62" i="44"/>
  <c r="B62" i="44"/>
  <c r="E62" i="44"/>
  <c r="I62" i="43"/>
  <c r="E62" i="43"/>
  <c r="N50" i="41"/>
  <c r="F50" i="37"/>
  <c r="Q50" i="36"/>
  <c r="I50" i="36"/>
  <c r="F83" i="32"/>
  <c r="N83" i="32"/>
  <c r="H56" i="26"/>
  <c r="H115" i="6" s="1"/>
  <c r="K107" i="29"/>
  <c r="F123" i="29"/>
  <c r="J123" i="29"/>
  <c r="P56" i="26"/>
  <c r="P115" i="6" s="1"/>
  <c r="G123" i="29"/>
  <c r="P123" i="27"/>
  <c r="Q95" i="27"/>
  <c r="M123" i="27"/>
  <c r="I123" i="27"/>
  <c r="B75" i="22"/>
  <c r="B166" i="6" s="1"/>
  <c r="P129" i="25"/>
  <c r="H111" i="6"/>
  <c r="I129" i="23"/>
  <c r="E143" i="23"/>
  <c r="N143" i="23"/>
  <c r="C191" i="23"/>
  <c r="J194" i="21"/>
  <c r="H194" i="21"/>
  <c r="G194" i="21"/>
  <c r="I194" i="21"/>
  <c r="J194" i="20"/>
  <c r="J175" i="20"/>
  <c r="E194" i="20"/>
  <c r="C194" i="20"/>
  <c r="Q175" i="20"/>
  <c r="G157" i="19"/>
  <c r="F175" i="19"/>
  <c r="F157" i="19"/>
  <c r="C157" i="19"/>
  <c r="Q26" i="7"/>
  <c r="Q5" i="7" s="1"/>
  <c r="K33" i="6"/>
  <c r="C200" i="17"/>
  <c r="D100" i="14"/>
  <c r="D161" i="6" s="1"/>
  <c r="D72" i="14"/>
  <c r="D101" i="6" s="1"/>
  <c r="F200" i="17"/>
  <c r="J183" i="17"/>
  <c r="P183" i="17"/>
  <c r="B200" i="17"/>
  <c r="L104" i="6"/>
  <c r="D167" i="17"/>
  <c r="K158" i="17"/>
  <c r="D183" i="16"/>
  <c r="O167" i="16"/>
  <c r="K200" i="16"/>
  <c r="Q158" i="16"/>
  <c r="P183" i="15"/>
  <c r="F167" i="15"/>
  <c r="J33" i="6"/>
  <c r="B39" i="6"/>
  <c r="I26" i="7"/>
  <c r="J39" i="6"/>
  <c r="K138" i="25"/>
  <c r="K150" i="25"/>
  <c r="Q167" i="17"/>
  <c r="B72" i="52"/>
  <c r="C175" i="21"/>
  <c r="M115" i="6"/>
  <c r="O115" i="6"/>
  <c r="N26" i="8"/>
  <c r="J10" i="7"/>
  <c r="O138" i="25"/>
  <c r="F95" i="27"/>
  <c r="D95" i="27"/>
  <c r="M175" i="19"/>
  <c r="F15" i="9"/>
  <c r="O26" i="9"/>
  <c r="I26" i="8"/>
  <c r="I5" i="8" s="1"/>
  <c r="N51" i="47"/>
  <c r="G162" i="23"/>
  <c r="K76" i="26"/>
  <c r="K173" i="6" s="1"/>
  <c r="K118" i="6"/>
  <c r="Q26" i="9"/>
  <c r="E10" i="9"/>
  <c r="Q50" i="39"/>
  <c r="M58" i="22"/>
  <c r="M75" i="22" s="1"/>
  <c r="M166" i="6" s="1"/>
  <c r="K10" i="8"/>
  <c r="K5" i="8" s="1"/>
  <c r="G129" i="23"/>
  <c r="M153" i="27"/>
  <c r="Q15" i="8"/>
  <c r="I15" i="9"/>
  <c r="O15" i="9"/>
  <c r="I15" i="7"/>
  <c r="L95" i="27"/>
  <c r="D80" i="43"/>
  <c r="D26" i="9"/>
  <c r="F15" i="7"/>
  <c r="K47" i="9"/>
  <c r="K139" i="25"/>
  <c r="D205" i="17"/>
  <c r="N15" i="8"/>
  <c r="H26" i="9"/>
  <c r="D56" i="26"/>
  <c r="D115" i="6" s="1"/>
  <c r="Q129" i="25"/>
  <c r="B50" i="37"/>
  <c r="B129" i="23"/>
  <c r="C129" i="23"/>
  <c r="Q76" i="26"/>
  <c r="Q173" i="6" s="1"/>
  <c r="Q118" i="6"/>
  <c r="N162" i="24"/>
  <c r="D207" i="17"/>
  <c r="D10" i="7"/>
  <c r="J10" i="9"/>
  <c r="E26" i="9"/>
  <c r="E26" i="8"/>
  <c r="E5" i="8" s="1"/>
  <c r="K10" i="7"/>
  <c r="B56" i="26"/>
  <c r="B115" i="6" s="1"/>
  <c r="K56" i="26"/>
  <c r="G5" i="8"/>
  <c r="G44" i="8" s="1"/>
  <c r="P5" i="8"/>
  <c r="F83" i="33"/>
  <c r="G50" i="41"/>
  <c r="G115" i="6"/>
  <c r="I115" i="6"/>
  <c r="K180" i="21"/>
  <c r="L26" i="8"/>
  <c r="L5" i="8" s="1"/>
  <c r="D15" i="9"/>
  <c r="D50" i="36"/>
  <c r="J157" i="19"/>
  <c r="K188" i="21"/>
  <c r="O10" i="9"/>
  <c r="H15" i="9"/>
  <c r="L15" i="7"/>
  <c r="N26" i="9"/>
  <c r="G62" i="45"/>
  <c r="G194" i="19"/>
  <c r="J5" i="8"/>
  <c r="J41" i="8" s="1"/>
  <c r="L10" i="7"/>
  <c r="J26" i="9"/>
  <c r="G15" i="7"/>
  <c r="D26" i="8"/>
  <c r="F10" i="9"/>
  <c r="E115" i="6"/>
  <c r="D15" i="8"/>
  <c r="K134" i="25"/>
  <c r="M175" i="21"/>
  <c r="J72" i="52"/>
  <c r="N83" i="33"/>
  <c r="L129" i="23"/>
  <c r="H143" i="23"/>
  <c r="O143" i="23"/>
  <c r="C175" i="19"/>
  <c r="K10" i="9"/>
  <c r="O10" i="7"/>
  <c r="G26" i="9"/>
  <c r="N15" i="9"/>
  <c r="L50" i="36"/>
  <c r="K153" i="27"/>
  <c r="C148" i="25"/>
  <c r="G160" i="25"/>
  <c r="B123" i="29"/>
  <c r="K167" i="17"/>
  <c r="J143" i="24"/>
  <c r="D216" i="17"/>
  <c r="L85" i="14"/>
  <c r="M26" i="9"/>
  <c r="H26" i="8"/>
  <c r="M76" i="22"/>
  <c r="M167" i="6" s="1"/>
  <c r="N50" i="37"/>
  <c r="F73" i="26"/>
  <c r="F170" i="6" s="1"/>
  <c r="L143" i="23"/>
  <c r="J15" i="9"/>
  <c r="J73" i="26"/>
  <c r="J170" i="6" s="1"/>
  <c r="N10" i="9"/>
  <c r="M72" i="52"/>
  <c r="F62" i="43"/>
  <c r="M51" i="48"/>
  <c r="G157" i="21"/>
  <c r="K167" i="16"/>
  <c r="K26" i="9"/>
  <c r="M15" i="9"/>
  <c r="K15" i="7"/>
  <c r="G10" i="9"/>
  <c r="B157" i="20"/>
  <c r="O15" i="8"/>
  <c r="G15" i="9"/>
  <c r="F26" i="8"/>
  <c r="F5" i="8" s="1"/>
  <c r="F41" i="8" s="1"/>
  <c r="G72" i="51"/>
  <c r="C150" i="25"/>
  <c r="J88" i="18"/>
  <c r="H62" i="44"/>
  <c r="C83" i="33"/>
  <c r="E169" i="25"/>
  <c r="G143" i="23"/>
  <c r="N194" i="19"/>
  <c r="F26" i="9"/>
  <c r="Q10" i="9"/>
  <c r="H15" i="8"/>
  <c r="C137" i="25"/>
  <c r="F72" i="52"/>
  <c r="M72" i="53"/>
  <c r="J162" i="23"/>
  <c r="O62" i="45"/>
  <c r="P158" i="17"/>
  <c r="H10" i="7"/>
  <c r="M10" i="7"/>
  <c r="K15" i="9"/>
  <c r="J15" i="7"/>
  <c r="K137" i="25"/>
  <c r="F194" i="19"/>
  <c r="Q56" i="26"/>
  <c r="Q73" i="26" s="1"/>
  <c r="Q170" i="6" s="1"/>
  <c r="C5" i="8"/>
  <c r="C45" i="8" s="1"/>
  <c r="C15" i="9"/>
  <c r="C5" i="9" s="1"/>
  <c r="M26" i="8"/>
  <c r="L26" i="9"/>
  <c r="L5" i="9" s="1"/>
  <c r="C138" i="25"/>
  <c r="O167" i="25"/>
  <c r="E175" i="19"/>
  <c r="J157" i="20"/>
  <c r="P62" i="44"/>
  <c r="K62" i="45"/>
  <c r="K192" i="21"/>
  <c r="Q26" i="8"/>
  <c r="I26" i="9"/>
  <c r="P26" i="9"/>
  <c r="P5" i="9" s="1"/>
  <c r="H10" i="9"/>
  <c r="F33" i="6"/>
  <c r="L39" i="6"/>
  <c r="O42" i="6"/>
  <c r="J74" i="14"/>
  <c r="J72" i="14" s="1"/>
  <c r="J101" i="6" s="1"/>
  <c r="B105" i="6"/>
  <c r="O85" i="14"/>
  <c r="O56" i="6"/>
  <c r="O131" i="6" s="1"/>
  <c r="O33" i="6"/>
  <c r="C85" i="14"/>
  <c r="D62" i="14"/>
  <c r="D54" i="6" s="1"/>
  <c r="D129" i="6" s="1"/>
  <c r="F85" i="14"/>
  <c r="F56" i="6"/>
  <c r="F131" i="6" s="1"/>
  <c r="J85" i="14"/>
  <c r="J56" i="6"/>
  <c r="J131" i="6" s="1"/>
  <c r="B85" i="14"/>
  <c r="B56" i="6"/>
  <c r="B131" i="6" s="1"/>
  <c r="J62" i="14"/>
  <c r="J54" i="6" s="1"/>
  <c r="J129" i="6" s="1"/>
  <c r="F62" i="14"/>
  <c r="F54" i="6" s="1"/>
  <c r="F129" i="6" s="1"/>
  <c r="K56" i="6"/>
  <c r="K131" i="6" s="1"/>
  <c r="K85" i="14"/>
  <c r="N62" i="14"/>
  <c r="N54" i="6" s="1"/>
  <c r="N129" i="6" s="1"/>
  <c r="H42" i="6"/>
  <c r="K62" i="14"/>
  <c r="K54" i="6" s="1"/>
  <c r="K129" i="6" s="1"/>
  <c r="L42" i="6"/>
  <c r="H30" i="6"/>
  <c r="H100" i="14"/>
  <c r="H161" i="6" s="1"/>
  <c r="L30" i="6"/>
  <c r="G62" i="14"/>
  <c r="G54" i="6" s="1"/>
  <c r="G129" i="6" s="1"/>
  <c r="B62" i="14"/>
  <c r="B54" i="6" s="1"/>
  <c r="B129" i="6" s="1"/>
  <c r="F74" i="14"/>
  <c r="F72" i="14" s="1"/>
  <c r="D42" i="6"/>
  <c r="P104" i="6"/>
  <c r="P74" i="14"/>
  <c r="F99" i="14"/>
  <c r="F160" i="6" s="1"/>
  <c r="I56" i="6"/>
  <c r="I131" i="6" s="1"/>
  <c r="I85" i="14"/>
  <c r="C62" i="14"/>
  <c r="C54" i="6" s="1"/>
  <c r="C129" i="6" s="1"/>
  <c r="G33" i="6"/>
  <c r="E56" i="6"/>
  <c r="E131" i="6" s="1"/>
  <c r="E85" i="14"/>
  <c r="N30" i="6"/>
  <c r="N39" i="6"/>
  <c r="B42" i="6"/>
  <c r="F42" i="6"/>
  <c r="B64" i="10"/>
  <c r="B153" i="6" s="1"/>
  <c r="J30" i="6"/>
  <c r="K202" i="23"/>
  <c r="P71" i="35"/>
  <c r="E214" i="19"/>
  <c r="M180" i="23"/>
  <c r="D112" i="31"/>
  <c r="C249" i="15"/>
  <c r="F68" i="47"/>
  <c r="N68" i="47"/>
  <c r="G180" i="23"/>
  <c r="J68" i="47"/>
  <c r="O88" i="18"/>
  <c r="K143" i="27"/>
  <c r="K95" i="51"/>
  <c r="P80" i="43"/>
  <c r="Q214" i="19"/>
  <c r="M214" i="19"/>
  <c r="I191" i="23"/>
  <c r="B68" i="47"/>
  <c r="Q71" i="39"/>
  <c r="B112" i="31"/>
  <c r="O95" i="51"/>
  <c r="J95" i="51"/>
  <c r="C95" i="51"/>
  <c r="D95" i="51"/>
  <c r="K220" i="15"/>
  <c r="D131" i="6"/>
  <c r="D132" i="6"/>
  <c r="L131" i="6"/>
  <c r="L132" i="6"/>
  <c r="G153" i="27"/>
  <c r="O153" i="27"/>
  <c r="I153" i="27"/>
  <c r="C143" i="27"/>
  <c r="O143" i="27"/>
  <c r="Q133" i="27"/>
  <c r="E202" i="23"/>
  <c r="M202" i="23"/>
  <c r="Q191" i="23"/>
  <c r="E191" i="23"/>
  <c r="E180" i="23"/>
  <c r="C180" i="23"/>
  <c r="K94" i="18"/>
  <c r="Q88" i="18"/>
  <c r="I226" i="19"/>
  <c r="I237" i="19"/>
  <c r="Q220" i="15"/>
  <c r="K176" i="25"/>
  <c r="H68" i="47"/>
  <c r="G226" i="19"/>
  <c r="I175" i="19"/>
  <c r="M237" i="19"/>
  <c r="E95" i="51"/>
  <c r="E153" i="27"/>
  <c r="G62" i="43"/>
  <c r="O160" i="25"/>
  <c r="O134" i="11"/>
  <c r="H80" i="43"/>
  <c r="K180" i="23"/>
  <c r="Q175" i="19"/>
  <c r="I229" i="15"/>
  <c r="I239" i="15"/>
  <c r="I249" i="15"/>
  <c r="B83" i="33"/>
  <c r="N157" i="21"/>
  <c r="M200" i="17"/>
  <c r="B15" i="8"/>
  <c r="C62" i="45"/>
  <c r="H143" i="25"/>
  <c r="G143" i="27"/>
  <c r="C139" i="25"/>
  <c r="O150" i="25"/>
  <c r="P68" i="47"/>
  <c r="G100" i="18"/>
  <c r="G163" i="6" s="1"/>
  <c r="G108" i="6"/>
  <c r="K151" i="25"/>
  <c r="G167" i="25"/>
  <c r="F98" i="13"/>
  <c r="N115" i="13"/>
  <c r="I72" i="53"/>
  <c r="C133" i="27"/>
  <c r="I180" i="23"/>
  <c r="P50" i="39"/>
  <c r="C50" i="40"/>
  <c r="B26" i="8"/>
  <c r="P95" i="51"/>
  <c r="C167" i="16"/>
  <c r="F115" i="13"/>
  <c r="Q62" i="43"/>
  <c r="H50" i="36"/>
  <c r="C239" i="15"/>
  <c r="D72" i="53"/>
  <c r="K191" i="23"/>
  <c r="H129" i="23"/>
  <c r="B132" i="6"/>
  <c r="G168" i="25"/>
  <c r="F157" i="21"/>
  <c r="F143" i="24"/>
  <c r="E61" i="22"/>
  <c r="E167" i="25"/>
  <c r="E168" i="25"/>
  <c r="E172" i="25"/>
  <c r="E202" i="25"/>
  <c r="B162" i="25"/>
  <c r="K154" i="25"/>
  <c r="L162" i="23"/>
  <c r="M220" i="15"/>
  <c r="H112" i="31"/>
  <c r="D123" i="29"/>
  <c r="K200" i="17"/>
  <c r="J42" i="6"/>
  <c r="N95" i="27"/>
  <c r="D64" i="10"/>
  <c r="D153" i="6" s="1"/>
  <c r="O72" i="51"/>
  <c r="L51" i="47"/>
  <c r="P50" i="36"/>
  <c r="G133" i="27"/>
  <c r="C155" i="25"/>
  <c r="O168" i="25"/>
  <c r="L72" i="53"/>
  <c r="D33" i="6"/>
  <c r="L97" i="14"/>
  <c r="L158" i="6" s="1"/>
  <c r="O115" i="13"/>
  <c r="K72" i="53"/>
  <c r="B50" i="39"/>
  <c r="L107" i="29"/>
  <c r="O169" i="21"/>
  <c r="O157" i="21" s="1"/>
  <c r="C134" i="25"/>
  <c r="O141" i="25"/>
  <c r="K155" i="25"/>
  <c r="O169" i="25"/>
  <c r="N101" i="18"/>
  <c r="N164" i="6" s="1"/>
  <c r="L112" i="31"/>
  <c r="L123" i="29"/>
  <c r="Q200" i="17"/>
  <c r="I175" i="21"/>
  <c r="C214" i="19"/>
  <c r="E237" i="19"/>
  <c r="N175" i="20"/>
  <c r="K133" i="27"/>
  <c r="H33" i="6"/>
  <c r="B123" i="27"/>
  <c r="H162" i="23"/>
  <c r="K237" i="19"/>
  <c r="E226" i="19"/>
  <c r="J194" i="19"/>
  <c r="O162" i="23"/>
  <c r="C157" i="25"/>
  <c r="P112" i="31"/>
  <c r="M61" i="10"/>
  <c r="I162" i="25"/>
  <c r="M62" i="43"/>
  <c r="K214" i="19"/>
  <c r="N42" i="6"/>
  <c r="N194" i="20"/>
  <c r="I88" i="18"/>
  <c r="L194" i="20"/>
  <c r="O194" i="19"/>
  <c r="O133" i="27"/>
  <c r="G172" i="25"/>
  <c r="G145" i="11"/>
  <c r="B10" i="9"/>
  <c r="L33" i="6"/>
  <c r="B30" i="6"/>
  <c r="G107" i="6"/>
  <c r="C72" i="53"/>
  <c r="J50" i="39"/>
  <c r="C153" i="27"/>
  <c r="F123" i="27"/>
  <c r="I202" i="23"/>
  <c r="Q134" i="11"/>
  <c r="D62" i="43"/>
  <c r="J62" i="43"/>
  <c r="N175" i="21"/>
  <c r="L100" i="14"/>
  <c r="L161" i="6" s="1"/>
  <c r="K157" i="21"/>
  <c r="G88" i="18"/>
  <c r="B26" i="9"/>
  <c r="G72" i="52"/>
  <c r="F72" i="53"/>
  <c r="N50" i="35"/>
  <c r="G148" i="25"/>
  <c r="K157" i="25"/>
  <c r="B10" i="8"/>
  <c r="F30" i="6"/>
  <c r="N50" i="39"/>
  <c r="J123" i="27"/>
  <c r="M133" i="27"/>
  <c r="Q153" i="27"/>
  <c r="P162" i="23"/>
  <c r="E145" i="11"/>
  <c r="C143" i="23"/>
  <c r="H62" i="43"/>
  <c r="N62" i="43"/>
  <c r="C136" i="25"/>
  <c r="O172" i="25"/>
  <c r="J115" i="13"/>
  <c r="E229" i="15"/>
  <c r="C75" i="26"/>
  <c r="C172" i="6" s="1"/>
  <c r="C117" i="6"/>
  <c r="F51" i="48"/>
  <c r="E50" i="39"/>
  <c r="K148" i="25"/>
  <c r="J50" i="36"/>
  <c r="C229" i="15"/>
  <c r="N123" i="27"/>
  <c r="J129" i="23"/>
  <c r="G202" i="23"/>
  <c r="J175" i="19"/>
  <c r="D194" i="20"/>
  <c r="L62" i="43"/>
  <c r="K158" i="25"/>
  <c r="O173" i="25"/>
  <c r="D39" i="6"/>
  <c r="L72" i="14"/>
  <c r="M98" i="13"/>
  <c r="E115" i="13"/>
  <c r="C202" i="23"/>
  <c r="C157" i="21"/>
  <c r="E249" i="15"/>
  <c r="E173" i="25"/>
  <c r="H194" i="20"/>
  <c r="P143" i="25"/>
  <c r="P162" i="25"/>
  <c r="O148" i="25"/>
  <c r="O158" i="25"/>
  <c r="G58" i="10"/>
  <c r="B33" i="6"/>
  <c r="I143" i="27"/>
  <c r="B162" i="23"/>
  <c r="K175" i="21"/>
  <c r="K162" i="23"/>
  <c r="P62" i="43"/>
  <c r="D71" i="35"/>
  <c r="Q162" i="25"/>
  <c r="K58" i="10"/>
  <c r="I143" i="25"/>
  <c r="H39" i="6"/>
  <c r="L95" i="51"/>
  <c r="F162" i="23"/>
  <c r="I73" i="26"/>
  <c r="I170" i="6" s="1"/>
  <c r="I68" i="6"/>
  <c r="O226" i="21"/>
  <c r="O80" i="18"/>
  <c r="D68" i="47"/>
  <c r="I68" i="47"/>
  <c r="M68" i="47"/>
  <c r="I50" i="39"/>
  <c r="N72" i="53"/>
  <c r="M71" i="39"/>
  <c r="H71" i="35"/>
  <c r="B71" i="35"/>
  <c r="N129" i="25"/>
  <c r="F143" i="25"/>
  <c r="N143" i="25"/>
  <c r="N162" i="25"/>
  <c r="G134" i="25"/>
  <c r="O134" i="25"/>
  <c r="G136" i="25"/>
  <c r="O136" i="25"/>
  <c r="O152" i="25"/>
  <c r="G154" i="25"/>
  <c r="O154" i="25"/>
  <c r="C167" i="25"/>
  <c r="K167" i="25"/>
  <c r="C168" i="25"/>
  <c r="K168" i="25"/>
  <c r="K169" i="25"/>
  <c r="O50" i="39"/>
  <c r="H88" i="18"/>
  <c r="N95" i="29"/>
  <c r="H123" i="29"/>
  <c r="J157" i="21"/>
  <c r="B175" i="21"/>
  <c r="J175" i="21"/>
  <c r="M167" i="17"/>
  <c r="O220" i="15"/>
  <c r="H98" i="13"/>
  <c r="P98" i="13"/>
  <c r="P115" i="13"/>
  <c r="K134" i="11"/>
  <c r="I57" i="10"/>
  <c r="B64" i="6"/>
  <c r="B137" i="6" s="1"/>
  <c r="M143" i="25"/>
  <c r="J200" i="17"/>
  <c r="B145" i="11"/>
  <c r="C58" i="10"/>
  <c r="P95" i="29"/>
  <c r="D157" i="21"/>
  <c r="L157" i="21"/>
  <c r="H175" i="21"/>
  <c r="G167" i="17"/>
  <c r="G200" i="17"/>
  <c r="H131" i="6"/>
  <c r="H132" i="6"/>
  <c r="C128" i="6"/>
  <c r="M157" i="21"/>
  <c r="I58" i="10"/>
  <c r="N127" i="6"/>
  <c r="N33" i="6"/>
  <c r="F64" i="10"/>
  <c r="F153" i="6" s="1"/>
  <c r="J64" i="10"/>
  <c r="J153" i="6" s="1"/>
  <c r="D98" i="6"/>
  <c r="B80" i="43"/>
  <c r="J80" i="43"/>
  <c r="D50" i="39"/>
  <c r="L50" i="39"/>
  <c r="J83" i="33"/>
  <c r="K73" i="26"/>
  <c r="K170" i="6" s="1"/>
  <c r="K68" i="6"/>
  <c r="K141" i="6" s="1"/>
  <c r="E73" i="26"/>
  <c r="E170" i="6" s="1"/>
  <c r="E68" i="6"/>
  <c r="J50" i="37"/>
  <c r="Q72" i="53"/>
  <c r="F107" i="27"/>
  <c r="N75" i="22"/>
  <c r="O182" i="21"/>
  <c r="O192" i="21"/>
  <c r="M191" i="23"/>
  <c r="Q202" i="23"/>
  <c r="F129" i="23"/>
  <c r="G191" i="23"/>
  <c r="D194" i="21"/>
  <c r="C237" i="19"/>
  <c r="I214" i="19"/>
  <c r="Q237" i="19"/>
  <c r="O237" i="19"/>
  <c r="B175" i="20"/>
  <c r="F194" i="20"/>
  <c r="G214" i="19"/>
  <c r="O214" i="19"/>
  <c r="I158" i="16"/>
  <c r="M145" i="11"/>
  <c r="I134" i="11"/>
  <c r="Q239" i="15"/>
  <c r="L75" i="22"/>
  <c r="L166" i="6" s="1"/>
  <c r="G175" i="21"/>
  <c r="H104" i="6"/>
  <c r="M95" i="51"/>
  <c r="L72" i="51"/>
  <c r="J71" i="35"/>
  <c r="K50" i="39"/>
  <c r="F101" i="18"/>
  <c r="F164" i="6" s="1"/>
  <c r="F95" i="29"/>
  <c r="O229" i="15"/>
  <c r="F167" i="17"/>
  <c r="D220" i="15"/>
  <c r="H95" i="29"/>
  <c r="N73" i="26"/>
  <c r="N170" i="6" s="1"/>
  <c r="H157" i="21"/>
  <c r="P157" i="21"/>
  <c r="P175" i="21"/>
  <c r="O167" i="17"/>
  <c r="O200" i="17"/>
  <c r="B115" i="13"/>
  <c r="C61" i="10"/>
  <c r="P131" i="6"/>
  <c r="P132" i="6"/>
  <c r="P127" i="6"/>
  <c r="P30" i="6"/>
  <c r="P33" i="6"/>
  <c r="P39" i="6"/>
  <c r="P42" i="6"/>
  <c r="F80" i="43"/>
  <c r="N80" i="43"/>
  <c r="H50" i="39"/>
  <c r="C73" i="26"/>
  <c r="C170" i="6" s="1"/>
  <c r="C68" i="6"/>
  <c r="C141" i="6" s="1"/>
  <c r="M73" i="26"/>
  <c r="M170" i="6" s="1"/>
  <c r="M68" i="6"/>
  <c r="M141" i="6" s="1"/>
  <c r="M129" i="25"/>
  <c r="M77" i="22"/>
  <c r="M168" i="6" s="1"/>
  <c r="M113" i="6"/>
  <c r="B73" i="26"/>
  <c r="B170" i="6" s="1"/>
  <c r="B68" i="6"/>
  <c r="B141" i="6" s="1"/>
  <c r="M162" i="25"/>
  <c r="O184" i="21"/>
  <c r="O188" i="21"/>
  <c r="Q180" i="23"/>
  <c r="N129" i="23"/>
  <c r="D162" i="23"/>
  <c r="H98" i="14"/>
  <c r="H159" i="6" s="1"/>
  <c r="C226" i="19"/>
  <c r="F175" i="20"/>
  <c r="M249" i="15"/>
  <c r="O94" i="18"/>
  <c r="K226" i="19"/>
  <c r="L167" i="17"/>
  <c r="I220" i="15"/>
  <c r="Q229" i="15"/>
  <c r="Q249" i="15"/>
  <c r="I145" i="11"/>
  <c r="N98" i="13"/>
  <c r="O73" i="26"/>
  <c r="O170" i="6" s="1"/>
  <c r="O68" i="6"/>
  <c r="O141" i="6" s="1"/>
  <c r="E143" i="27"/>
  <c r="O180" i="21"/>
  <c r="O187" i="21"/>
  <c r="E134" i="11"/>
  <c r="Q145" i="11"/>
  <c r="G68" i="47"/>
  <c r="F51" i="49"/>
  <c r="D162" i="25"/>
  <c r="L101" i="18"/>
  <c r="L164" i="6" s="1"/>
  <c r="C71" i="39"/>
  <c r="G71" i="39"/>
  <c r="P88" i="18"/>
  <c r="B157" i="21"/>
  <c r="E167" i="17"/>
  <c r="B167" i="17"/>
  <c r="J167" i="17"/>
  <c r="N167" i="17"/>
  <c r="N200" i="17"/>
  <c r="G95" i="51"/>
  <c r="B51" i="49"/>
  <c r="N71" i="35"/>
  <c r="J50" i="35"/>
  <c r="C151" i="25"/>
  <c r="K152" i="25"/>
  <c r="O155" i="25"/>
  <c r="G157" i="25"/>
  <c r="C169" i="25"/>
  <c r="K172" i="25"/>
  <c r="G176" i="25"/>
  <c r="D191" i="23"/>
  <c r="D202" i="23"/>
  <c r="F50" i="36"/>
  <c r="F175" i="21"/>
  <c r="I167" i="17"/>
  <c r="I200" i="17"/>
  <c r="G220" i="15"/>
  <c r="D98" i="13"/>
  <c r="L98" i="13"/>
  <c r="D115" i="13"/>
  <c r="H115" i="13"/>
  <c r="L115" i="13"/>
  <c r="C134" i="11"/>
  <c r="N123" i="29"/>
  <c r="D175" i="21"/>
  <c r="L175" i="21"/>
  <c r="C167" i="17"/>
  <c r="B98" i="13"/>
  <c r="J98" i="13"/>
  <c r="J75" i="22"/>
  <c r="J166" i="6" s="1"/>
  <c r="I157" i="21"/>
  <c r="Q157" i="21"/>
  <c r="O98" i="13"/>
  <c r="G98" i="13"/>
  <c r="G115" i="13"/>
  <c r="I115" i="13"/>
  <c r="M115" i="13"/>
  <c r="Q115" i="13"/>
  <c r="O72" i="53"/>
  <c r="F50" i="39"/>
  <c r="B75" i="26"/>
  <c r="B172" i="6" s="1"/>
  <c r="G73" i="26"/>
  <c r="G170" i="6" s="1"/>
  <c r="G68" i="6"/>
  <c r="G141" i="6" s="1"/>
  <c r="M143" i="27"/>
  <c r="Q68" i="6"/>
  <c r="B95" i="27"/>
  <c r="J95" i="27"/>
  <c r="E72" i="53"/>
  <c r="E77" i="22"/>
  <c r="E168" i="6" s="1"/>
  <c r="E113" i="6"/>
  <c r="I133" i="27"/>
  <c r="M78" i="22"/>
  <c r="M169" i="6" s="1"/>
  <c r="M114" i="6"/>
  <c r="N162" i="23"/>
  <c r="O181" i="21"/>
  <c r="O185" i="21"/>
  <c r="O189" i="21"/>
  <c r="O180" i="23"/>
  <c r="D75" i="22"/>
  <c r="D166" i="6" s="1"/>
  <c r="O214" i="21"/>
  <c r="O79" i="18"/>
  <c r="O226" i="19"/>
  <c r="Q226" i="19"/>
  <c r="M88" i="18"/>
  <c r="K101" i="18"/>
  <c r="K164" i="6" s="1"/>
  <c r="K109" i="6"/>
  <c r="C88" i="18"/>
  <c r="K88" i="18"/>
  <c r="F157" i="20"/>
  <c r="B194" i="20"/>
  <c r="M229" i="15"/>
  <c r="M239" i="15"/>
  <c r="C94" i="18"/>
  <c r="G237" i="19"/>
  <c r="H167" i="17"/>
  <c r="H200" i="17"/>
  <c r="L200" i="17"/>
  <c r="N157" i="19"/>
  <c r="M134" i="11"/>
  <c r="E239" i="15"/>
  <c r="E220" i="15"/>
  <c r="B71" i="39"/>
  <c r="G80" i="43"/>
  <c r="O80" i="43"/>
  <c r="F129" i="25"/>
  <c r="B143" i="25"/>
  <c r="J143" i="25"/>
  <c r="F162" i="25"/>
  <c r="L71" i="39"/>
  <c r="F50" i="35"/>
  <c r="H129" i="25"/>
  <c r="D143" i="25"/>
  <c r="L143" i="25"/>
  <c r="H162" i="25"/>
  <c r="D180" i="23"/>
  <c r="L94" i="18"/>
  <c r="B214" i="19"/>
  <c r="F95" i="51"/>
  <c r="D133" i="27"/>
  <c r="P133" i="27"/>
  <c r="P153" i="27"/>
  <c r="F180" i="23"/>
  <c r="F191" i="23"/>
  <c r="F202" i="23"/>
  <c r="N94" i="18"/>
  <c r="L214" i="19"/>
  <c r="P226" i="19"/>
  <c r="P237" i="19"/>
  <c r="J226" i="19"/>
  <c r="J237" i="19"/>
  <c r="B129" i="25"/>
  <c r="J129" i="25"/>
  <c r="J162" i="25"/>
  <c r="D129" i="25"/>
  <c r="L129" i="25"/>
  <c r="L162" i="25"/>
  <c r="F143" i="27"/>
  <c r="J143" i="27"/>
  <c r="J153" i="27"/>
  <c r="L73" i="26"/>
  <c r="L170" i="6" s="1"/>
  <c r="L68" i="6"/>
  <c r="L141" i="6" s="1"/>
  <c r="B101" i="6"/>
  <c r="F78" i="18"/>
  <c r="F99" i="18" s="1"/>
  <c r="F162" i="6" s="1"/>
  <c r="F108" i="6"/>
  <c r="H57" i="10"/>
  <c r="H58" i="10"/>
  <c r="H61" i="10"/>
  <c r="I129" i="25"/>
  <c r="J74" i="26"/>
  <c r="J171" i="6" s="1"/>
  <c r="J116" i="6"/>
  <c r="H95" i="51"/>
  <c r="B95" i="51"/>
  <c r="G72" i="53"/>
  <c r="H72" i="51"/>
  <c r="O68" i="47"/>
  <c r="N95" i="51"/>
  <c r="C72" i="52"/>
  <c r="J51" i="48"/>
  <c r="C80" i="43"/>
  <c r="M50" i="39"/>
  <c r="E71" i="35"/>
  <c r="F153" i="27"/>
  <c r="L180" i="23"/>
  <c r="L191" i="23"/>
  <c r="L202" i="23"/>
  <c r="D94" i="18"/>
  <c r="B88" i="18"/>
  <c r="J214" i="19"/>
  <c r="B237" i="19"/>
  <c r="F60" i="6"/>
  <c r="F133" i="6" s="1"/>
  <c r="H101" i="18"/>
  <c r="H164" i="6" s="1"/>
  <c r="C50" i="39"/>
  <c r="B50" i="36"/>
  <c r="N50" i="36"/>
  <c r="D143" i="27"/>
  <c r="P143" i="27"/>
  <c r="D153" i="27"/>
  <c r="N180" i="23"/>
  <c r="N191" i="23"/>
  <c r="N202" i="23"/>
  <c r="F94" i="18"/>
  <c r="D214" i="19"/>
  <c r="H226" i="19"/>
  <c r="H237" i="19"/>
  <c r="J60" i="6"/>
  <c r="J133" i="6" s="1"/>
  <c r="B78" i="18"/>
  <c r="B99" i="18" s="1"/>
  <c r="B162" i="6" s="1"/>
  <c r="B108" i="6"/>
  <c r="J78" i="18"/>
  <c r="J99" i="18" s="1"/>
  <c r="J162" i="6" s="1"/>
  <c r="J108" i="6"/>
  <c r="Q98" i="14"/>
  <c r="Q159" i="6" s="1"/>
  <c r="Q104" i="6"/>
  <c r="I100" i="14"/>
  <c r="I161" i="6" s="1"/>
  <c r="I106" i="6"/>
  <c r="G229" i="15"/>
  <c r="G239" i="15"/>
  <c r="G249" i="15"/>
  <c r="C145" i="11"/>
  <c r="O112" i="31"/>
  <c r="P47" i="9"/>
  <c r="L220" i="15"/>
  <c r="B57" i="10"/>
  <c r="B58" i="10"/>
  <c r="B61" i="10"/>
  <c r="J134" i="11"/>
  <c r="J145" i="11"/>
  <c r="C98" i="14"/>
  <c r="C159" i="6" s="1"/>
  <c r="C104" i="6"/>
  <c r="C100" i="14"/>
  <c r="C161" i="6" s="1"/>
  <c r="C106" i="6"/>
  <c r="K229" i="15"/>
  <c r="K239" i="15"/>
  <c r="K249" i="15"/>
  <c r="O145" i="11"/>
  <c r="D128" i="6"/>
  <c r="M112" i="31"/>
  <c r="F74" i="26"/>
  <c r="F171" i="6" s="1"/>
  <c r="F116" i="6"/>
  <c r="N74" i="26"/>
  <c r="N171" i="6" s="1"/>
  <c r="N116" i="6"/>
  <c r="J47" i="9"/>
  <c r="J75" i="26"/>
  <c r="J172" i="6" s="1"/>
  <c r="J117" i="6"/>
  <c r="F76" i="26"/>
  <c r="F173" i="6" s="1"/>
  <c r="F118" i="6"/>
  <c r="N76" i="26"/>
  <c r="N173" i="6" s="1"/>
  <c r="N118" i="6"/>
  <c r="I101" i="18"/>
  <c r="I164" i="6" s="1"/>
  <c r="I109" i="6"/>
  <c r="Q175" i="21"/>
  <c r="J220" i="15"/>
  <c r="P134" i="11"/>
  <c r="P145" i="11"/>
  <c r="C66" i="10"/>
  <c r="C155" i="6" s="1"/>
  <c r="C100" i="6"/>
  <c r="K66" i="10"/>
  <c r="K155" i="6" s="1"/>
  <c r="K100" i="6"/>
  <c r="Q98" i="13"/>
  <c r="I98" i="14"/>
  <c r="I159" i="6" s="1"/>
  <c r="I104" i="6"/>
  <c r="Q100" i="14"/>
  <c r="Q161" i="6" s="1"/>
  <c r="Q106" i="6"/>
  <c r="H47" i="9"/>
  <c r="B134" i="11"/>
  <c r="K98" i="14"/>
  <c r="K159" i="6" s="1"/>
  <c r="K104" i="6"/>
  <c r="K100" i="14"/>
  <c r="K161" i="6" s="1"/>
  <c r="K106" i="6"/>
  <c r="L57" i="10"/>
  <c r="L58" i="10"/>
  <c r="L61" i="10"/>
  <c r="L129" i="6"/>
  <c r="E112" i="31"/>
  <c r="B47" i="9"/>
  <c r="B15" i="9"/>
  <c r="F75" i="26"/>
  <c r="F172" i="6" s="1"/>
  <c r="F117" i="6"/>
  <c r="N75" i="26"/>
  <c r="N172" i="6" s="1"/>
  <c r="N117" i="6"/>
  <c r="J76" i="26"/>
  <c r="J173" i="6" s="1"/>
  <c r="J118" i="6"/>
  <c r="Q77" i="22"/>
  <c r="Q168" i="6" s="1"/>
  <c r="Q113" i="6"/>
  <c r="Q95" i="51"/>
  <c r="K68" i="47"/>
  <c r="P72" i="51"/>
  <c r="C68" i="47"/>
  <c r="I72" i="52"/>
  <c r="Q72" i="52"/>
  <c r="K72" i="52"/>
  <c r="B51" i="48"/>
  <c r="P51" i="47"/>
  <c r="K80" i="43"/>
  <c r="E68" i="47"/>
  <c r="J71" i="39"/>
  <c r="L71" i="35"/>
  <c r="D71" i="39"/>
  <c r="F133" i="27"/>
  <c r="J133" i="27"/>
  <c r="H73" i="26"/>
  <c r="H170" i="6" s="1"/>
  <c r="H68" i="6"/>
  <c r="H141" i="6" s="1"/>
  <c r="B226" i="19"/>
  <c r="I95" i="51"/>
  <c r="D72" i="51"/>
  <c r="O72" i="52"/>
  <c r="N51" i="48"/>
  <c r="D51" i="47"/>
  <c r="L68" i="47"/>
  <c r="E80" i="43"/>
  <c r="M80" i="43"/>
  <c r="F71" i="39"/>
  <c r="B72" i="53"/>
  <c r="J72" i="53"/>
  <c r="L50" i="35"/>
  <c r="H71" i="39"/>
  <c r="F71" i="35"/>
  <c r="N133" i="27"/>
  <c r="B143" i="27"/>
  <c r="B153" i="27"/>
  <c r="N153" i="27"/>
  <c r="G137" i="25"/>
  <c r="C180" i="25"/>
  <c r="C59" i="22"/>
  <c r="K180" i="25"/>
  <c r="K59" i="22"/>
  <c r="G151" i="25"/>
  <c r="G152" i="25"/>
  <c r="G155" i="25"/>
  <c r="C191" i="25"/>
  <c r="C60" i="22"/>
  <c r="K191" i="25"/>
  <c r="K60" i="22"/>
  <c r="G169" i="25"/>
  <c r="C202" i="25"/>
  <c r="C61" i="22"/>
  <c r="K202" i="25"/>
  <c r="K61" i="22"/>
  <c r="P180" i="23"/>
  <c r="P191" i="23"/>
  <c r="P202" i="23"/>
  <c r="H94" i="18"/>
  <c r="F214" i="19"/>
  <c r="N88" i="18"/>
  <c r="F226" i="19"/>
  <c r="F237" i="19"/>
  <c r="N60" i="6"/>
  <c r="N133" i="6" s="1"/>
  <c r="K71" i="39"/>
  <c r="C71" i="35"/>
  <c r="G71" i="35"/>
  <c r="K71" i="35"/>
  <c r="O71" i="35"/>
  <c r="L133" i="27"/>
  <c r="H143" i="27"/>
  <c r="B180" i="23"/>
  <c r="B191" i="23"/>
  <c r="B202" i="23"/>
  <c r="J94" i="18"/>
  <c r="D88" i="18"/>
  <c r="P214" i="19"/>
  <c r="L226" i="19"/>
  <c r="L237" i="19"/>
  <c r="B100" i="18"/>
  <c r="B163" i="6" s="1"/>
  <c r="J100" i="18"/>
  <c r="J163" i="6" s="1"/>
  <c r="B101" i="18"/>
  <c r="B164" i="6" s="1"/>
  <c r="J101" i="18"/>
  <c r="J164" i="6" s="1"/>
  <c r="J95" i="29"/>
  <c r="E98" i="14"/>
  <c r="E159" i="6" s="1"/>
  <c r="E104" i="6"/>
  <c r="E100" i="14"/>
  <c r="E161" i="6" s="1"/>
  <c r="E106" i="6"/>
  <c r="O239" i="15"/>
  <c r="O249" i="15"/>
  <c r="K145" i="11"/>
  <c r="K112" i="31"/>
  <c r="D74" i="26"/>
  <c r="D171" i="6" s="1"/>
  <c r="D116" i="6"/>
  <c r="L74" i="26"/>
  <c r="L171" i="6" s="1"/>
  <c r="L116" i="6"/>
  <c r="D47" i="9"/>
  <c r="D75" i="26"/>
  <c r="D172" i="6" s="1"/>
  <c r="D117" i="6"/>
  <c r="L75" i="26"/>
  <c r="L172" i="6" s="1"/>
  <c r="L117" i="6"/>
  <c r="D76" i="26"/>
  <c r="D173" i="6" s="1"/>
  <c r="D118" i="6"/>
  <c r="L76" i="26"/>
  <c r="L173" i="6" s="1"/>
  <c r="L118" i="6"/>
  <c r="H220" i="15"/>
  <c r="J57" i="10"/>
  <c r="J58" i="10"/>
  <c r="N134" i="11"/>
  <c r="N145" i="11"/>
  <c r="F112" i="31"/>
  <c r="N112" i="31"/>
  <c r="H78" i="18"/>
  <c r="H108" i="6"/>
  <c r="P78" i="18"/>
  <c r="P108" i="6"/>
  <c r="G98" i="14"/>
  <c r="G159" i="6" s="1"/>
  <c r="G104" i="6"/>
  <c r="O100" i="14"/>
  <c r="O161" i="6" s="1"/>
  <c r="O106" i="6"/>
  <c r="C220" i="15"/>
  <c r="G134" i="11"/>
  <c r="D57" i="10"/>
  <c r="D58" i="10"/>
  <c r="D61" i="10"/>
  <c r="H129" i="6"/>
  <c r="I112" i="31"/>
  <c r="N47" i="9"/>
  <c r="E78" i="18"/>
  <c r="E100" i="18"/>
  <c r="E163" i="6" s="1"/>
  <c r="E108" i="6"/>
  <c r="E157" i="21"/>
  <c r="M78" i="18"/>
  <c r="M100" i="18"/>
  <c r="M163" i="6" s="1"/>
  <c r="M108" i="6"/>
  <c r="E101" i="18"/>
  <c r="E164" i="6" s="1"/>
  <c r="E109" i="6"/>
  <c r="H166" i="6"/>
  <c r="G53" i="10"/>
  <c r="G65" i="10"/>
  <c r="G154" i="6" s="1"/>
  <c r="G99" i="6"/>
  <c r="K115" i="13"/>
  <c r="J61" i="10"/>
  <c r="E98" i="13"/>
  <c r="I98" i="13"/>
  <c r="N128" i="6"/>
  <c r="H128" i="6"/>
  <c r="N78" i="18"/>
  <c r="N108" i="6"/>
  <c r="G112" i="31"/>
  <c r="B103" i="6"/>
  <c r="B97" i="14"/>
  <c r="B158" i="6" s="1"/>
  <c r="L128" i="6"/>
  <c r="H51" i="47"/>
  <c r="I80" i="43"/>
  <c r="Q80" i="43"/>
  <c r="Q68" i="47"/>
  <c r="N71" i="39"/>
  <c r="H50" i="35"/>
  <c r="P50" i="35"/>
  <c r="P71" i="39"/>
  <c r="I71" i="35"/>
  <c r="M71" i="35"/>
  <c r="Q71" i="35"/>
  <c r="B133" i="27"/>
  <c r="N143" i="27"/>
  <c r="D73" i="26"/>
  <c r="D170" i="6" s="1"/>
  <c r="D68" i="6"/>
  <c r="D141" i="6" s="1"/>
  <c r="P73" i="26"/>
  <c r="P170" i="6" s="1"/>
  <c r="P68" i="6"/>
  <c r="P141" i="6" s="1"/>
  <c r="G180" i="25"/>
  <c r="G59" i="22"/>
  <c r="O180" i="25"/>
  <c r="O59" i="22"/>
  <c r="G191" i="25"/>
  <c r="G60" i="22"/>
  <c r="O191" i="25"/>
  <c r="O60" i="22"/>
  <c r="G202" i="25"/>
  <c r="G61" i="22"/>
  <c r="O202" i="25"/>
  <c r="O61" i="22"/>
  <c r="H180" i="23"/>
  <c r="H191" i="23"/>
  <c r="H202" i="23"/>
  <c r="P94" i="18"/>
  <c r="F88" i="18"/>
  <c r="N214" i="19"/>
  <c r="N226" i="19"/>
  <c r="N237" i="19"/>
  <c r="G50" i="39"/>
  <c r="O71" i="39"/>
  <c r="H133" i="27"/>
  <c r="L143" i="27"/>
  <c r="H153" i="27"/>
  <c r="L153" i="27"/>
  <c r="J180" i="23"/>
  <c r="J191" i="23"/>
  <c r="J202" i="23"/>
  <c r="B94" i="18"/>
  <c r="H214" i="19"/>
  <c r="L88" i="18"/>
  <c r="D226" i="19"/>
  <c r="D237" i="19"/>
  <c r="B60" i="6"/>
  <c r="B133" i="6" s="1"/>
  <c r="F100" i="18"/>
  <c r="F163" i="6" s="1"/>
  <c r="N100" i="18"/>
  <c r="N163" i="6" s="1"/>
  <c r="B95" i="29"/>
  <c r="M98" i="14"/>
  <c r="M159" i="6" s="1"/>
  <c r="M104" i="6"/>
  <c r="M100" i="14"/>
  <c r="M161" i="6" s="1"/>
  <c r="M106" i="6"/>
  <c r="P57" i="10"/>
  <c r="P58" i="10"/>
  <c r="P61" i="10"/>
  <c r="C112" i="31"/>
  <c r="H74" i="26"/>
  <c r="H171" i="6" s="1"/>
  <c r="H116" i="6"/>
  <c r="P74" i="26"/>
  <c r="P171" i="6" s="1"/>
  <c r="P116" i="6"/>
  <c r="L47" i="9"/>
  <c r="H75" i="26"/>
  <c r="H172" i="6" s="1"/>
  <c r="H117" i="6"/>
  <c r="P75" i="26"/>
  <c r="P172" i="6" s="1"/>
  <c r="P117" i="6"/>
  <c r="H76" i="26"/>
  <c r="H173" i="6" s="1"/>
  <c r="H118" i="6"/>
  <c r="P76" i="26"/>
  <c r="P173" i="6" s="1"/>
  <c r="P118" i="6"/>
  <c r="M111" i="6"/>
  <c r="I58" i="22"/>
  <c r="I76" i="22"/>
  <c r="I167" i="6" s="1"/>
  <c r="I112" i="6"/>
  <c r="Q58" i="22"/>
  <c r="Q76" i="22"/>
  <c r="Q167" i="6" s="1"/>
  <c r="Q112" i="6"/>
  <c r="I78" i="22"/>
  <c r="I169" i="6" s="1"/>
  <c r="I114" i="6"/>
  <c r="Q78" i="22"/>
  <c r="Q169" i="6" s="1"/>
  <c r="Q114" i="6"/>
  <c r="P220" i="15"/>
  <c r="D229" i="15"/>
  <c r="H229" i="15"/>
  <c r="L229" i="15"/>
  <c r="P229" i="15"/>
  <c r="D239" i="15"/>
  <c r="H239" i="15"/>
  <c r="L239" i="15"/>
  <c r="P239" i="15"/>
  <c r="D249" i="15"/>
  <c r="H249" i="15"/>
  <c r="L249" i="15"/>
  <c r="P249" i="15"/>
  <c r="J103" i="6"/>
  <c r="J97" i="14"/>
  <c r="J158" i="6" s="1"/>
  <c r="F134" i="11"/>
  <c r="F145" i="11"/>
  <c r="J112" i="31"/>
  <c r="D78" i="18"/>
  <c r="D108" i="6"/>
  <c r="L78" i="18"/>
  <c r="L108" i="6"/>
  <c r="O98" i="14"/>
  <c r="O159" i="6" s="1"/>
  <c r="O104" i="6"/>
  <c r="G100" i="14"/>
  <c r="G161" i="6" s="1"/>
  <c r="G106" i="6"/>
  <c r="P129" i="6"/>
  <c r="P72" i="53"/>
  <c r="Q112" i="31"/>
  <c r="F47" i="9"/>
  <c r="I78" i="18"/>
  <c r="I100" i="18"/>
  <c r="I163" i="6" s="1"/>
  <c r="I108" i="6"/>
  <c r="Q78" i="18"/>
  <c r="Q100" i="18"/>
  <c r="Q163" i="6" s="1"/>
  <c r="Q108" i="6"/>
  <c r="E175" i="21"/>
  <c r="M101" i="18"/>
  <c r="M164" i="6" s="1"/>
  <c r="M109" i="6"/>
  <c r="C98" i="13"/>
  <c r="K98" i="13"/>
  <c r="C115" i="13"/>
  <c r="B220" i="15"/>
  <c r="H134" i="11"/>
  <c r="H145" i="11"/>
  <c r="P98" i="6"/>
  <c r="P64" i="10"/>
  <c r="P153" i="6" s="1"/>
  <c r="O53" i="10"/>
  <c r="O65" i="10"/>
  <c r="O154" i="6" s="1"/>
  <c r="O99" i="6"/>
  <c r="G66" i="10"/>
  <c r="G155" i="6" s="1"/>
  <c r="G100" i="6"/>
  <c r="O66" i="10"/>
  <c r="O155" i="6" s="1"/>
  <c r="O100" i="6"/>
  <c r="F128" i="6"/>
  <c r="I77" i="22"/>
  <c r="I168" i="6" s="1"/>
  <c r="I113" i="6"/>
  <c r="Q101" i="18"/>
  <c r="Q164" i="6" s="1"/>
  <c r="Q109" i="6"/>
  <c r="N220" i="15"/>
  <c r="B229" i="15"/>
  <c r="F229" i="15"/>
  <c r="J229" i="15"/>
  <c r="N229" i="15"/>
  <c r="B239" i="15"/>
  <c r="F239" i="15"/>
  <c r="J239" i="15"/>
  <c r="N239" i="15"/>
  <c r="B249" i="15"/>
  <c r="F249" i="15"/>
  <c r="J249" i="15"/>
  <c r="N249" i="15"/>
  <c r="N103" i="6"/>
  <c r="N97" i="14"/>
  <c r="N158" i="6" s="1"/>
  <c r="L134" i="11"/>
  <c r="L145" i="11"/>
  <c r="K53" i="10"/>
  <c r="K65" i="10"/>
  <c r="K154" i="6" s="1"/>
  <c r="K99" i="6"/>
  <c r="E66" i="10"/>
  <c r="E155" i="6" s="1"/>
  <c r="E100" i="6"/>
  <c r="M66" i="10"/>
  <c r="M155" i="6" s="1"/>
  <c r="M100" i="6"/>
  <c r="J128" i="6"/>
  <c r="F220" i="15"/>
  <c r="N101" i="6"/>
  <c r="D134" i="11"/>
  <c r="D145" i="11"/>
  <c r="H98" i="6"/>
  <c r="H64" i="10"/>
  <c r="H153" i="6" s="1"/>
  <c r="C53" i="10"/>
  <c r="C65" i="10"/>
  <c r="C154" i="6" s="1"/>
  <c r="C99" i="6"/>
  <c r="E53" i="10"/>
  <c r="E65" i="10"/>
  <c r="E154" i="6" s="1"/>
  <c r="E99" i="6"/>
  <c r="I53" i="10"/>
  <c r="I65" i="10"/>
  <c r="I154" i="6" s="1"/>
  <c r="I99" i="6"/>
  <c r="M53" i="10"/>
  <c r="M65" i="10"/>
  <c r="M154" i="6" s="1"/>
  <c r="M99" i="6"/>
  <c r="Q53" i="10"/>
  <c r="Q65" i="10"/>
  <c r="Q154" i="6" s="1"/>
  <c r="Q99" i="6"/>
  <c r="I66" i="10"/>
  <c r="I155" i="6" s="1"/>
  <c r="I100" i="6"/>
  <c r="Q66" i="10"/>
  <c r="Q155" i="6" s="1"/>
  <c r="Q100" i="6"/>
  <c r="B128" i="6"/>
  <c r="K129" i="25" l="1"/>
  <c r="O162" i="25"/>
  <c r="D200" i="17"/>
  <c r="G45" i="8"/>
  <c r="O129" i="25"/>
  <c r="C129" i="25"/>
  <c r="G129" i="25"/>
  <c r="G162" i="25"/>
  <c r="K143" i="25"/>
  <c r="Q5" i="9"/>
  <c r="Q52" i="9" s="1"/>
  <c r="G41" i="8"/>
  <c r="D5" i="8"/>
  <c r="D44" i="8" s="1"/>
  <c r="J46" i="8"/>
  <c r="C26" i="7"/>
  <c r="C5" i="7" s="1"/>
  <c r="C41" i="7" s="1"/>
  <c r="E5" i="9"/>
  <c r="E52" i="9" s="1"/>
  <c r="E45" i="8"/>
  <c r="E43" i="8"/>
  <c r="E44" i="8"/>
  <c r="E42" i="8"/>
  <c r="E46" i="8"/>
  <c r="B5" i="8"/>
  <c r="B41" i="8" s="1"/>
  <c r="N95" i="14"/>
  <c r="N50" i="6"/>
  <c r="O5" i="9"/>
  <c r="O53" i="9" s="1"/>
  <c r="I5" i="9"/>
  <c r="I53" i="9" s="1"/>
  <c r="F5" i="9"/>
  <c r="F52" i="9" s="1"/>
  <c r="E47" i="8"/>
  <c r="Q5" i="8"/>
  <c r="Q41" i="8" s="1"/>
  <c r="E41" i="8"/>
  <c r="J44" i="8"/>
  <c r="G42" i="8"/>
  <c r="G46" i="8"/>
  <c r="J42" i="8"/>
  <c r="G43" i="8"/>
  <c r="H5" i="8"/>
  <c r="H44" i="8" s="1"/>
  <c r="G47" i="8"/>
  <c r="M26" i="7"/>
  <c r="M5" i="7" s="1"/>
  <c r="M47" i="7" s="1"/>
  <c r="K26" i="7"/>
  <c r="K5" i="7" s="1"/>
  <c r="K46" i="7" s="1"/>
  <c r="H5" i="9"/>
  <c r="H52" i="9" s="1"/>
  <c r="M5" i="9"/>
  <c r="M51" i="9" s="1"/>
  <c r="D5" i="9"/>
  <c r="D52" i="9" s="1"/>
  <c r="N5" i="9"/>
  <c r="N52" i="9" s="1"/>
  <c r="G5" i="9"/>
  <c r="G51" i="9" s="1"/>
  <c r="J5" i="9"/>
  <c r="J53" i="9" s="1"/>
  <c r="K5" i="9"/>
  <c r="K53" i="9" s="1"/>
  <c r="M5" i="8"/>
  <c r="N5" i="8"/>
  <c r="N41" i="8" s="1"/>
  <c r="I5" i="7"/>
  <c r="K46" i="8"/>
  <c r="K45" i="8"/>
  <c r="K43" i="8"/>
  <c r="K47" i="8"/>
  <c r="K44" i="8"/>
  <c r="K42" i="8"/>
  <c r="K41" i="8"/>
  <c r="C53" i="9"/>
  <c r="C52" i="9"/>
  <c r="C51" i="9"/>
  <c r="C46" i="9" s="1"/>
  <c r="Q115" i="6"/>
  <c r="E26" i="7"/>
  <c r="E5" i="7" s="1"/>
  <c r="K115" i="6"/>
  <c r="O26" i="7"/>
  <c r="O5" i="7" s="1"/>
  <c r="C47" i="8"/>
  <c r="C44" i="8"/>
  <c r="E162" i="25"/>
  <c r="C162" i="25"/>
  <c r="C43" i="8"/>
  <c r="O5" i="8"/>
  <c r="O46" i="8" s="1"/>
  <c r="O143" i="25"/>
  <c r="C143" i="25"/>
  <c r="F101" i="6"/>
  <c r="F26" i="7"/>
  <c r="F5" i="7" s="1"/>
  <c r="D95" i="14"/>
  <c r="D156" i="6" s="1"/>
  <c r="F103" i="6"/>
  <c r="J95" i="14"/>
  <c r="J156" i="6" s="1"/>
  <c r="F95" i="14"/>
  <c r="F156" i="6" s="1"/>
  <c r="B50" i="6"/>
  <c r="F97" i="14"/>
  <c r="F158" i="6" s="1"/>
  <c r="P26" i="7"/>
  <c r="P5" i="7" s="1"/>
  <c r="B26" i="7"/>
  <c r="B5" i="7" s="1"/>
  <c r="B47" i="7" s="1"/>
  <c r="G26" i="7"/>
  <c r="L26" i="7"/>
  <c r="L5" i="7" s="1"/>
  <c r="H26" i="7"/>
  <c r="H5" i="7" s="1"/>
  <c r="B95" i="14"/>
  <c r="B156" i="6" s="1"/>
  <c r="D26" i="7"/>
  <c r="D5" i="7" s="1"/>
  <c r="P97" i="14"/>
  <c r="P158" i="6" s="1"/>
  <c r="P103" i="6"/>
  <c r="P72" i="14"/>
  <c r="J26" i="7"/>
  <c r="J5" i="7" s="1"/>
  <c r="N26" i="7"/>
  <c r="N5" i="7" s="1"/>
  <c r="L101" i="6"/>
  <c r="L95" i="14"/>
  <c r="H50" i="6"/>
  <c r="E114" i="6"/>
  <c r="E78" i="22"/>
  <c r="E169" i="6" s="1"/>
  <c r="G143" i="25"/>
  <c r="C42" i="8"/>
  <c r="D50" i="6"/>
  <c r="C46" i="8"/>
  <c r="C41" i="8"/>
  <c r="E58" i="22"/>
  <c r="K162" i="25"/>
  <c r="L42" i="8"/>
  <c r="L45" i="8"/>
  <c r="L41" i="8"/>
  <c r="L43" i="8"/>
  <c r="L44" i="8"/>
  <c r="L46" i="8"/>
  <c r="F50" i="6"/>
  <c r="K50" i="6"/>
  <c r="N166" i="6"/>
  <c r="M50" i="6"/>
  <c r="O101" i="18"/>
  <c r="O164" i="6" s="1"/>
  <c r="O109" i="6"/>
  <c r="J50" i="6"/>
  <c r="F44" i="8"/>
  <c r="P50" i="6"/>
  <c r="F43" i="8"/>
  <c r="J47" i="8"/>
  <c r="O78" i="18"/>
  <c r="O100" i="18"/>
  <c r="O163" i="6" s="1"/>
  <c r="O108" i="6"/>
  <c r="Q141" i="6"/>
  <c r="Q50" i="6"/>
  <c r="O175" i="21"/>
  <c r="G50" i="6"/>
  <c r="H103" i="6"/>
  <c r="H72" i="14"/>
  <c r="H97" i="14"/>
  <c r="H158" i="6" s="1"/>
  <c r="C50" i="6"/>
  <c r="I141" i="6"/>
  <c r="I50" i="6"/>
  <c r="O50" i="6"/>
  <c r="E141" i="6"/>
  <c r="E50" i="6"/>
  <c r="E98" i="6"/>
  <c r="E64" i="10"/>
  <c r="E153" i="6" s="1"/>
  <c r="M107" i="6"/>
  <c r="M99" i="18"/>
  <c r="M162" i="6" s="1"/>
  <c r="I97" i="14"/>
  <c r="I158" i="6" s="1"/>
  <c r="I103" i="6"/>
  <c r="I72" i="14"/>
  <c r="I98" i="6"/>
  <c r="I64" i="10"/>
  <c r="I153" i="6" s="1"/>
  <c r="K98" i="6"/>
  <c r="K64" i="10"/>
  <c r="K153" i="6" s="1"/>
  <c r="F47" i="8"/>
  <c r="F42" i="8"/>
  <c r="O58" i="22"/>
  <c r="O76" i="22"/>
  <c r="O167" i="6" s="1"/>
  <c r="O112" i="6"/>
  <c r="N107" i="6"/>
  <c r="N97" i="6" s="1"/>
  <c r="K77" i="22"/>
  <c r="K168" i="6" s="1"/>
  <c r="K113" i="6"/>
  <c r="K58" i="22"/>
  <c r="K76" i="22"/>
  <c r="K167" i="6" s="1"/>
  <c r="K112" i="6"/>
  <c r="K97" i="14"/>
  <c r="K158" i="6" s="1"/>
  <c r="K103" i="6"/>
  <c r="K72" i="14"/>
  <c r="J45" i="8"/>
  <c r="L47" i="8"/>
  <c r="P53" i="9"/>
  <c r="Q97" i="14"/>
  <c r="Q158" i="6" s="1"/>
  <c r="Q103" i="6"/>
  <c r="Q72" i="14"/>
  <c r="B107" i="6"/>
  <c r="B97" i="6" s="1"/>
  <c r="N156" i="6"/>
  <c r="O78" i="22"/>
  <c r="O169" i="6" s="1"/>
  <c r="O114" i="6"/>
  <c r="O77" i="22"/>
  <c r="O168" i="6" s="1"/>
  <c r="O113" i="6"/>
  <c r="G58" i="22"/>
  <c r="G76" i="22"/>
  <c r="G167" i="6" s="1"/>
  <c r="G112" i="6"/>
  <c r="K78" i="22"/>
  <c r="K169" i="6" s="1"/>
  <c r="K114" i="6"/>
  <c r="M98" i="6"/>
  <c r="M64" i="10"/>
  <c r="M153" i="6" s="1"/>
  <c r="C98" i="6"/>
  <c r="C64" i="10"/>
  <c r="C153" i="6" s="1"/>
  <c r="F45" i="8"/>
  <c r="O98" i="6"/>
  <c r="O64" i="10"/>
  <c r="O153" i="6" s="1"/>
  <c r="I107" i="6"/>
  <c r="I99" i="18"/>
  <c r="I162" i="6" s="1"/>
  <c r="O97" i="14"/>
  <c r="O158" i="6" s="1"/>
  <c r="O103" i="6"/>
  <c r="O72" i="14"/>
  <c r="D107" i="6"/>
  <c r="D97" i="6" s="1"/>
  <c r="D99" i="18"/>
  <c r="D162" i="6" s="1"/>
  <c r="G78" i="22"/>
  <c r="G169" i="6" s="1"/>
  <c r="G114" i="6"/>
  <c r="G77" i="22"/>
  <c r="G168" i="6" s="1"/>
  <c r="G113" i="6"/>
  <c r="P107" i="6"/>
  <c r="P99" i="18"/>
  <c r="P162" i="6" s="1"/>
  <c r="N99" i="18"/>
  <c r="C78" i="22"/>
  <c r="C169" i="6" s="1"/>
  <c r="C114" i="6"/>
  <c r="L50" i="6"/>
  <c r="C97" i="14"/>
  <c r="C158" i="6" s="1"/>
  <c r="C103" i="6"/>
  <c r="C72" i="14"/>
  <c r="F107" i="6"/>
  <c r="F97" i="6" s="1"/>
  <c r="L107" i="6"/>
  <c r="L99" i="18"/>
  <c r="L162" i="6" s="1"/>
  <c r="Q111" i="6"/>
  <c r="Q75" i="22"/>
  <c r="Q166" i="6" s="1"/>
  <c r="G98" i="6"/>
  <c r="G64" i="10"/>
  <c r="G153" i="6" s="1"/>
  <c r="E107" i="6"/>
  <c r="E99" i="18"/>
  <c r="E162" i="6" s="1"/>
  <c r="G97" i="14"/>
  <c r="G158" i="6" s="1"/>
  <c r="G103" i="6"/>
  <c r="G72" i="14"/>
  <c r="H107" i="6"/>
  <c r="H99" i="18"/>
  <c r="H162" i="6" s="1"/>
  <c r="C58" i="22"/>
  <c r="C76" i="22"/>
  <c r="C167" i="6" s="1"/>
  <c r="C112" i="6"/>
  <c r="Q98" i="6"/>
  <c r="Q64" i="10"/>
  <c r="Q153" i="6" s="1"/>
  <c r="F46" i="8"/>
  <c r="Q107" i="6"/>
  <c r="Q99" i="18"/>
  <c r="Q162" i="6" s="1"/>
  <c r="I111" i="6"/>
  <c r="I75" i="22"/>
  <c r="I166" i="6" s="1"/>
  <c r="M97" i="14"/>
  <c r="M158" i="6" s="1"/>
  <c r="M103" i="6"/>
  <c r="M72" i="14"/>
  <c r="E97" i="14"/>
  <c r="E158" i="6" s="1"/>
  <c r="E103" i="6"/>
  <c r="E72" i="14"/>
  <c r="C77" i="22"/>
  <c r="C168" i="6" s="1"/>
  <c r="C113" i="6"/>
  <c r="B5" i="9"/>
  <c r="B52" i="9" s="1"/>
  <c r="J43" i="8"/>
  <c r="J107" i="6"/>
  <c r="J97" i="6" s="1"/>
  <c r="D42" i="8" l="1"/>
  <c r="D46" i="8"/>
  <c r="D41" i="8"/>
  <c r="C44" i="7"/>
  <c r="C46" i="7"/>
  <c r="Q51" i="9"/>
  <c r="D45" i="8"/>
  <c r="D43" i="8"/>
  <c r="D47" i="8"/>
  <c r="C43" i="7"/>
  <c r="Q53" i="9"/>
  <c r="B46" i="8"/>
  <c r="C47" i="7"/>
  <c r="C45" i="7"/>
  <c r="C42" i="7"/>
  <c r="E51" i="9"/>
  <c r="E53" i="9"/>
  <c r="G40" i="8"/>
  <c r="N42" i="8"/>
  <c r="B44" i="8"/>
  <c r="E40" i="8"/>
  <c r="N47" i="8"/>
  <c r="B43" i="8"/>
  <c r="N46" i="8"/>
  <c r="B47" i="8"/>
  <c r="O47" i="7"/>
  <c r="O45" i="7"/>
  <c r="O51" i="9"/>
  <c r="O46" i="7"/>
  <c r="O52" i="9"/>
  <c r="B42" i="8"/>
  <c r="F53" i="9"/>
  <c r="K45" i="7"/>
  <c r="K47" i="7"/>
  <c r="K43" i="7"/>
  <c r="K42" i="7"/>
  <c r="G53" i="9"/>
  <c r="G52" i="9"/>
  <c r="N53" i="9"/>
  <c r="I52" i="9"/>
  <c r="D51" i="9"/>
  <c r="I51" i="9"/>
  <c r="F51" i="9"/>
  <c r="H41" i="8"/>
  <c r="Q44" i="8"/>
  <c r="Q42" i="8"/>
  <c r="Q43" i="8"/>
  <c r="H43" i="8"/>
  <c r="Q45" i="8"/>
  <c r="Q47" i="8"/>
  <c r="Q46" i="8"/>
  <c r="B45" i="8"/>
  <c r="H45" i="8"/>
  <c r="H46" i="8"/>
  <c r="J52" i="9"/>
  <c r="J51" i="9"/>
  <c r="J46" i="9" s="1"/>
  <c r="N51" i="9"/>
  <c r="N43" i="8"/>
  <c r="N44" i="8"/>
  <c r="K40" i="8"/>
  <c r="H42" i="8"/>
  <c r="H47" i="8"/>
  <c r="N45" i="8"/>
  <c r="K44" i="7"/>
  <c r="M53" i="9"/>
  <c r="M52" i="9"/>
  <c r="M46" i="9" s="1"/>
  <c r="K41" i="7"/>
  <c r="K51" i="9"/>
  <c r="K52" i="9"/>
  <c r="D53" i="9"/>
  <c r="M45" i="8"/>
  <c r="M42" i="8"/>
  <c r="M44" i="8"/>
  <c r="M41" i="8"/>
  <c r="M43" i="8"/>
  <c r="M46" i="8"/>
  <c r="M47" i="8"/>
  <c r="O41" i="7"/>
  <c r="M45" i="7"/>
  <c r="O44" i="7"/>
  <c r="C40" i="8"/>
  <c r="O42" i="8"/>
  <c r="O44" i="8"/>
  <c r="O41" i="8"/>
  <c r="O45" i="8"/>
  <c r="O43" i="8"/>
  <c r="O47" i="8"/>
  <c r="N47" i="7"/>
  <c r="O42" i="7"/>
  <c r="O43" i="7"/>
  <c r="Q46" i="9"/>
  <c r="F47" i="7"/>
  <c r="L47" i="7"/>
  <c r="B152" i="6"/>
  <c r="J152" i="6"/>
  <c r="P101" i="6"/>
  <c r="P97" i="6" s="1"/>
  <c r="P152" i="6" s="1"/>
  <c r="P95" i="14"/>
  <c r="P156" i="6" s="1"/>
  <c r="G5" i="7"/>
  <c r="G47" i="7" s="1"/>
  <c r="L97" i="6"/>
  <c r="H47" i="7"/>
  <c r="D152" i="6"/>
  <c r="J47" i="7"/>
  <c r="L40" i="8"/>
  <c r="E75" i="22"/>
  <c r="E166" i="6" s="1"/>
  <c r="E111" i="6"/>
  <c r="M42" i="7"/>
  <c r="J40" i="8"/>
  <c r="M46" i="7"/>
  <c r="L156" i="6"/>
  <c r="F40" i="8"/>
  <c r="E47" i="7"/>
  <c r="M44" i="7"/>
  <c r="I47" i="8"/>
  <c r="I44" i="8"/>
  <c r="I45" i="8"/>
  <c r="I41" i="8"/>
  <c r="I43" i="8"/>
  <c r="I46" i="8"/>
  <c r="I42" i="8"/>
  <c r="H101" i="6"/>
  <c r="H97" i="6" s="1"/>
  <c r="H152" i="6" s="1"/>
  <c r="H95" i="14"/>
  <c r="H156" i="6" s="1"/>
  <c r="E43" i="7"/>
  <c r="E44" i="7"/>
  <c r="E41" i="7"/>
  <c r="E42" i="7"/>
  <c r="E45" i="7"/>
  <c r="E46" i="7"/>
  <c r="O107" i="6"/>
  <c r="O99" i="18"/>
  <c r="O162" i="6" s="1"/>
  <c r="M43" i="7"/>
  <c r="M41" i="7"/>
  <c r="H53" i="9"/>
  <c r="F152" i="6"/>
  <c r="N152" i="6"/>
  <c r="M95" i="14"/>
  <c r="M156" i="6" s="1"/>
  <c r="M101" i="6"/>
  <c r="M97" i="6" s="1"/>
  <c r="L52" i="9"/>
  <c r="L51" i="9"/>
  <c r="N41" i="7"/>
  <c r="N42" i="7"/>
  <c r="N43" i="7"/>
  <c r="N44" i="7"/>
  <c r="N46" i="7"/>
  <c r="N45" i="7"/>
  <c r="C95" i="14"/>
  <c r="C156" i="6" s="1"/>
  <c r="C101" i="6"/>
  <c r="O95" i="14"/>
  <c r="O156" i="6" s="1"/>
  <c r="O101" i="6"/>
  <c r="K111" i="6"/>
  <c r="K75" i="22"/>
  <c r="K166" i="6" s="1"/>
  <c r="O111" i="6"/>
  <c r="O75" i="22"/>
  <c r="O166" i="6" s="1"/>
  <c r="L41" i="7"/>
  <c r="L42" i="7"/>
  <c r="L43" i="7"/>
  <c r="L44" i="7"/>
  <c r="L46" i="7"/>
  <c r="L45" i="7"/>
  <c r="C111" i="6"/>
  <c r="C75" i="22"/>
  <c r="C166" i="6" s="1"/>
  <c r="B53" i="9"/>
  <c r="B51" i="9"/>
  <c r="E95" i="14"/>
  <c r="E156" i="6" s="1"/>
  <c r="E101" i="6"/>
  <c r="G95" i="14"/>
  <c r="G156" i="6" s="1"/>
  <c r="G101" i="6"/>
  <c r="L53" i="9"/>
  <c r="P41" i="7"/>
  <c r="P42" i="7"/>
  <c r="P43" i="7"/>
  <c r="P44" i="7"/>
  <c r="P46" i="7"/>
  <c r="P45" i="7"/>
  <c r="N162" i="6"/>
  <c r="P43" i="8"/>
  <c r="P44" i="8"/>
  <c r="P46" i="8"/>
  <c r="P42" i="8"/>
  <c r="P41" i="8"/>
  <c r="P45" i="8"/>
  <c r="D41" i="7"/>
  <c r="D42" i="7"/>
  <c r="D43" i="7"/>
  <c r="D44" i="7"/>
  <c r="D46" i="7"/>
  <c r="D45" i="7"/>
  <c r="P51" i="9"/>
  <c r="P52" i="9"/>
  <c r="K95" i="14"/>
  <c r="K156" i="6" s="1"/>
  <c r="K101" i="6"/>
  <c r="B41" i="7"/>
  <c r="B42" i="7"/>
  <c r="B43" i="7"/>
  <c r="B44" i="7"/>
  <c r="B46" i="7"/>
  <c r="B45" i="7"/>
  <c r="F41" i="7"/>
  <c r="F42" i="7"/>
  <c r="F43" i="7"/>
  <c r="F44" i="7"/>
  <c r="F46" i="7"/>
  <c r="F45" i="7"/>
  <c r="I95" i="14"/>
  <c r="I156" i="6" s="1"/>
  <c r="I101" i="6"/>
  <c r="I97" i="6" s="1"/>
  <c r="H51" i="9"/>
  <c r="P47" i="7"/>
  <c r="H41" i="7"/>
  <c r="H42" i="7"/>
  <c r="H43" i="7"/>
  <c r="H44" i="7"/>
  <c r="H46" i="7"/>
  <c r="H45" i="7"/>
  <c r="D47" i="7"/>
  <c r="P47" i="8"/>
  <c r="G111" i="6"/>
  <c r="G75" i="22"/>
  <c r="G166" i="6" s="1"/>
  <c r="Q95" i="14"/>
  <c r="Q156" i="6" s="1"/>
  <c r="Q101" i="6"/>
  <c r="Q97" i="6" s="1"/>
  <c r="J41" i="7"/>
  <c r="J42" i="7"/>
  <c r="J43" i="7"/>
  <c r="J44" i="7"/>
  <c r="J46" i="7"/>
  <c r="J45" i="7"/>
  <c r="I46" i="9" l="1"/>
  <c r="C40" i="7"/>
  <c r="G46" i="9"/>
  <c r="D46" i="9"/>
  <c r="D40" i="8"/>
  <c r="E46" i="9"/>
  <c r="K40" i="7"/>
  <c r="O46" i="9"/>
  <c r="L152" i="6"/>
  <c r="N40" i="8"/>
  <c r="F46" i="9"/>
  <c r="E97" i="6"/>
  <c r="B40" i="8"/>
  <c r="H40" i="8"/>
  <c r="N46" i="9"/>
  <c r="Q40" i="8"/>
  <c r="K46" i="9"/>
  <c r="O40" i="7"/>
  <c r="M40" i="8"/>
  <c r="O40" i="8"/>
  <c r="C97" i="6"/>
  <c r="K97" i="6"/>
  <c r="O97" i="6"/>
  <c r="G41" i="7"/>
  <c r="G46" i="7"/>
  <c r="G44" i="7"/>
  <c r="G43" i="7"/>
  <c r="G45" i="7"/>
  <c r="G42" i="7"/>
  <c r="G97" i="6"/>
  <c r="G152" i="6" s="1"/>
  <c r="M40" i="7"/>
  <c r="E40" i="7"/>
  <c r="B40" i="7"/>
  <c r="I43" i="7"/>
  <c r="I44" i="7"/>
  <c r="I41" i="7"/>
  <c r="I45" i="7"/>
  <c r="I42" i="7"/>
  <c r="I46" i="7"/>
  <c r="H46" i="9"/>
  <c r="I47" i="7"/>
  <c r="Q42" i="7"/>
  <c r="Q45" i="7"/>
  <c r="Q44" i="7"/>
  <c r="Q43" i="7"/>
  <c r="Q41" i="7"/>
  <c r="Q46" i="7"/>
  <c r="Q47" i="7"/>
  <c r="N40" i="7"/>
  <c r="I40" i="8"/>
  <c r="Q152" i="6"/>
  <c r="I152" i="6"/>
  <c r="E152" i="6"/>
  <c r="B46" i="9"/>
  <c r="M152" i="6"/>
  <c r="J40" i="7"/>
  <c r="H40" i="7"/>
  <c r="P46" i="9"/>
  <c r="D40" i="7"/>
  <c r="P40" i="8"/>
  <c r="L46" i="9"/>
  <c r="F40" i="7"/>
  <c r="P40" i="7"/>
  <c r="L40" i="7"/>
  <c r="C152" i="6" l="1"/>
  <c r="O152" i="6"/>
  <c r="K152" i="6"/>
  <c r="G40" i="7"/>
  <c r="I40" i="7"/>
  <c r="Q40" i="7"/>
</calcChain>
</file>

<file path=xl/sharedStrings.xml><?xml version="1.0" encoding="utf-8"?>
<sst xmlns="http://schemas.openxmlformats.org/spreadsheetml/2006/main" count="5361" uniqueCount="397">
  <si>
    <t>detailed split of CO2 emissions</t>
  </si>
  <si>
    <t>detailed split of useful energy demand</t>
  </si>
  <si>
    <t>detailed split of final energy consumption</t>
  </si>
  <si>
    <t>Other Industrial Sectors</t>
  </si>
  <si>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</si>
  <si>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</si>
  <si>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</si>
  <si>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</si>
  <si>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</si>
  <si>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</si>
  <si>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</si>
  <si>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</si>
  <si>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Non Ferrous Metals</t>
  </si>
  <si>
    <t>Iron and steel</t>
  </si>
  <si>
    <t>split of useful energy demand</t>
  </si>
  <si>
    <t>split of final energy consumption</t>
  </si>
  <si>
    <t>Industrial sectors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</si>
  <si>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</si>
  <si>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</si>
  <si>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</si>
  <si>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</si>
  <si>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</si>
  <si>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</si>
  <si>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Biomass and wastes</t>
  </si>
  <si>
    <t>RES and wastes</t>
  </si>
  <si>
    <t>Derived gases</t>
  </si>
  <si>
    <t>Natural gas (incl. biogas)</t>
  </si>
  <si>
    <t>Gas</t>
  </si>
  <si>
    <t>Other liquids</t>
  </si>
  <si>
    <t>Residual fuel oil</t>
  </si>
  <si>
    <t>LPG</t>
  </si>
  <si>
    <t>Refinery gas</t>
  </si>
  <si>
    <t>Liquids</t>
  </si>
  <si>
    <t>Solids</t>
  </si>
  <si>
    <t>Paper production</t>
  </si>
  <si>
    <t>Pulp production</t>
  </si>
  <si>
    <t>Glass production</t>
  </si>
  <si>
    <t>Ceramics &amp; other NMM</t>
  </si>
  <si>
    <t>Cement</t>
  </si>
  <si>
    <t>Pharmaceutical products etc.</t>
  </si>
  <si>
    <t>Other chemicals</t>
  </si>
  <si>
    <t>Basic chemicals</t>
  </si>
  <si>
    <t>Other non-ferrous metals</t>
  </si>
  <si>
    <t>Aluminium - primary production</t>
  </si>
  <si>
    <t>Alumina production</t>
  </si>
  <si>
    <t>Electric arc</t>
  </si>
  <si>
    <t>Integrated steelworks</t>
  </si>
  <si>
    <t>Coke</t>
  </si>
  <si>
    <t>Hard coal and others</t>
  </si>
  <si>
    <t xml:space="preserve"> Other Industrial Sectors</t>
  </si>
  <si>
    <t xml:space="preserve"> Wood and wood products</t>
  </si>
  <si>
    <t xml:space="preserve"> Textiles and leather</t>
  </si>
  <si>
    <t xml:space="preserve"> Machinery Equipment</t>
  </si>
  <si>
    <t xml:space="preserve"> Transport Equipment</t>
  </si>
  <si>
    <t xml:space="preserve"> Food, beverages and tobacco</t>
  </si>
  <si>
    <t>Printing and media reproduction</t>
  </si>
  <si>
    <t xml:space="preserve">Paper production </t>
  </si>
  <si>
    <t xml:space="preserve">Glass production </t>
  </si>
  <si>
    <t>Basic chemicals  (kt of CO2 / ktoe energy)</t>
  </si>
  <si>
    <t>Aluminium production</t>
  </si>
  <si>
    <t>Emission intensity (kt of CO2 / ktoe)</t>
  </si>
  <si>
    <t xml:space="preserve">Basic chemicals </t>
  </si>
  <si>
    <t>Solvent use and other process emissions</t>
  </si>
  <si>
    <t>CO2 emissions (kt CO2)</t>
  </si>
  <si>
    <t>Other industrial sectors</t>
  </si>
  <si>
    <t>by sector</t>
  </si>
  <si>
    <t>Natural gas</t>
  </si>
  <si>
    <t>Naphtha</t>
  </si>
  <si>
    <t>Diesel oil</t>
  </si>
  <si>
    <t>by fuel (EUROSTAT DATA)</t>
  </si>
  <si>
    <t>Non-energy use (ktoe)</t>
  </si>
  <si>
    <t>Geothermal</t>
  </si>
  <si>
    <t>Solar</t>
  </si>
  <si>
    <t>Liquid biofuels</t>
  </si>
  <si>
    <t>Biogas</t>
  </si>
  <si>
    <t>Gases</t>
  </si>
  <si>
    <t>Diesel oil (without biofuels)</t>
  </si>
  <si>
    <t>Energy consumption (ktoe)</t>
  </si>
  <si>
    <t>Value added (M€2010)</t>
  </si>
  <si>
    <t>Low enthalpy heat</t>
  </si>
  <si>
    <t>Fans and pumps</t>
  </si>
  <si>
    <t>Motor drives</t>
  </si>
  <si>
    <t>Air compressors</t>
  </si>
  <si>
    <t>Lighting</t>
  </si>
  <si>
    <t>Market shares of energy uses (%)</t>
  </si>
  <si>
    <t>Other processes</t>
  </si>
  <si>
    <t>Biomass</t>
  </si>
  <si>
    <t>Steam processes</t>
  </si>
  <si>
    <t>All Industrial Sectors</t>
  </si>
  <si>
    <t>Detailed split of energy consumption (ktoe)</t>
  </si>
  <si>
    <t>Market shares of useful energy demand (%)</t>
  </si>
  <si>
    <t>Detailed split of useful energy demand (ktoe)</t>
  </si>
  <si>
    <t>Market shares of CO2 emissions (%)</t>
  </si>
  <si>
    <t>Solvent use and other process</t>
  </si>
  <si>
    <t>Non-Metallic Minerals</t>
  </si>
  <si>
    <t>Chemical and Petrochemical</t>
  </si>
  <si>
    <t>Non-Ferrous Metals</t>
  </si>
  <si>
    <t>Iron and Steel</t>
  </si>
  <si>
    <t>Process emissions</t>
  </si>
  <si>
    <t>Detailed split of CO2 emissions (kt of CO2)</t>
  </si>
  <si>
    <t>Electric arc (including process emissions)</t>
  </si>
  <si>
    <t>Integrated steelworks (including process emissions)</t>
  </si>
  <si>
    <t>Useful energy demand intensity (toe useful/t of output)</t>
  </si>
  <si>
    <t>Energy intensity (toe/t of output)</t>
  </si>
  <si>
    <t>Value added intensity (VA in €2010/t of output)</t>
  </si>
  <si>
    <t>by subsector (calibration output)</t>
  </si>
  <si>
    <t>process emissions</t>
  </si>
  <si>
    <t>Idle capacity (kt steel production)</t>
  </si>
  <si>
    <t>Decommissioned capacity (kt steel production)</t>
  </si>
  <si>
    <t>Capacity investment (kt steel production)</t>
  </si>
  <si>
    <t>Installed capacity (kt steel production)</t>
  </si>
  <si>
    <t>Physical output (kt steel)</t>
  </si>
  <si>
    <t>Steel: Products finishing</t>
  </si>
  <si>
    <t>Steel: Furnaces, Refining and Rolling</t>
  </si>
  <si>
    <t>Steel: Electric arc</t>
  </si>
  <si>
    <t>Steel: Smelters</t>
  </si>
  <si>
    <t>Steel: Blast /Basic oxygen furnace</t>
  </si>
  <si>
    <t>Steel: Sinter/Pellet making</t>
  </si>
  <si>
    <t>Energy intensity (kgoe per t of output)</t>
  </si>
  <si>
    <t>Steel: Products finishing - Electric</t>
  </si>
  <si>
    <t>Steel: Products finishing - Steam</t>
  </si>
  <si>
    <t>Steel: Products finishing - Thermal</t>
  </si>
  <si>
    <t>Steel: Furnaces, Refining and Rolling - Electric</t>
  </si>
  <si>
    <t>Steel: Furnaces, Refining and Rolling - Thermal</t>
  </si>
  <si>
    <t>Market shares of energy uses by subsector (%)</t>
  </si>
  <si>
    <t>Diesel oil (incl. biofuels)</t>
  </si>
  <si>
    <t>Solar and geothermal</t>
  </si>
  <si>
    <t>Detailed split of energy consumption by subsector (ktoe)</t>
  </si>
  <si>
    <t>Ratio of useful energy demand to final energy consumption (system efficiency indicator)</t>
  </si>
  <si>
    <t>Market shares of useful energy demand by subsector (%)</t>
  </si>
  <si>
    <t>Detailed split of useful energy demand by subsector (ktoe)</t>
  </si>
  <si>
    <t>Electric arc (without process emissions)</t>
  </si>
  <si>
    <t>Integrated steelworks (without process emissions)</t>
  </si>
  <si>
    <t>Emission intensity (kt of CO2 per ktoe)</t>
  </si>
  <si>
    <t>Market shares of CO2 emissions by subsector (%)</t>
  </si>
  <si>
    <t>Detailed split of CO2 emissions by subsector (kt of CO2)</t>
  </si>
  <si>
    <t>Aluminium production (kt)</t>
  </si>
  <si>
    <t>Alumina production (kt)</t>
  </si>
  <si>
    <t>Idle capacity (kt production)</t>
  </si>
  <si>
    <t>Other non-ferrous metals (kt lead eq.)</t>
  </si>
  <si>
    <t>Decommissioned capacity (kt production)</t>
  </si>
  <si>
    <t>Capacity investment (kt production)</t>
  </si>
  <si>
    <t>Installed capacity (kt production)</t>
  </si>
  <si>
    <t>Physical output (kt)</t>
  </si>
  <si>
    <t>Metal finishing</t>
  </si>
  <si>
    <t>Metal processing  (metallurgy e.g. cast house, reheating)</t>
  </si>
  <si>
    <t>Other Metals: production</t>
  </si>
  <si>
    <t>Aluminium finishing</t>
  </si>
  <si>
    <t>Aluminium processing  (metallurgy e.g. cast house, reheating)</t>
  </si>
  <si>
    <t>Secondary aluminium (incl. pre-treatment, remelting)</t>
  </si>
  <si>
    <t>Aluminium electrolysis (smelting)</t>
  </si>
  <si>
    <t>Alumina production: Refining</t>
  </si>
  <si>
    <t>Alumina production: High enthalpy heat</t>
  </si>
  <si>
    <t>Metal finishing - Electric</t>
  </si>
  <si>
    <t>Metal finishing - Steam</t>
  </si>
  <si>
    <t>Metal finishing - Thermal</t>
  </si>
  <si>
    <t>Metal processing - Electric</t>
  </si>
  <si>
    <t>Metal processing - Thermal</t>
  </si>
  <si>
    <t>Metal production - Electric</t>
  </si>
  <si>
    <t>Metal production - Thermal</t>
  </si>
  <si>
    <t>Aluminium finishing - Electric</t>
  </si>
  <si>
    <t>Aluminium finishing - Steam</t>
  </si>
  <si>
    <t>Aluminium finishing - Thermal</t>
  </si>
  <si>
    <t>Aluminium processing - Electric</t>
  </si>
  <si>
    <t>Aluminium processing - Thermal</t>
  </si>
  <si>
    <t>Secondary aluminium - Electric</t>
  </si>
  <si>
    <t>Secondary aluminium - Thermal</t>
  </si>
  <si>
    <t>Other non-ferrous metals (without process emissions)</t>
  </si>
  <si>
    <t>Aluminium - primary production (without process emissions)</t>
  </si>
  <si>
    <t>Other chemicals (including process emissions)</t>
  </si>
  <si>
    <t>Basic chemicals (including process emissions)</t>
  </si>
  <si>
    <t>Emission intensity (kt of CO2 / ktoe energy)</t>
  </si>
  <si>
    <t>Basic chemicals - energy</t>
  </si>
  <si>
    <t>Basic chemicals - non energy</t>
  </si>
  <si>
    <t>Non-energy use in the Chemical industry (ktoe)</t>
  </si>
  <si>
    <t>Pharmaceutical products etc. (kt ethylene eq.)</t>
  </si>
  <si>
    <t>Other chemicals (kt ethylene eq.)</t>
  </si>
  <si>
    <t>Basic chemicals (kt ethylene eq.)</t>
  </si>
  <si>
    <t>Chemicals and chemical products</t>
  </si>
  <si>
    <t>Chemicals: Generic electric process</t>
  </si>
  <si>
    <t>Chemicals: Process cooling</t>
  </si>
  <si>
    <t>Chemicals: Furnaces</t>
  </si>
  <si>
    <t>Chemicals: High enthalpy heat processing</t>
  </si>
  <si>
    <t>Chemicals: High enthalpy heat  processing</t>
  </si>
  <si>
    <t>Chemicals: Steam processing</t>
  </si>
  <si>
    <t>Chemicals: Feedstock (energy used as raw material)</t>
  </si>
  <si>
    <t>Chemicals: Process cooling - Electric</t>
  </si>
  <si>
    <t>Chemicals: Process cooling - Steam</t>
  </si>
  <si>
    <t>Chemicals: Process cooling - Natural gas</t>
  </si>
  <si>
    <t>Chemicals: Furnaces - Electric</t>
  </si>
  <si>
    <t>Chemicals: Furnaces - Thermal</t>
  </si>
  <si>
    <t>High enthalpy heat  processing - Electric (microwave)</t>
  </si>
  <si>
    <t>High enthalpy heat  processing - Steam</t>
  </si>
  <si>
    <t>Chemicals: Process cooling - Natural gas (incl. biogas)</t>
  </si>
  <si>
    <t>Basic chemicals (energy consumption)</t>
  </si>
  <si>
    <t>Other chemicals (without process emissions)</t>
  </si>
  <si>
    <t>Basic chemicals (over energy consumption, without process emissions)</t>
  </si>
  <si>
    <t>Glass production (including process emissions)</t>
  </si>
  <si>
    <t>Ceramics &amp; other NMM (including process emissions)</t>
  </si>
  <si>
    <t>Cement (including process emissions)</t>
  </si>
  <si>
    <t>Glass production  (kt)</t>
  </si>
  <si>
    <t>Ceramics &amp; other NMM (kt bricks eq.)</t>
  </si>
  <si>
    <t>Cement (kt)</t>
  </si>
  <si>
    <t>Glass: Finishing processes</t>
  </si>
  <si>
    <t>Glass: Annealing</t>
  </si>
  <si>
    <t>Glass: Forming</t>
  </si>
  <si>
    <t>Glass: Melting tank</t>
  </si>
  <si>
    <t>Ceramics: Product finishing</t>
  </si>
  <si>
    <t>Ceramics: Primary production process</t>
  </si>
  <si>
    <t>Ceramics: Drying and sintering of raw material</t>
  </si>
  <si>
    <t>Ceramics: Mixing of raw material</t>
  </si>
  <si>
    <t>Cement: Grinding, packaging</t>
  </si>
  <si>
    <t>Cement: Clinker production (kilns)</t>
  </si>
  <si>
    <t>Cement: Pre-heating and pre-calcination</t>
  </si>
  <si>
    <t>Cement: Grinding, milling of raw material</t>
  </si>
  <si>
    <t>Glass: Annealing - electric</t>
  </si>
  <si>
    <t>Glass: Annealing - thermal</t>
  </si>
  <si>
    <t>Glass: Electric melting tank</t>
  </si>
  <si>
    <t>Glass: Thermal melting tank</t>
  </si>
  <si>
    <t>Ceramics: Electric furnace</t>
  </si>
  <si>
    <t>Ceramics: Thermal furnace</t>
  </si>
  <si>
    <t>Ceramics: Electric kiln</t>
  </si>
  <si>
    <t>Ceramics: Thermal kiln</t>
  </si>
  <si>
    <t>Ceramics: Microwave drying and sintering</t>
  </si>
  <si>
    <t>Ceramics: Steam drying and sintering</t>
  </si>
  <si>
    <t>Ceramics: Thermal drying and sintering</t>
  </si>
  <si>
    <t>Cement: pre-processing - Steam</t>
  </si>
  <si>
    <t>Cement: pre-processing - Fuel use</t>
  </si>
  <si>
    <t>Glass production (without process emissions)</t>
  </si>
  <si>
    <t>Ceramics &amp; other NMM (without process emissions)</t>
  </si>
  <si>
    <t>Cement (without process emissions)</t>
  </si>
  <si>
    <t>Printing and media reproduction (kt paper eq.)</t>
  </si>
  <si>
    <t>Paper production  (kt)</t>
  </si>
  <si>
    <t>Pulp production (kt)</t>
  </si>
  <si>
    <t>Paper and paper products</t>
  </si>
  <si>
    <t>Printing and publishing</t>
  </si>
  <si>
    <t>Paper: Product finishing</t>
  </si>
  <si>
    <t>Paper: Paper machine</t>
  </si>
  <si>
    <t>Paper: Stock preparation</t>
  </si>
  <si>
    <t>Pulp: Cleaning</t>
  </si>
  <si>
    <t>Pulp: Pulping</t>
  </si>
  <si>
    <t>Pulp: Wood preparation, grinding</t>
  </si>
  <si>
    <t>Paper: Product finishing - Electricity</t>
  </si>
  <si>
    <t>Paper: Product finishing - Steam use</t>
  </si>
  <si>
    <t>Paper: Paper machine - Electricity</t>
  </si>
  <si>
    <t>Paper: Paper machine - Steam use</t>
  </si>
  <si>
    <t>Paper: Stock preparation - Mechanical</t>
  </si>
  <si>
    <t>Paper: Stock preparation - Thermal</t>
  </si>
  <si>
    <t>Pulp: Pulping electric</t>
  </si>
  <si>
    <t>Pulp: Pulping thermal</t>
  </si>
  <si>
    <t>Useful energy demand intensity (toe useful / physical output index)</t>
  </si>
  <si>
    <t>Energy intensity (toe / physical output index)</t>
  </si>
  <si>
    <t>Value added intensity (toe / M€2010)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</si>
  <si>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</si>
  <si>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</si>
  <si>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</si>
  <si>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</si>
  <si>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</si>
  <si>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Food: Electric machinery</t>
  </si>
  <si>
    <t>Food: Process cooling and refrigeration</t>
  </si>
  <si>
    <t>Food: Drying</t>
  </si>
  <si>
    <t>Food: Steam processing</t>
  </si>
  <si>
    <t>Food: Specific process heat</t>
  </si>
  <si>
    <t>Food: Oven (direct heat)</t>
  </si>
  <si>
    <t>Food: Electric cooling</t>
  </si>
  <si>
    <t>Food: Steam cooling</t>
  </si>
  <si>
    <t>Food: Thermal cooling</t>
  </si>
  <si>
    <t>Food: Microwave drying</t>
  </si>
  <si>
    <t>Food: Freeze drying</t>
  </si>
  <si>
    <t>Food: Electric drying</t>
  </si>
  <si>
    <t>Food: Steam drying</t>
  </si>
  <si>
    <t>Food: Thermal drying</t>
  </si>
  <si>
    <t>Food: Process Heat - Microwave</t>
  </si>
  <si>
    <t>Food: Process Heat - Electric</t>
  </si>
  <si>
    <t>Food: Process Heat - Thermal</t>
  </si>
  <si>
    <t>Food: Direct Heat - Microwave</t>
  </si>
  <si>
    <t>Food: Direct Heat - Electric</t>
  </si>
  <si>
    <t>Food: Direct Heat - Thermal</t>
  </si>
  <si>
    <t>Trans. Eq.: Product finishing</t>
  </si>
  <si>
    <t>Trans. Eq.: General machinery</t>
  </si>
  <si>
    <t>Trans. Eq.: Steam processing</t>
  </si>
  <si>
    <t>Trans. Eq.: Heat treatment</t>
  </si>
  <si>
    <t>Trans. Eq.: Connection techniques</t>
  </si>
  <si>
    <t>Trans. Eq.: Foundries</t>
  </si>
  <si>
    <t>Trans. Eq.: Heat treatment - Electric</t>
  </si>
  <si>
    <t>Trans. Eq.: Heat treatment - Thermal</t>
  </si>
  <si>
    <t>Trans. Eq.: Electric connection</t>
  </si>
  <si>
    <t>Trans. Eq.: Thermal connection</t>
  </si>
  <si>
    <t>Trans. Eq.: Electric Foundries</t>
  </si>
  <si>
    <t>Trans. Eq.: Thermal Foundries</t>
  </si>
  <si>
    <t>Mach. Eq.: Product finishing</t>
  </si>
  <si>
    <t>Mach. Eq.: General machinery</t>
  </si>
  <si>
    <t>Mach. Eq.: Steam processing</t>
  </si>
  <si>
    <t>Mach. Eq.: Heat treatment</t>
  </si>
  <si>
    <t>Mach. Eq.: Connection techniques</t>
  </si>
  <si>
    <t>Mach. Eq.: Foundries</t>
  </si>
  <si>
    <t>Mach. Eq.: Heat treatment - Electric</t>
  </si>
  <si>
    <t>Mach. Eq.: Heat treatment - Thermal</t>
  </si>
  <si>
    <t>Mach. Eq.: Electric connection</t>
  </si>
  <si>
    <t>Mach. Eq.: Thermal connection</t>
  </si>
  <si>
    <t>Mach. Eq.: Electric Foundries</t>
  </si>
  <si>
    <t>Mach. Eq.: Thermal Foundries</t>
  </si>
  <si>
    <t>Textiles: Finishing Electric</t>
  </si>
  <si>
    <t>Textiles: Drying</t>
  </si>
  <si>
    <t>Textiles: Electric general machinery</t>
  </si>
  <si>
    <t>Textiles: Wet processing with steam</t>
  </si>
  <si>
    <t>Textiles: Pretreatment with steam</t>
  </si>
  <si>
    <t>Textiles: Microwave drying</t>
  </si>
  <si>
    <t>Textiles: Electric drying</t>
  </si>
  <si>
    <t>Textiles: Steam drying</t>
  </si>
  <si>
    <t>Textiles: Thermal drying</t>
  </si>
  <si>
    <t>Wood: Finishing Electric</t>
  </si>
  <si>
    <t>Wood: Drying</t>
  </si>
  <si>
    <t>Wood: Electric mechanical processes</t>
  </si>
  <si>
    <t>Wood: Specific processes with steam</t>
  </si>
  <si>
    <t>Wood: Microwave drying</t>
  </si>
  <si>
    <t>Wood: Electric drying</t>
  </si>
  <si>
    <t>Wood: Steam drying</t>
  </si>
  <si>
    <t>Wood: Thermal drying</t>
  </si>
  <si>
    <t>Other Industrial sectors: Electric machinery</t>
  </si>
  <si>
    <t>Other Industrial sectors: Diesel motors</t>
  </si>
  <si>
    <t>Other Industrial sectors: Process Cooling</t>
  </si>
  <si>
    <t>Other Industrial sectors: Drying</t>
  </si>
  <si>
    <t>Other Industrial sectors: Process heating</t>
  </si>
  <si>
    <t>Other Industrial sectors: Steam processing</t>
  </si>
  <si>
    <t>Other Industries: Electric cooling</t>
  </si>
  <si>
    <t>Other Industries: Steam cooling</t>
  </si>
  <si>
    <t>Other Industries: Thermal cooling</t>
  </si>
  <si>
    <t>Other Industries: Electric drying</t>
  </si>
  <si>
    <t>Other Industries: Steam drying</t>
  </si>
  <si>
    <t>Other Industries: Thermal drying</t>
  </si>
  <si>
    <t>Other Industrial sectors: Electric processing</t>
  </si>
  <si>
    <t>Other Industrial sectors: Thermal processing</t>
  </si>
  <si>
    <t>Other Industrial sectors: Diesel motors (incl. biofuels)</t>
  </si>
  <si>
    <t>JRC-IDEES - Integrated Database of the European Energy System (2000-2015)</t>
  </si>
  <si>
    <t>Industrial sectors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</si>
  <si>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</si>
  <si>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</si>
  <si>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</si>
  <si>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</si>
  <si>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</si>
  <si>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</si>
  <si>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Other energy use related</t>
  </si>
  <si>
    <t>energy use related</t>
  </si>
  <si>
    <t>Aluminium - secondary production</t>
  </si>
  <si>
    <t>© European Union 2017-2018</t>
  </si>
  <si>
    <t>version 1.0</t>
  </si>
  <si>
    <t>Energy consumption (ktoe)*</t>
  </si>
  <si>
    <t>*Energy consumption includes consumption in Mining and Quarrying and Construction sectors</t>
  </si>
  <si>
    <t>PL</t>
  </si>
  <si>
    <t>Poland</t>
  </si>
  <si>
    <t>PL: Other Industrial Sectors</t>
  </si>
  <si>
    <t>PL: Other Industrial Sectors / final energy consumption</t>
  </si>
  <si>
    <t>PL: Other Industrial Sectors / useful energy demand</t>
  </si>
  <si>
    <t>PL: Other Industrial Sectors / CO2 emissions</t>
  </si>
  <si>
    <t>PL: Iron and steel</t>
  </si>
  <si>
    <t>PL: Iron and steel / final energy consumption</t>
  </si>
  <si>
    <t>PL: Iron and steel / useful energy demand</t>
  </si>
  <si>
    <t>PL: Iron and steel / CO2 emissions</t>
  </si>
  <si>
    <t>PL: Non Ferrous Metals</t>
  </si>
  <si>
    <t>PL: Non Ferrous Metals / final energy consumption</t>
  </si>
  <si>
    <t>PL: Non Ferrous Metals / useful energy demand</t>
  </si>
  <si>
    <t>PL: Non Ferrous Metals / CO2 emissions</t>
  </si>
  <si>
    <t>PL: Chemicals Industry</t>
  </si>
  <si>
    <t>PL: Chemicals Industry / final energy consumption</t>
  </si>
  <si>
    <t>PL: Chemicals Industry / useful energy demand</t>
  </si>
  <si>
    <t>PL: Chemicals Industry / CO2 emissions</t>
  </si>
  <si>
    <t>PL: Non-metallic mineral products</t>
  </si>
  <si>
    <t>PL: Non-metallic mineral products / final energy consumption</t>
  </si>
  <si>
    <t>PL: Non-metallic mineral products / useful energy demand</t>
  </si>
  <si>
    <t>PL: Non-metallic mineral products / CO2 emissions</t>
  </si>
  <si>
    <t>PL: Pulp, paper and printing</t>
  </si>
  <si>
    <t>PL: Pulp, paper and printing / final energy consumption</t>
  </si>
  <si>
    <t>PL: Pulp, paper and printing / useful energy demand</t>
  </si>
  <si>
    <t>PL: Pulp, paper and printing / CO2 emissions</t>
  </si>
  <si>
    <t>PL: Food, beverages and tobacco</t>
  </si>
  <si>
    <t>PL: Food, beverages and tobacco / final energy consumption</t>
  </si>
  <si>
    <t>PL: Food, beverages and tobacco / useful energy demand</t>
  </si>
  <si>
    <t>PL: Food, beverages and tobacco / CO2 emissions</t>
  </si>
  <si>
    <t>PL: Transport Equipment</t>
  </si>
  <si>
    <t>PL: Transport Equipment / final energy consumption</t>
  </si>
  <si>
    <t>PL: Transport Equipment / useful energy demand</t>
  </si>
  <si>
    <t>PL: Transport Equipment / CO2 emissions</t>
  </si>
  <si>
    <t>PL: Machinery Equipment</t>
  </si>
  <si>
    <t>PL: Machinery Equipment / final energy consumption</t>
  </si>
  <si>
    <t>PL: Machinery Equipment / useful energy demand</t>
  </si>
  <si>
    <t>PL: Machinery Equipment / CO2 emissions</t>
  </si>
  <si>
    <t>PL: Textiles and leather</t>
  </si>
  <si>
    <t>PL: Textiles and leather / final energy consumption</t>
  </si>
  <si>
    <t>PL: Textiles and leather / useful energy demand</t>
  </si>
  <si>
    <t>PL: Textiles and leather / CO2 emissions</t>
  </si>
  <si>
    <t>PL: Wood and wood products</t>
  </si>
  <si>
    <t>PL: Wood and wood products / final energy consumption</t>
  </si>
  <si>
    <t>PL: Wood and wood products / useful energy demand</t>
  </si>
  <si>
    <t>PL: Wood and wood products / CO2 emissions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</si>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</sst>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#,##0.0;\-#,##0.0;&quot;-&quot;"/>
    <numFmt numFmtId="168" formatCode="0.00%;\-0.00%;&quot;-&quot;"/>
    <numFmt numFmtId="169" formatCode="#,##0.0"/>
    <numFmt numFmtId="170" formatCode="#,##0;\-#,##0;&quot;-&quot;"/>
    <numFmt numFmtId="171" formatCode="0.000"/>
    <numFmt numFmtId="172" formatCode="0.0"/>
    <numFmt numFmtId="173" formatCode="#,##0.000"/>
    <numFmt numFmtId="174" formatCode="mmmm\ yyyy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8"/>
      <color theme="5" tint="-0.499984740745262"/>
      <name val="Calibri"/>
      <family val="2"/>
      <scheme val="minor"/>
    </font>
    <font>
      <i/>
      <sz val="8"/>
      <color theme="5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i/>
      <sz val="8"/>
      <color theme="9" tint="-0.499984740745262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i/>
      <sz val="8"/>
      <color theme="5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color theme="5" tint="0.39997558519241921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33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 applyAlignment="1">
      <alignment horizontal="left" indent="1"/>
    </xf>
    <xf numFmtId="0" fontId="3" fillId="0" borderId="0" xfId="0" applyFont="1"/>
    <xf numFmtId="0" fontId="5" fillId="0" borderId="0" xfId="2" applyFont="1"/>
    <xf numFmtId="0" fontId="4" fillId="0" borderId="0" xfId="2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1" fontId="11" fillId="3" borderId="2" xfId="4" applyNumberFormat="1" applyFont="1" applyFill="1" applyBorder="1" applyAlignment="1">
      <alignment horizontal="center" vertical="center"/>
    </xf>
    <xf numFmtId="0" fontId="12" fillId="3" borderId="2" xfId="4" applyFont="1" applyFill="1" applyBorder="1" applyAlignment="1">
      <alignment horizontal="left" vertical="center"/>
    </xf>
    <xf numFmtId="0" fontId="14" fillId="2" borderId="0" xfId="4" applyFont="1" applyFill="1" applyAlignment="1">
      <alignment vertical="center"/>
    </xf>
    <xf numFmtId="0" fontId="14" fillId="0" borderId="0" xfId="4" applyFont="1" applyAlignment="1">
      <alignment vertical="center"/>
    </xf>
    <xf numFmtId="166" fontId="15" fillId="0" borderId="1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1"/>
    </xf>
    <xf numFmtId="166" fontId="15" fillId="0" borderId="0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indent="1"/>
    </xf>
    <xf numFmtId="166" fontId="15" fillId="0" borderId="3" xfId="4" applyNumberFormat="1" applyFont="1" applyFill="1" applyBorder="1" applyAlignment="1">
      <alignment vertical="center"/>
    </xf>
    <xf numFmtId="0" fontId="15" fillId="0" borderId="3" xfId="4" applyFont="1" applyFill="1" applyBorder="1" applyAlignment="1">
      <alignment horizontal="left" vertical="center" indent="1"/>
    </xf>
    <xf numFmtId="0" fontId="15" fillId="0" borderId="0" xfId="4" applyFont="1" applyFill="1" applyBorder="1" applyAlignment="1">
      <alignment horizontal="left" vertical="center" indent="2"/>
    </xf>
    <xf numFmtId="166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indent="1"/>
    </xf>
    <xf numFmtId="166" fontId="16" fillId="0" borderId="5" xfId="4" applyNumberFormat="1" applyFont="1" applyFill="1" applyBorder="1" applyAlignment="1">
      <alignment vertical="center"/>
    </xf>
    <xf numFmtId="0" fontId="16" fillId="0" borderId="5" xfId="4" applyFont="1" applyFill="1" applyBorder="1" applyAlignment="1">
      <alignment horizontal="left" vertical="center" indent="3"/>
    </xf>
    <xf numFmtId="166" fontId="16" fillId="0" borderId="6" xfId="4" applyNumberFormat="1" applyFont="1" applyFill="1" applyBorder="1" applyAlignment="1">
      <alignment vertical="center"/>
    </xf>
    <xf numFmtId="0" fontId="16" fillId="0" borderId="6" xfId="4" applyFont="1" applyFill="1" applyBorder="1" applyAlignment="1">
      <alignment horizontal="left" vertical="center" indent="3"/>
    </xf>
    <xf numFmtId="166" fontId="15" fillId="0" borderId="7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indent="1"/>
    </xf>
    <xf numFmtId="166" fontId="17" fillId="4" borderId="2" xfId="4" applyNumberFormat="1" applyFont="1" applyFill="1" applyBorder="1" applyAlignment="1">
      <alignment vertical="center"/>
    </xf>
    <xf numFmtId="0" fontId="18" fillId="4" borderId="2" xfId="4" applyFont="1" applyFill="1" applyBorder="1" applyAlignment="1">
      <alignment horizontal="left" vertical="center"/>
    </xf>
    <xf numFmtId="0" fontId="14" fillId="0" borderId="0" xfId="4" applyNumberFormat="1" applyFont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4"/>
    </xf>
    <xf numFmtId="167" fontId="15" fillId="0" borderId="1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167" fontId="15" fillId="0" borderId="3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167" fontId="17" fillId="5" borderId="2" xfId="4" applyNumberFormat="1" applyFont="1" applyFill="1" applyBorder="1" applyAlignment="1">
      <alignment vertical="center"/>
    </xf>
    <xf numFmtId="0" fontId="18" fillId="5" borderId="2" xfId="4" applyFont="1" applyFill="1" applyBorder="1" applyAlignment="1">
      <alignment horizontal="left" vertical="center"/>
    </xf>
    <xf numFmtId="0" fontId="14" fillId="2" borderId="0" xfId="4" applyNumberFormat="1" applyFont="1" applyFill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0" fontId="15" fillId="0" borderId="8" xfId="4" applyFont="1" applyFill="1" applyBorder="1" applyAlignment="1">
      <alignment horizontal="left" vertical="center" indent="1"/>
    </xf>
    <xf numFmtId="167" fontId="16" fillId="0" borderId="5" xfId="4" applyNumberFormat="1" applyFont="1" applyFill="1" applyBorder="1" applyAlignment="1">
      <alignment vertical="center"/>
    </xf>
    <xf numFmtId="167" fontId="16" fillId="0" borderId="6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7" fontId="17" fillId="4" borderId="2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2"/>
    </xf>
    <xf numFmtId="167" fontId="15" fillId="0" borderId="9" xfId="4" applyNumberFormat="1" applyFont="1" applyFill="1" applyBorder="1" applyAlignment="1">
      <alignment vertical="center"/>
    </xf>
    <xf numFmtId="0" fontId="15" fillId="0" borderId="9" xfId="4" applyFont="1" applyFill="1" applyBorder="1" applyAlignment="1">
      <alignment horizontal="left" vertical="center" indent="2"/>
    </xf>
    <xf numFmtId="0" fontId="19" fillId="5" borderId="2" xfId="4" applyFont="1" applyFill="1" applyBorder="1" applyAlignment="1">
      <alignment horizontal="left" vertical="center" indent="1"/>
    </xf>
    <xf numFmtId="167" fontId="14" fillId="0" borderId="0" xfId="4" applyNumberFormat="1" applyFont="1" applyBorder="1" applyAlignment="1">
      <alignment vertical="center"/>
    </xf>
    <xf numFmtId="0" fontId="14" fillId="2" borderId="0" xfId="4" applyFont="1" applyFill="1" applyBorder="1" applyAlignment="1">
      <alignment horizontal="left" vertical="center" indent="2"/>
    </xf>
    <xf numFmtId="0" fontId="14" fillId="2" borderId="0" xfId="4" applyFont="1" applyFill="1" applyBorder="1" applyAlignment="1">
      <alignment horizontal="left" vertical="center" indent="3"/>
    </xf>
    <xf numFmtId="167" fontId="14" fillId="0" borderId="9" xfId="4" applyNumberFormat="1" applyFont="1" applyBorder="1" applyAlignment="1">
      <alignment vertical="center"/>
    </xf>
    <xf numFmtId="0" fontId="14" fillId="2" borderId="9" xfId="4" applyFont="1" applyFill="1" applyBorder="1" applyAlignment="1">
      <alignment horizontal="left" vertical="center" indent="2"/>
    </xf>
    <xf numFmtId="0" fontId="15" fillId="0" borderId="3" xfId="4" applyFont="1" applyFill="1" applyBorder="1" applyAlignment="1">
      <alignment horizontal="left" vertical="center" indent="2"/>
    </xf>
    <xf numFmtId="0" fontId="15" fillId="0" borderId="0" xfId="4" applyFont="1" applyFill="1" applyBorder="1" applyAlignment="1">
      <alignment horizontal="left" vertical="center" indent="3"/>
    </xf>
    <xf numFmtId="0" fontId="15" fillId="0" borderId="4" xfId="4" applyFont="1" applyFill="1" applyBorder="1" applyAlignment="1">
      <alignment horizontal="left" vertical="center" indent="2"/>
    </xf>
    <xf numFmtId="0" fontId="16" fillId="0" borderId="5" xfId="4" applyFont="1" applyFill="1" applyBorder="1" applyAlignment="1">
      <alignment horizontal="left" vertical="center" indent="4"/>
    </xf>
    <xf numFmtId="0" fontId="16" fillId="0" borderId="6" xfId="4" applyFont="1" applyFill="1" applyBorder="1" applyAlignment="1">
      <alignment horizontal="left" vertical="center" indent="4"/>
    </xf>
    <xf numFmtId="0" fontId="15" fillId="0" borderId="7" xfId="4" applyFont="1" applyFill="1" applyBorder="1" applyAlignment="1">
      <alignment horizontal="left" vertical="center" indent="2"/>
    </xf>
    <xf numFmtId="167" fontId="14" fillId="0" borderId="1" xfId="4" applyNumberFormat="1" applyFont="1" applyBorder="1" applyAlignment="1">
      <alignment vertical="center"/>
    </xf>
    <xf numFmtId="0" fontId="14" fillId="2" borderId="1" xfId="4" applyFont="1" applyFill="1" applyBorder="1" applyAlignment="1">
      <alignment horizontal="left" vertical="center" indent="2"/>
    </xf>
    <xf numFmtId="167" fontId="14" fillId="0" borderId="3" xfId="4" applyNumberFormat="1" applyFont="1" applyBorder="1" applyAlignment="1">
      <alignment vertical="center"/>
    </xf>
    <xf numFmtId="0" fontId="14" fillId="2" borderId="3" xfId="4" applyFont="1" applyFill="1" applyBorder="1" applyAlignment="1">
      <alignment horizontal="left" vertical="center" indent="2"/>
    </xf>
    <xf numFmtId="167" fontId="14" fillId="0" borderId="4" xfId="4" applyNumberFormat="1" applyFont="1" applyBorder="1" applyAlignment="1">
      <alignment vertical="center"/>
    </xf>
    <xf numFmtId="0" fontId="14" fillId="2" borderId="4" xfId="4" applyFont="1" applyFill="1" applyBorder="1" applyAlignment="1">
      <alignment horizontal="left" vertical="center" indent="2"/>
    </xf>
    <xf numFmtId="167" fontId="14" fillId="0" borderId="7" xfId="4" applyNumberFormat="1" applyFont="1" applyBorder="1" applyAlignment="1">
      <alignment vertical="center"/>
    </xf>
    <xf numFmtId="0" fontId="14" fillId="2" borderId="7" xfId="4" applyFont="1" applyFill="1" applyBorder="1" applyAlignment="1">
      <alignment horizontal="left" vertical="center" indent="2"/>
    </xf>
    <xf numFmtId="167" fontId="14" fillId="4" borderId="2" xfId="4" applyNumberFormat="1" applyFont="1" applyFill="1" applyBorder="1" applyAlignment="1">
      <alignment vertical="center"/>
    </xf>
    <xf numFmtId="168" fontId="20" fillId="0" borderId="1" xfId="4" applyNumberFormat="1" applyFont="1" applyFill="1" applyBorder="1" applyAlignment="1">
      <alignment vertical="center"/>
    </xf>
    <xf numFmtId="0" fontId="20" fillId="0" borderId="1" xfId="4" applyFont="1" applyFill="1" applyBorder="1" applyAlignment="1">
      <alignment horizontal="left" vertical="center" indent="2"/>
    </xf>
    <xf numFmtId="168" fontId="20" fillId="0" borderId="9" xfId="4" applyNumberFormat="1" applyFont="1" applyFill="1" applyBorder="1" applyAlignment="1">
      <alignment vertical="center"/>
    </xf>
    <xf numFmtId="0" fontId="20" fillId="0" borderId="9" xfId="4" applyFont="1" applyFill="1" applyBorder="1" applyAlignment="1">
      <alignment horizontal="left" vertical="center" indent="2"/>
    </xf>
    <xf numFmtId="168" fontId="21" fillId="0" borderId="0" xfId="4" applyNumberFormat="1" applyFont="1" applyFill="1" applyAlignment="1">
      <alignment vertical="center"/>
    </xf>
    <xf numFmtId="0" fontId="21" fillId="0" borderId="0" xfId="4" applyFont="1" applyFill="1" applyBorder="1" applyAlignment="1">
      <alignment horizontal="left" vertical="center" indent="2"/>
    </xf>
    <xf numFmtId="168" fontId="22" fillId="5" borderId="2" xfId="1" applyNumberFormat="1" applyFont="1" applyFill="1" applyBorder="1" applyAlignment="1">
      <alignment vertical="center"/>
    </xf>
    <xf numFmtId="0" fontId="22" fillId="5" borderId="2" xfId="4" applyFont="1" applyFill="1" applyBorder="1" applyAlignment="1">
      <alignment horizontal="left" vertical="center" indent="1"/>
    </xf>
    <xf numFmtId="0" fontId="23" fillId="4" borderId="2" xfId="4" applyNumberFormat="1" applyFont="1" applyFill="1" applyBorder="1" applyAlignment="1">
      <alignment vertical="center"/>
    </xf>
    <xf numFmtId="0" fontId="24" fillId="4" borderId="2" xfId="4" applyNumberFormat="1" applyFont="1" applyFill="1" applyBorder="1" applyAlignment="1">
      <alignment horizontal="left" vertical="center"/>
    </xf>
    <xf numFmtId="169" fontId="25" fillId="0" borderId="1" xfId="4" applyNumberFormat="1" applyFont="1" applyFill="1" applyBorder="1" applyAlignment="1">
      <alignment vertical="center"/>
    </xf>
    <xf numFmtId="0" fontId="26" fillId="0" borderId="1" xfId="4" applyFont="1" applyFill="1" applyBorder="1" applyAlignment="1">
      <alignment horizontal="left" vertical="center" indent="3"/>
    </xf>
    <xf numFmtId="169" fontId="25" fillId="0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3"/>
    </xf>
    <xf numFmtId="169" fontId="20" fillId="0" borderId="2" xfId="4" applyNumberFormat="1" applyFont="1" applyFill="1" applyBorder="1" applyAlignment="1">
      <alignment vertical="center"/>
    </xf>
    <xf numFmtId="0" fontId="20" fillId="0" borderId="2" xfId="4" applyFont="1" applyFill="1" applyBorder="1" applyAlignment="1">
      <alignment horizontal="left" vertical="center" indent="2"/>
    </xf>
    <xf numFmtId="169" fontId="27" fillId="0" borderId="0" xfId="4" applyNumberFormat="1" applyFont="1" applyFill="1" applyBorder="1" applyAlignment="1">
      <alignment vertical="center"/>
    </xf>
    <xf numFmtId="0" fontId="27" fillId="0" borderId="0" xfId="4" applyFont="1" applyFill="1" applyBorder="1" applyAlignment="1">
      <alignment horizontal="left" vertical="center" indent="3"/>
    </xf>
    <xf numFmtId="169" fontId="13" fillId="0" borderId="1" xfId="4" applyNumberFormat="1" applyFont="1" applyFill="1" applyBorder="1" applyAlignment="1">
      <alignment vertical="center"/>
    </xf>
    <xf numFmtId="0" fontId="13" fillId="0" borderId="1" xfId="4" applyFont="1" applyFill="1" applyBorder="1" applyAlignment="1">
      <alignment horizontal="left" vertical="center" indent="3"/>
    </xf>
    <xf numFmtId="169" fontId="13" fillId="0" borderId="0" xfId="4" applyNumberFormat="1" applyFont="1" applyFill="1" applyAlignment="1">
      <alignment vertical="center"/>
    </xf>
    <xf numFmtId="0" fontId="13" fillId="0" borderId="0" xfId="4" applyFont="1" applyFill="1" applyBorder="1" applyAlignment="1">
      <alignment horizontal="left" vertical="center" indent="3"/>
    </xf>
    <xf numFmtId="169" fontId="21" fillId="0" borderId="2" xfId="4" applyNumberFormat="1" applyFont="1" applyFill="1" applyBorder="1" applyAlignment="1">
      <alignment vertical="center"/>
    </xf>
    <xf numFmtId="0" fontId="21" fillId="0" borderId="2" xfId="4" applyFont="1" applyFill="1" applyBorder="1" applyAlignment="1">
      <alignment horizontal="left" vertical="center" indent="2"/>
    </xf>
    <xf numFmtId="169" fontId="21" fillId="0" borderId="0" xfId="4" applyNumberFormat="1" applyFont="1" applyFill="1" applyAlignment="1">
      <alignment vertical="center"/>
    </xf>
    <xf numFmtId="169" fontId="28" fillId="5" borderId="2" xfId="4" applyNumberFormat="1" applyFont="1" applyFill="1" applyBorder="1" applyAlignment="1">
      <alignment vertical="center"/>
    </xf>
    <xf numFmtId="0" fontId="29" fillId="5" borderId="2" xfId="4" applyFont="1" applyFill="1" applyBorder="1" applyAlignment="1">
      <alignment horizontal="left" vertical="center" indent="1"/>
    </xf>
    <xf numFmtId="0" fontId="24" fillId="4" borderId="2" xfId="4" applyFont="1" applyFill="1" applyBorder="1" applyAlignment="1">
      <alignment horizontal="left" vertical="center"/>
    </xf>
    <xf numFmtId="169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3"/>
    </xf>
    <xf numFmtId="169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3"/>
    </xf>
    <xf numFmtId="169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3"/>
    </xf>
    <xf numFmtId="169" fontId="30" fillId="0" borderId="2" xfId="4" applyNumberFormat="1" applyFont="1" applyFill="1" applyBorder="1" applyAlignment="1">
      <alignment vertical="center"/>
    </xf>
    <xf numFmtId="0" fontId="30" fillId="0" borderId="2" xfId="4" applyFont="1" applyFill="1" applyBorder="1" applyAlignment="1">
      <alignment horizontal="left" vertical="center" indent="2"/>
    </xf>
    <xf numFmtId="166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1"/>
    </xf>
    <xf numFmtId="166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1"/>
    </xf>
    <xf numFmtId="166" fontId="17" fillId="5" borderId="2" xfId="4" applyNumberFormat="1" applyFont="1" applyFill="1" applyBorder="1" applyAlignment="1">
      <alignment vertical="center"/>
    </xf>
    <xf numFmtId="165" fontId="30" fillId="0" borderId="1" xfId="4" applyNumberFormat="1" applyFont="1" applyFill="1" applyBorder="1" applyAlignment="1">
      <alignment vertical="center"/>
    </xf>
    <xf numFmtId="165" fontId="30" fillId="0" borderId="9" xfId="4" applyNumberFormat="1" applyFont="1" applyFill="1" applyBorder="1" applyAlignment="1">
      <alignment vertical="center"/>
    </xf>
    <xf numFmtId="165" fontId="17" fillId="5" borderId="2" xfId="4" applyNumberFormat="1" applyFont="1" applyFill="1" applyBorder="1" applyAlignment="1">
      <alignment vertical="center"/>
    </xf>
    <xf numFmtId="170" fontId="17" fillId="5" borderId="2" xfId="4" applyNumberFormat="1" applyFont="1" applyFill="1" applyBorder="1" applyAlignment="1">
      <alignment vertical="center"/>
    </xf>
    <xf numFmtId="171" fontId="31" fillId="0" borderId="0" xfId="4" applyNumberFormat="1" applyFont="1" applyAlignment="1">
      <alignment vertical="center"/>
    </xf>
    <xf numFmtId="0" fontId="31" fillId="2" borderId="0" xfId="4" applyFont="1" applyFill="1" applyBorder="1" applyAlignment="1">
      <alignment horizontal="right" vertical="center"/>
    </xf>
    <xf numFmtId="167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2"/>
    </xf>
    <xf numFmtId="167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2"/>
    </xf>
    <xf numFmtId="172" fontId="14" fillId="2" borderId="0" xfId="4" applyNumberFormat="1" applyFont="1" applyFill="1" applyBorder="1" applyAlignment="1">
      <alignment vertical="center"/>
    </xf>
    <xf numFmtId="0" fontId="14" fillId="2" borderId="0" xfId="4" applyFont="1" applyFill="1" applyBorder="1" applyAlignment="1">
      <alignment horizontal="left" vertical="center" indent="1"/>
    </xf>
    <xf numFmtId="0" fontId="18" fillId="5" borderId="2" xfId="4" applyFont="1" applyFill="1" applyBorder="1" applyAlignment="1">
      <alignment horizontal="left" vertical="center" indent="1"/>
    </xf>
    <xf numFmtId="166" fontId="20" fillId="2" borderId="1" xfId="1" applyNumberFormat="1" applyFont="1" applyFill="1" applyBorder="1" applyAlignment="1">
      <alignment vertical="center"/>
    </xf>
    <xf numFmtId="166" fontId="20" fillId="2" borderId="0" xfId="1" applyNumberFormat="1" applyFont="1" applyFill="1" applyBorder="1" applyAlignment="1">
      <alignment vertical="center"/>
    </xf>
    <xf numFmtId="0" fontId="20" fillId="0" borderId="0" xfId="4" applyFont="1" applyFill="1" applyBorder="1" applyAlignment="1">
      <alignment horizontal="left" vertical="center" indent="2"/>
    </xf>
    <xf numFmtId="166" fontId="21" fillId="2" borderId="10" xfId="1" applyNumberFormat="1" applyFont="1" applyFill="1" applyBorder="1" applyAlignment="1">
      <alignment vertical="center"/>
    </xf>
    <xf numFmtId="0" fontId="21" fillId="0" borderId="10" xfId="4" applyFont="1" applyFill="1" applyBorder="1" applyAlignment="1">
      <alignment horizontal="left" vertical="center" indent="2"/>
    </xf>
    <xf numFmtId="166" fontId="21" fillId="2" borderId="0" xfId="1" applyNumberFormat="1" applyFont="1" applyFill="1" applyBorder="1" applyAlignment="1">
      <alignment vertical="center"/>
    </xf>
    <xf numFmtId="166" fontId="21" fillId="2" borderId="9" xfId="1" applyNumberFormat="1" applyFont="1" applyFill="1" applyBorder="1" applyAlignment="1">
      <alignment vertical="center"/>
    </xf>
    <xf numFmtId="0" fontId="21" fillId="0" borderId="9" xfId="4" applyFont="1" applyFill="1" applyBorder="1" applyAlignment="1">
      <alignment horizontal="left" vertical="center" indent="2"/>
    </xf>
    <xf numFmtId="166" fontId="22" fillId="5" borderId="9" xfId="1" applyNumberFormat="1" applyFont="1" applyFill="1" applyBorder="1" applyAlignment="1">
      <alignment vertical="center"/>
    </xf>
    <xf numFmtId="10" fontId="25" fillId="2" borderId="0" xfId="4" applyNumberFormat="1" applyFont="1" applyFill="1" applyAlignment="1">
      <alignment vertical="center"/>
    </xf>
    <xf numFmtId="0" fontId="25" fillId="2" borderId="0" xfId="4" applyFont="1" applyFill="1" applyAlignment="1">
      <alignment vertical="center"/>
    </xf>
    <xf numFmtId="165" fontId="23" fillId="4" borderId="2" xfId="4" applyNumberFormat="1" applyFont="1" applyFill="1" applyBorder="1" applyAlignment="1">
      <alignment vertical="center"/>
    </xf>
    <xf numFmtId="0" fontId="32" fillId="4" borderId="2" xfId="4" applyFont="1" applyFill="1" applyBorder="1" applyAlignment="1">
      <alignment horizontal="left" vertical="center"/>
    </xf>
    <xf numFmtId="0" fontId="17" fillId="2" borderId="0" xfId="4" applyFont="1" applyFill="1" applyAlignment="1">
      <alignment vertical="center"/>
    </xf>
    <xf numFmtId="168" fontId="33" fillId="0" borderId="1" xfId="1" applyNumberFormat="1" applyFont="1" applyFill="1" applyBorder="1" applyAlignment="1">
      <alignment vertical="center"/>
    </xf>
    <xf numFmtId="0" fontId="33" fillId="0" borderId="1" xfId="4" applyFont="1" applyFill="1" applyBorder="1" applyAlignment="1">
      <alignment horizontal="left" vertical="center" indent="3"/>
    </xf>
    <xf numFmtId="168" fontId="33" fillId="0" borderId="0" xfId="1" applyNumberFormat="1" applyFont="1" applyFill="1" applyBorder="1" applyAlignment="1">
      <alignment vertical="center"/>
    </xf>
    <xf numFmtId="0" fontId="33" fillId="0" borderId="0" xfId="4" applyFont="1" applyFill="1" applyBorder="1" applyAlignment="1">
      <alignment horizontal="left" vertical="center" indent="3"/>
    </xf>
    <xf numFmtId="168" fontId="20" fillId="2" borderId="0" xfId="1" applyNumberFormat="1" applyFont="1" applyFill="1" applyBorder="1" applyAlignment="1">
      <alignment vertical="center"/>
    </xf>
    <xf numFmtId="168" fontId="21" fillId="2" borderId="10" xfId="1" applyNumberFormat="1" applyFont="1" applyFill="1" applyBorder="1" applyAlignment="1">
      <alignment vertical="center"/>
    </xf>
    <xf numFmtId="168" fontId="21" fillId="2" borderId="0" xfId="1" applyNumberFormat="1" applyFont="1" applyFill="1" applyBorder="1" applyAlignment="1">
      <alignment vertical="center"/>
    </xf>
    <xf numFmtId="168" fontId="21" fillId="2" borderId="9" xfId="1" applyNumberFormat="1" applyFont="1" applyFill="1" applyBorder="1" applyAlignment="1">
      <alignment vertical="center"/>
    </xf>
    <xf numFmtId="10" fontId="14" fillId="2" borderId="0" xfId="4" applyNumberFormat="1" applyFont="1" applyFill="1" applyAlignment="1">
      <alignment vertical="center"/>
    </xf>
    <xf numFmtId="169" fontId="34" fillId="0" borderId="1" xfId="4" applyNumberFormat="1" applyFont="1" applyFill="1" applyBorder="1" applyAlignment="1">
      <alignment vertical="center"/>
    </xf>
    <xf numFmtId="0" fontId="34" fillId="0" borderId="1" xfId="4" applyFont="1" applyFill="1" applyBorder="1" applyAlignment="1">
      <alignment horizontal="left" vertical="center" indent="3"/>
    </xf>
    <xf numFmtId="0" fontId="27" fillId="0" borderId="0" xfId="4" applyFont="1" applyFill="1" applyBorder="1" applyAlignment="1">
      <alignment horizontal="left" vertical="center" indent="4"/>
    </xf>
    <xf numFmtId="169" fontId="34" fillId="0" borderId="0" xfId="4" applyNumberFormat="1" applyFont="1" applyFill="1" applyBorder="1" applyAlignment="1">
      <alignment vertical="center"/>
    </xf>
    <xf numFmtId="0" fontId="34" fillId="0" borderId="0" xfId="4" applyFont="1" applyFill="1" applyBorder="1" applyAlignment="1">
      <alignment horizontal="left" vertical="center" indent="3"/>
    </xf>
    <xf numFmtId="169" fontId="25" fillId="2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4"/>
    </xf>
    <xf numFmtId="169" fontId="20" fillId="0" borderId="4" xfId="4" applyNumberFormat="1" applyFont="1" applyBorder="1" applyAlignment="1">
      <alignment vertical="center"/>
    </xf>
    <xf numFmtId="0" fontId="20" fillId="0" borderId="4" xfId="4" applyFont="1" applyFill="1" applyBorder="1" applyAlignment="1">
      <alignment horizontal="left" vertical="center" indent="2"/>
    </xf>
    <xf numFmtId="169" fontId="13" fillId="0" borderId="0" xfId="4" applyNumberFormat="1" applyFont="1" applyFill="1" applyBorder="1" applyAlignment="1">
      <alignment vertical="center"/>
    </xf>
    <xf numFmtId="169" fontId="21" fillId="0" borderId="10" xfId="4" applyNumberFormat="1" applyFont="1" applyFill="1" applyBorder="1" applyAlignment="1">
      <alignment vertical="center"/>
    </xf>
    <xf numFmtId="169" fontId="21" fillId="0" borderId="0" xfId="4" applyNumberFormat="1" applyFont="1" applyFill="1" applyBorder="1" applyAlignment="1">
      <alignment vertical="center"/>
    </xf>
    <xf numFmtId="169" fontId="21" fillId="0" borderId="9" xfId="4" applyNumberFormat="1" applyFont="1" applyFill="1" applyBorder="1" applyAlignment="1">
      <alignment vertical="center"/>
    </xf>
    <xf numFmtId="173" fontId="14" fillId="0" borderId="0" xfId="4" applyNumberFormat="1" applyFont="1" applyFill="1" applyBorder="1" applyAlignment="1">
      <alignment vertical="center"/>
    </xf>
    <xf numFmtId="0" fontId="14" fillId="0" borderId="0" xfId="4" applyFont="1" applyFill="1" applyBorder="1" applyAlignment="1">
      <alignment horizontal="left" vertical="center" indent="3"/>
    </xf>
    <xf numFmtId="0" fontId="14" fillId="0" borderId="0" xfId="4" applyNumberFormat="1" applyFont="1" applyFill="1" applyBorder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3"/>
    </xf>
    <xf numFmtId="165" fontId="20" fillId="2" borderId="1" xfId="1" applyNumberFormat="1" applyFont="1" applyFill="1" applyBorder="1" applyAlignment="1">
      <alignment vertical="center"/>
    </xf>
    <xf numFmtId="165" fontId="20" fillId="2" borderId="0" xfId="1" applyNumberFormat="1" applyFont="1" applyFill="1" applyBorder="1" applyAlignment="1">
      <alignment vertical="center"/>
    </xf>
    <xf numFmtId="165" fontId="21" fillId="2" borderId="10" xfId="1" applyNumberFormat="1" applyFont="1" applyFill="1" applyBorder="1" applyAlignment="1">
      <alignment vertical="center"/>
    </xf>
    <xf numFmtId="165" fontId="21" fillId="2" borderId="0" xfId="1" applyNumberFormat="1" applyFont="1" applyFill="1" applyBorder="1" applyAlignment="1">
      <alignment vertical="center"/>
    </xf>
    <xf numFmtId="165" fontId="21" fillId="2" borderId="9" xfId="1" applyNumberFormat="1" applyFont="1" applyFill="1" applyBorder="1" applyAlignment="1">
      <alignment vertical="center"/>
    </xf>
    <xf numFmtId="165" fontId="22" fillId="5" borderId="9" xfId="1" applyNumberFormat="1" applyFont="1" applyFill="1" applyBorder="1" applyAlignment="1">
      <alignment vertical="center"/>
    </xf>
    <xf numFmtId="168" fontId="35" fillId="0" borderId="1" xfId="1" applyNumberFormat="1" applyFont="1" applyFill="1" applyBorder="1" applyAlignment="1">
      <alignment vertical="center"/>
    </xf>
    <xf numFmtId="168" fontId="33" fillId="0" borderId="10" xfId="1" applyNumberFormat="1" applyFont="1" applyFill="1" applyBorder="1" applyAlignment="1">
      <alignment vertical="center"/>
    </xf>
    <xf numFmtId="0" fontId="33" fillId="0" borderId="10" xfId="4" applyFont="1" applyFill="1" applyBorder="1" applyAlignment="1">
      <alignment horizontal="left" vertical="center" indent="3"/>
    </xf>
    <xf numFmtId="168" fontId="20" fillId="2" borderId="3" xfId="1" applyNumberFormat="1" applyFont="1" applyFill="1" applyBorder="1" applyAlignment="1">
      <alignment vertical="center"/>
    </xf>
    <xf numFmtId="0" fontId="20" fillId="0" borderId="3" xfId="4" applyFont="1" applyFill="1" applyBorder="1" applyAlignment="1">
      <alignment horizontal="left" vertical="center" indent="2"/>
    </xf>
    <xf numFmtId="169" fontId="30" fillId="0" borderId="8" xfId="4" applyNumberFormat="1" applyFont="1" applyFill="1" applyBorder="1" applyAlignment="1">
      <alignment vertical="center"/>
    </xf>
    <xf numFmtId="0" fontId="30" fillId="0" borderId="8" xfId="4" applyFont="1" applyFill="1" applyBorder="1" applyAlignment="1">
      <alignment horizontal="left" vertical="center" indent="2"/>
    </xf>
    <xf numFmtId="166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2"/>
    </xf>
    <xf numFmtId="0" fontId="30" fillId="0" borderId="0" xfId="4" applyFont="1" applyFill="1" applyBorder="1" applyAlignment="1">
      <alignment horizontal="left" vertical="center" indent="1"/>
    </xf>
    <xf numFmtId="166" fontId="17" fillId="5" borderId="0" xfId="4" applyNumberFormat="1" applyFont="1" applyFill="1" applyBorder="1" applyAlignment="1">
      <alignment vertical="center"/>
    </xf>
    <xf numFmtId="165" fontId="30" fillId="0" borderId="0" xfId="4" applyNumberFormat="1" applyFont="1" applyFill="1" applyBorder="1" applyAlignment="1">
      <alignment vertical="center"/>
    </xf>
    <xf numFmtId="165" fontId="17" fillId="5" borderId="0" xfId="4" applyNumberFormat="1" applyFont="1" applyFill="1" applyBorder="1" applyAlignment="1">
      <alignment vertical="center"/>
    </xf>
    <xf numFmtId="0" fontId="18" fillId="5" borderId="9" xfId="4" applyFont="1" applyFill="1" applyBorder="1" applyAlignment="1">
      <alignment horizontal="left" vertical="center"/>
    </xf>
    <xf numFmtId="170" fontId="30" fillId="0" borderId="1" xfId="4" applyNumberFormat="1" applyFont="1" applyFill="1" applyBorder="1" applyAlignment="1">
      <alignment vertical="center"/>
    </xf>
    <xf numFmtId="170" fontId="30" fillId="0" borderId="0" xfId="4" applyNumberFormat="1" applyFont="1" applyFill="1" applyBorder="1" applyAlignment="1">
      <alignment vertical="center"/>
    </xf>
    <xf numFmtId="170" fontId="30" fillId="0" borderId="9" xfId="4" applyNumberFormat="1" applyFont="1" applyFill="1" applyBorder="1" applyAlignment="1">
      <alignment vertical="center"/>
    </xf>
    <xf numFmtId="165" fontId="17" fillId="5" borderId="9" xfId="4" applyNumberFormat="1" applyFont="1" applyFill="1" applyBorder="1" applyAlignment="1">
      <alignment vertical="center"/>
    </xf>
    <xf numFmtId="167" fontId="30" fillId="0" borderId="0" xfId="4" applyNumberFormat="1" applyFont="1" applyFill="1" applyBorder="1" applyAlignment="1">
      <alignment vertical="center"/>
    </xf>
    <xf numFmtId="167" fontId="17" fillId="5" borderId="9" xfId="4" applyNumberFormat="1" applyFont="1" applyFill="1" applyBorder="1" applyAlignment="1">
      <alignment vertical="center"/>
    </xf>
    <xf numFmtId="0" fontId="19" fillId="5" borderId="9" xfId="4" applyFont="1" applyFill="1" applyBorder="1" applyAlignment="1">
      <alignment horizontal="left" vertical="center" indent="1"/>
    </xf>
    <xf numFmtId="3" fontId="14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0" fontId="14" fillId="0" borderId="0" xfId="4" applyNumberFormat="1" applyFont="1" applyFill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5"/>
    </xf>
    <xf numFmtId="0" fontId="14" fillId="0" borderId="0" xfId="1" applyNumberFormat="1" applyFont="1" applyFill="1" applyBorder="1" applyAlignment="1">
      <alignment horizontal="center" vertical="center"/>
    </xf>
    <xf numFmtId="165" fontId="36" fillId="4" borderId="2" xfId="4" applyNumberFormat="1" applyFont="1" applyFill="1" applyBorder="1" applyAlignment="1">
      <alignment vertical="center"/>
    </xf>
    <xf numFmtId="168" fontId="34" fillId="0" borderId="1" xfId="4" applyNumberFormat="1" applyFont="1" applyFill="1" applyBorder="1" applyAlignment="1">
      <alignment vertical="center"/>
    </xf>
    <xf numFmtId="168" fontId="34" fillId="0" borderId="0" xfId="4" applyNumberFormat="1" applyFont="1" applyFill="1" applyBorder="1" applyAlignment="1">
      <alignment vertical="center"/>
    </xf>
    <xf numFmtId="168" fontId="20" fillId="0" borderId="0" xfId="4" applyNumberFormat="1" applyFont="1" applyFill="1" applyBorder="1" applyAlignment="1">
      <alignment vertical="center"/>
    </xf>
    <xf numFmtId="168" fontId="21" fillId="0" borderId="10" xfId="4" applyNumberFormat="1" applyFont="1" applyFill="1" applyBorder="1" applyAlignment="1">
      <alignment vertical="center"/>
    </xf>
    <xf numFmtId="168" fontId="21" fillId="0" borderId="0" xfId="4" applyNumberFormat="1" applyFont="1" applyFill="1" applyBorder="1" applyAlignment="1">
      <alignment vertical="center"/>
    </xf>
    <xf numFmtId="168" fontId="21" fillId="0" borderId="9" xfId="4" applyNumberFormat="1" applyFont="1" applyFill="1" applyBorder="1" applyAlignment="1">
      <alignment vertical="center"/>
    </xf>
    <xf numFmtId="169" fontId="20" fillId="0" borderId="4" xfId="4" applyNumberFormat="1" applyFont="1" applyFill="1" applyBorder="1" applyAlignment="1">
      <alignment vertical="center"/>
    </xf>
    <xf numFmtId="172" fontId="25" fillId="2" borderId="0" xfId="4" applyNumberFormat="1" applyFont="1" applyFill="1" applyBorder="1" applyAlignment="1">
      <alignment vertical="center"/>
    </xf>
    <xf numFmtId="172" fontId="20" fillId="0" borderId="4" xfId="4" applyNumberFormat="1" applyFont="1" applyFill="1" applyBorder="1" applyAlignment="1">
      <alignment vertical="center"/>
    </xf>
    <xf numFmtId="172" fontId="25" fillId="0" borderId="1" xfId="1" applyNumberFormat="1" applyFont="1" applyFill="1" applyBorder="1" applyAlignment="1">
      <alignment horizontal="right" vertical="center"/>
    </xf>
    <xf numFmtId="172" fontId="25" fillId="0" borderId="0" xfId="1" applyNumberFormat="1" applyFont="1" applyFill="1" applyBorder="1" applyAlignment="1">
      <alignment horizontal="right" vertical="center"/>
    </xf>
    <xf numFmtId="168" fontId="35" fillId="0" borderId="8" xfId="1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1"/>
    </xf>
    <xf numFmtId="166" fontId="17" fillId="5" borderId="9" xfId="4" applyNumberFormat="1" applyFont="1" applyFill="1" applyBorder="1" applyAlignment="1">
      <alignment vertical="center"/>
    </xf>
    <xf numFmtId="170" fontId="17" fillId="5" borderId="9" xfId="4" applyNumberFormat="1" applyFont="1" applyFill="1" applyBorder="1" applyAlignment="1">
      <alignment vertical="center"/>
    </xf>
    <xf numFmtId="167" fontId="30" fillId="2" borderId="1" xfId="4" applyNumberFormat="1" applyFont="1" applyFill="1" applyBorder="1" applyAlignment="1">
      <alignment vertical="center"/>
    </xf>
    <xf numFmtId="167" fontId="30" fillId="2" borderId="0" xfId="4" applyNumberFormat="1" applyFont="1" applyFill="1" applyBorder="1" applyAlignment="1">
      <alignment vertical="center"/>
    </xf>
    <xf numFmtId="167" fontId="30" fillId="2" borderId="9" xfId="4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2"/>
    </xf>
    <xf numFmtId="3" fontId="17" fillId="4" borderId="2" xfId="4" applyNumberFormat="1" applyFont="1" applyFill="1" applyBorder="1" applyAlignment="1">
      <alignment vertical="center"/>
    </xf>
    <xf numFmtId="169" fontId="30" fillId="2" borderId="1" xfId="4" applyNumberFormat="1" applyFont="1" applyFill="1" applyBorder="1" applyAlignment="1">
      <alignment vertical="center"/>
    </xf>
    <xf numFmtId="169" fontId="30" fillId="2" borderId="0" xfId="4" applyNumberFormat="1" applyFont="1" applyFill="1" applyBorder="1" applyAlignment="1">
      <alignment vertical="center"/>
    </xf>
    <xf numFmtId="169" fontId="30" fillId="2" borderId="9" xfId="4" applyNumberFormat="1" applyFont="1" applyFill="1" applyBorder="1" applyAlignment="1">
      <alignment vertical="center"/>
    </xf>
    <xf numFmtId="0" fontId="30" fillId="0" borderId="1" xfId="4" applyFont="1" applyBorder="1" applyAlignment="1">
      <alignment horizontal="left" vertical="center" indent="1"/>
    </xf>
    <xf numFmtId="0" fontId="30" fillId="0" borderId="0" xfId="4" applyFont="1" applyBorder="1" applyAlignment="1">
      <alignment horizontal="left" vertical="center" indent="1"/>
    </xf>
    <xf numFmtId="0" fontId="30" fillId="2" borderId="1" xfId="4" applyFont="1" applyFill="1" applyBorder="1" applyAlignment="1">
      <alignment horizontal="left" vertical="center" indent="1"/>
    </xf>
    <xf numFmtId="166" fontId="20" fillId="0" borderId="1" xfId="1" applyNumberFormat="1" applyFont="1" applyBorder="1" applyAlignment="1">
      <alignment vertical="center"/>
    </xf>
    <xf numFmtId="166" fontId="20" fillId="0" borderId="0" xfId="1" applyNumberFormat="1" applyFont="1" applyBorder="1" applyAlignment="1">
      <alignment vertical="center"/>
    </xf>
    <xf numFmtId="166" fontId="20" fillId="0" borderId="0" xfId="1" applyNumberFormat="1" applyFont="1" applyFill="1" applyBorder="1" applyAlignment="1">
      <alignment vertical="center"/>
    </xf>
    <xf numFmtId="166" fontId="21" fillId="0" borderId="10" xfId="1" applyNumberFormat="1" applyFont="1" applyFill="1" applyBorder="1" applyAlignment="1">
      <alignment vertical="center"/>
    </xf>
    <xf numFmtId="166" fontId="21" fillId="0" borderId="0" xfId="1" applyNumberFormat="1" applyFont="1" applyFill="1" applyBorder="1" applyAlignment="1">
      <alignment vertical="center"/>
    </xf>
    <xf numFmtId="166" fontId="21" fillId="0" borderId="9" xfId="1" applyNumberFormat="1" applyFont="1" applyFill="1" applyBorder="1" applyAlignment="1">
      <alignment vertical="center"/>
    </xf>
    <xf numFmtId="166" fontId="22" fillId="5" borderId="2" xfId="1" applyNumberFormat="1" applyFont="1" applyFill="1" applyBorder="1" applyAlignment="1">
      <alignment vertical="center"/>
    </xf>
    <xf numFmtId="166" fontId="30" fillId="0" borderId="4" xfId="1" applyNumberFormat="1" applyFont="1" applyBorder="1" applyAlignment="1">
      <alignment vertical="center"/>
    </xf>
    <xf numFmtId="0" fontId="30" fillId="0" borderId="4" xfId="4" applyFont="1" applyFill="1" applyBorder="1" applyAlignment="1">
      <alignment horizontal="left" vertical="center" indent="2"/>
    </xf>
    <xf numFmtId="0" fontId="36" fillId="4" borderId="2" xfId="4" applyNumberFormat="1" applyFont="1" applyFill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34" fillId="0" borderId="0" xfId="1" applyNumberFormat="1" applyFont="1" applyFill="1" applyBorder="1" applyAlignment="1">
      <alignment vertical="center"/>
    </xf>
    <xf numFmtId="168" fontId="20" fillId="0" borderId="0" xfId="1" applyNumberFormat="1" applyFont="1" applyBorder="1" applyAlignment="1">
      <alignment vertical="center"/>
    </xf>
    <xf numFmtId="168" fontId="20" fillId="0" borderId="0" xfId="1" applyNumberFormat="1" applyFont="1" applyFill="1" applyBorder="1" applyAlignment="1">
      <alignment vertical="center"/>
    </xf>
    <xf numFmtId="168" fontId="21" fillId="0" borderId="10" xfId="1" applyNumberFormat="1" applyFont="1" applyFill="1" applyBorder="1" applyAlignment="1">
      <alignment vertical="center"/>
    </xf>
    <xf numFmtId="168" fontId="21" fillId="0" borderId="0" xfId="1" applyNumberFormat="1" applyFont="1" applyFill="1" applyBorder="1" applyAlignment="1">
      <alignment vertical="center"/>
    </xf>
    <xf numFmtId="168" fontId="21" fillId="0" borderId="9" xfId="1" applyNumberFormat="1" applyFont="1" applyFill="1" applyBorder="1" applyAlignment="1">
      <alignment vertical="center"/>
    </xf>
    <xf numFmtId="168" fontId="30" fillId="0" borderId="4" xfId="1" applyNumberFormat="1" applyFont="1" applyBorder="1" applyAlignment="1">
      <alignment vertical="center"/>
    </xf>
    <xf numFmtId="169" fontId="20" fillId="0" borderId="8" xfId="4" applyNumberFormat="1" applyFont="1" applyBorder="1" applyAlignment="1">
      <alignment vertical="center"/>
    </xf>
    <xf numFmtId="0" fontId="20" fillId="0" borderId="8" xfId="4" applyFont="1" applyFill="1" applyBorder="1" applyAlignment="1">
      <alignment horizontal="left" vertical="center" indent="2"/>
    </xf>
    <xf numFmtId="169" fontId="37" fillId="2" borderId="0" xfId="4" applyNumberFormat="1" applyFont="1" applyFill="1" applyBorder="1" applyAlignment="1">
      <alignment vertical="center"/>
    </xf>
    <xf numFmtId="0" fontId="37" fillId="0" borderId="0" xfId="4" applyFont="1" applyFill="1" applyBorder="1" applyAlignment="1">
      <alignment horizontal="left" vertical="center" indent="3"/>
    </xf>
    <xf numFmtId="169" fontId="30" fillId="0" borderId="4" xfId="4" applyNumberFormat="1" applyFont="1" applyBorder="1" applyAlignment="1">
      <alignment vertical="center"/>
    </xf>
    <xf numFmtId="165" fontId="20" fillId="0" borderId="1" xfId="1" applyNumberFormat="1" applyFont="1" applyBorder="1" applyAlignment="1">
      <alignment vertical="center"/>
    </xf>
    <xf numFmtId="165" fontId="20" fillId="0" borderId="0" xfId="1" applyNumberFormat="1" applyFont="1" applyBorder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165" fontId="21" fillId="0" borderId="10" xfId="1" applyNumberFormat="1" applyFont="1" applyFill="1" applyBorder="1" applyAlignment="1">
      <alignment vertical="center"/>
    </xf>
    <xf numFmtId="165" fontId="21" fillId="0" borderId="0" xfId="1" applyNumberFormat="1" applyFont="1" applyFill="1" applyBorder="1" applyAlignment="1">
      <alignment vertical="center"/>
    </xf>
    <xf numFmtId="165" fontId="21" fillId="0" borderId="9" xfId="1" applyNumberFormat="1" applyFont="1" applyFill="1" applyBorder="1" applyAlignment="1">
      <alignment vertical="center"/>
    </xf>
    <xf numFmtId="165" fontId="22" fillId="5" borderId="2" xfId="1" applyNumberFormat="1" applyFont="1" applyFill="1" applyBorder="1" applyAlignment="1">
      <alignment vertical="center"/>
    </xf>
    <xf numFmtId="165" fontId="30" fillId="0" borderId="4" xfId="1" applyNumberFormat="1" applyFont="1" applyBorder="1" applyAlignment="1">
      <alignment vertical="center"/>
    </xf>
    <xf numFmtId="169" fontId="20" fillId="0" borderId="3" xfId="4" applyNumberFormat="1" applyFont="1" applyBorder="1" applyAlignment="1">
      <alignment vertical="center"/>
    </xf>
    <xf numFmtId="0" fontId="30" fillId="2" borderId="0" xfId="4" applyFont="1" applyFill="1" applyBorder="1" applyAlignment="1">
      <alignment horizontal="left" vertical="center" wrapText="1" indent="1"/>
    </xf>
    <xf numFmtId="0" fontId="30" fillId="2" borderId="9" xfId="4" applyFont="1" applyFill="1" applyBorder="1" applyAlignment="1">
      <alignment horizontal="left" vertical="center" indent="1"/>
    </xf>
    <xf numFmtId="166" fontId="20" fillId="0" borderId="1" xfId="1" applyNumberFormat="1" applyFont="1" applyFill="1" applyBorder="1" applyAlignment="1">
      <alignment vertical="center"/>
    </xf>
    <xf numFmtId="168" fontId="34" fillId="0" borderId="0" xfId="1" applyNumberFormat="1" applyFont="1" applyBorder="1" applyAlignment="1">
      <alignment vertical="center"/>
    </xf>
    <xf numFmtId="168" fontId="34" fillId="0" borderId="1" xfId="1" applyNumberFormat="1" applyFont="1" applyBorder="1" applyAlignment="1">
      <alignment vertical="center"/>
    </xf>
    <xf numFmtId="169" fontId="34" fillId="0" borderId="0" xfId="4" applyNumberFormat="1" applyFont="1" applyBorder="1" applyAlignment="1">
      <alignment vertical="center"/>
    </xf>
    <xf numFmtId="169" fontId="34" fillId="0" borderId="1" xfId="4" applyNumberFormat="1" applyFont="1" applyBorder="1" applyAlignment="1">
      <alignment vertical="center"/>
    </xf>
    <xf numFmtId="0" fontId="27" fillId="0" borderId="0" xfId="4" applyFont="1" applyFill="1" applyBorder="1" applyAlignment="1">
      <alignment horizontal="left" vertical="center" indent="5"/>
    </xf>
    <xf numFmtId="172" fontId="34" fillId="0" borderId="0" xfId="4" applyNumberFormat="1" applyFont="1" applyFill="1" applyBorder="1" applyAlignment="1">
      <alignment vertical="center"/>
    </xf>
    <xf numFmtId="165" fontId="20" fillId="0" borderId="1" xfId="1" applyNumberFormat="1" applyFont="1" applyFill="1" applyBorder="1" applyAlignment="1">
      <alignment vertical="center"/>
    </xf>
    <xf numFmtId="0" fontId="32" fillId="4" borderId="2" xfId="4" applyNumberFormat="1" applyFont="1" applyFill="1" applyBorder="1" applyAlignment="1">
      <alignment horizontal="left" vertical="center"/>
    </xf>
    <xf numFmtId="172" fontId="14" fillId="2" borderId="1" xfId="4" applyNumberFormat="1" applyFont="1" applyFill="1" applyBorder="1" applyAlignment="1">
      <alignment vertical="center"/>
    </xf>
    <xf numFmtId="0" fontId="30" fillId="2" borderId="0" xfId="4" applyFont="1" applyFill="1" applyBorder="1" applyAlignment="1">
      <alignment horizontal="left" vertical="center" indent="2"/>
    </xf>
    <xf numFmtId="0" fontId="30" fillId="2" borderId="0" xfId="4" applyFont="1" applyFill="1" applyBorder="1" applyAlignment="1">
      <alignment horizontal="left" vertical="center" indent="1"/>
    </xf>
    <xf numFmtId="1" fontId="14" fillId="2" borderId="9" xfId="4" applyNumberFormat="1" applyFont="1" applyFill="1" applyBorder="1" applyAlignment="1">
      <alignment vertical="center"/>
    </xf>
    <xf numFmtId="172" fontId="14" fillId="0" borderId="9" xfId="4" applyNumberFormat="1" applyFont="1" applyBorder="1" applyAlignment="1">
      <alignment vertical="center"/>
    </xf>
    <xf numFmtId="166" fontId="20" fillId="0" borderId="1" xfId="4" applyNumberFormat="1" applyFont="1" applyBorder="1" applyAlignment="1">
      <alignment vertical="center"/>
    </xf>
    <xf numFmtId="166" fontId="21" fillId="0" borderId="10" xfId="4" applyNumberFormat="1" applyFont="1" applyFill="1" applyBorder="1" applyAlignment="1">
      <alignment vertical="center"/>
    </xf>
    <xf numFmtId="166" fontId="21" fillId="0" borderId="0" xfId="4" applyNumberFormat="1" applyFont="1" applyFill="1" applyBorder="1" applyAlignment="1">
      <alignment vertical="center"/>
    </xf>
    <xf numFmtId="166" fontId="21" fillId="0" borderId="9" xfId="4" applyNumberFormat="1" applyFont="1" applyFill="1" applyBorder="1" applyAlignment="1">
      <alignment vertical="center"/>
    </xf>
    <xf numFmtId="168" fontId="20" fillId="0" borderId="1" xfId="4" applyNumberFormat="1" applyFont="1" applyBorder="1" applyAlignment="1">
      <alignment vertical="center"/>
    </xf>
    <xf numFmtId="168" fontId="20" fillId="0" borderId="1" xfId="1" applyNumberFormat="1" applyFont="1" applyFill="1" applyBorder="1" applyAlignment="1">
      <alignment vertical="center"/>
    </xf>
    <xf numFmtId="169" fontId="20" fillId="0" borderId="8" xfId="4" applyNumberFormat="1" applyFont="1" applyFill="1" applyBorder="1" applyAlignment="1">
      <alignment vertical="center"/>
    </xf>
    <xf numFmtId="165" fontId="20" fillId="0" borderId="1" xfId="4" applyNumberFormat="1" applyFont="1" applyBorder="1" applyAlignment="1">
      <alignment vertical="center"/>
    </xf>
    <xf numFmtId="165" fontId="21" fillId="0" borderId="10" xfId="4" applyNumberFormat="1" applyFont="1" applyFill="1" applyBorder="1" applyAlignment="1">
      <alignment vertical="center"/>
    </xf>
    <xf numFmtId="165" fontId="21" fillId="0" borderId="0" xfId="4" applyNumberFormat="1" applyFont="1" applyFill="1" applyBorder="1" applyAlignment="1">
      <alignment vertical="center"/>
    </xf>
    <xf numFmtId="165" fontId="21" fillId="0" borderId="9" xfId="4" applyNumberFormat="1" applyFont="1" applyFill="1" applyBorder="1" applyAlignment="1">
      <alignment vertical="center"/>
    </xf>
    <xf numFmtId="166" fontId="17" fillId="5" borderId="1" xfId="4" applyNumberFormat="1" applyFont="1" applyFill="1" applyBorder="1" applyAlignment="1">
      <alignment vertical="center"/>
    </xf>
    <xf numFmtId="0" fontId="18" fillId="5" borderId="1" xfId="4" applyFont="1" applyFill="1" applyBorder="1" applyAlignment="1">
      <alignment horizontal="left" vertical="center"/>
    </xf>
    <xf numFmtId="167" fontId="17" fillId="5" borderId="0" xfId="4" applyNumberFormat="1" applyFont="1" applyFill="1" applyBorder="1" applyAlignment="1">
      <alignment vertical="center"/>
    </xf>
    <xf numFmtId="0" fontId="18" fillId="5" borderId="0" xfId="4" applyFont="1" applyFill="1" applyBorder="1" applyAlignment="1">
      <alignment horizontal="left" vertical="center"/>
    </xf>
    <xf numFmtId="167" fontId="17" fillId="4" borderId="1" xfId="4" applyNumberFormat="1" applyFont="1" applyFill="1" applyBorder="1" applyAlignment="1">
      <alignment vertical="center"/>
    </xf>
    <xf numFmtId="0" fontId="18" fillId="4" borderId="1" xfId="4" applyFont="1" applyFill="1" applyBorder="1" applyAlignment="1">
      <alignment horizontal="left" vertical="center"/>
    </xf>
    <xf numFmtId="167" fontId="17" fillId="5" borderId="10" xfId="4" applyNumberFormat="1" applyFont="1" applyFill="1" applyBorder="1" applyAlignment="1">
      <alignment vertical="center"/>
    </xf>
    <xf numFmtId="0" fontId="18" fillId="5" borderId="10" xfId="4" applyFont="1" applyFill="1" applyBorder="1" applyAlignment="1">
      <alignment horizontal="left" vertical="center" indent="1"/>
    </xf>
    <xf numFmtId="167" fontId="17" fillId="5" borderId="3" xfId="4" applyNumberFormat="1" applyFont="1" applyFill="1" applyBorder="1" applyAlignment="1">
      <alignment vertical="center"/>
    </xf>
    <xf numFmtId="0" fontId="18" fillId="5" borderId="3" xfId="4" applyFont="1" applyFill="1" applyBorder="1" applyAlignment="1">
      <alignment horizontal="left" vertical="center" indent="1"/>
    </xf>
    <xf numFmtId="167" fontId="17" fillId="4" borderId="9" xfId="4" applyNumberFormat="1" applyFont="1" applyFill="1" applyBorder="1" applyAlignment="1">
      <alignment vertical="center"/>
    </xf>
    <xf numFmtId="0" fontId="18" fillId="4" borderId="9" xfId="4" applyFont="1" applyFill="1" applyBorder="1" applyAlignment="1">
      <alignment horizontal="left" vertical="center"/>
    </xf>
    <xf numFmtId="166" fontId="20" fillId="0" borderId="1" xfId="4" applyNumberFormat="1" applyFont="1" applyFill="1" applyBorder="1" applyAlignment="1">
      <alignment vertical="center"/>
    </xf>
    <xf numFmtId="166" fontId="20" fillId="0" borderId="0" xfId="4" applyNumberFormat="1" applyFont="1" applyFill="1" applyBorder="1" applyAlignment="1">
      <alignment vertical="center"/>
    </xf>
    <xf numFmtId="165" fontId="38" fillId="4" borderId="2" xfId="4" applyNumberFormat="1" applyFont="1" applyFill="1" applyBorder="1" applyAlignment="1">
      <alignment vertical="center"/>
    </xf>
    <xf numFmtId="169" fontId="34" fillId="0" borderId="4" xfId="4" applyNumberFormat="1" applyFont="1" applyFill="1" applyBorder="1" applyAlignment="1">
      <alignment vertical="center"/>
    </xf>
    <xf numFmtId="0" fontId="34" fillId="0" borderId="4" xfId="4" applyFont="1" applyFill="1" applyBorder="1" applyAlignment="1">
      <alignment horizontal="left" vertical="center" indent="3"/>
    </xf>
    <xf numFmtId="169" fontId="34" fillId="0" borderId="10" xfId="4" applyNumberFormat="1" applyFont="1" applyFill="1" applyBorder="1" applyAlignment="1">
      <alignment vertical="center"/>
    </xf>
    <xf numFmtId="0" fontId="34" fillId="0" borderId="10" xfId="4" applyFont="1" applyFill="1" applyBorder="1" applyAlignment="1">
      <alignment horizontal="left" vertical="center" indent="3"/>
    </xf>
    <xf numFmtId="169" fontId="34" fillId="0" borderId="3" xfId="4" applyNumberFormat="1" applyFont="1" applyFill="1" applyBorder="1" applyAlignment="1">
      <alignment vertical="center"/>
    </xf>
    <xf numFmtId="0" fontId="34" fillId="0" borderId="3" xfId="4" applyFont="1" applyFill="1" applyBorder="1" applyAlignment="1">
      <alignment horizontal="left" vertical="center" indent="3"/>
    </xf>
    <xf numFmtId="165" fontId="20" fillId="0" borderId="1" xfId="4" applyNumberFormat="1" applyFont="1" applyFill="1" applyBorder="1" applyAlignment="1">
      <alignment vertical="center"/>
    </xf>
    <xf numFmtId="165" fontId="20" fillId="0" borderId="0" xfId="4" applyNumberFormat="1" applyFont="1" applyFill="1" applyBorder="1" applyAlignment="1">
      <alignment vertical="center"/>
    </xf>
    <xf numFmtId="169" fontId="20" fillId="0" borderId="1" xfId="4" applyNumberFormat="1" applyFont="1" applyFill="1" applyBorder="1" applyAlignment="1">
      <alignment vertical="center"/>
    </xf>
    <xf numFmtId="165" fontId="20" fillId="0" borderId="9" xfId="4" applyNumberFormat="1" applyFont="1" applyFill="1" applyBorder="1" applyAlignment="1">
      <alignment vertical="center"/>
    </xf>
    <xf numFmtId="165" fontId="21" fillId="0" borderId="0" xfId="4" applyNumberFormat="1" applyFont="1" applyFill="1" applyAlignment="1">
      <alignment vertical="center"/>
    </xf>
    <xf numFmtId="172" fontId="34" fillId="0" borderId="9" xfId="4" applyNumberFormat="1" applyFont="1" applyFill="1" applyBorder="1" applyAlignment="1">
      <alignment vertical="center"/>
    </xf>
    <xf numFmtId="0" fontId="34" fillId="0" borderId="9" xfId="4" applyFont="1" applyFill="1" applyBorder="1" applyAlignment="1">
      <alignment horizontal="left" vertical="center" indent="3"/>
    </xf>
    <xf numFmtId="169" fontId="20" fillId="0" borderId="0" xfId="4" applyNumberFormat="1" applyFont="1" applyFill="1" applyBorder="1" applyAlignment="1">
      <alignment vertical="center"/>
    </xf>
    <xf numFmtId="169" fontId="34" fillId="0" borderId="9" xfId="4" applyNumberFormat="1" applyFont="1" applyFill="1" applyBorder="1" applyAlignment="1">
      <alignment vertical="center"/>
    </xf>
    <xf numFmtId="169" fontId="20" fillId="0" borderId="9" xfId="4" applyNumberFormat="1" applyFont="1" applyFill="1" applyBorder="1" applyAlignment="1">
      <alignment vertical="center"/>
    </xf>
    <xf numFmtId="0" fontId="39" fillId="0" borderId="2" xfId="5" applyFont="1" applyBorder="1" applyAlignment="1">
      <alignment vertical="center"/>
    </xf>
    <xf numFmtId="0" fontId="40" fillId="0" borderId="2" xfId="5" applyFont="1" applyBorder="1" applyAlignment="1">
      <alignment vertical="center"/>
    </xf>
    <xf numFmtId="0" fontId="41" fillId="0" borderId="2" xfId="5" applyFont="1" applyBorder="1" applyAlignment="1">
      <alignment vertical="center"/>
    </xf>
    <xf numFmtId="0" fontId="41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41" fillId="0" borderId="0" xfId="5" applyFont="1" applyAlignment="1">
      <alignment horizontal="center" vertical="center"/>
    </xf>
    <xf numFmtId="0" fontId="39" fillId="0" borderId="0" xfId="5" applyFont="1" applyBorder="1" applyAlignment="1">
      <alignment horizontal="left" vertical="center"/>
    </xf>
    <xf numFmtId="0" fontId="42" fillId="0" borderId="0" xfId="5" applyFont="1" applyBorder="1" applyAlignment="1">
      <alignment horizontal="left" vertical="center"/>
    </xf>
    <xf numFmtId="0" fontId="39" fillId="0" borderId="0" xfId="5" applyFont="1" applyBorder="1" applyAlignment="1">
      <alignment horizontal="right" vertical="center"/>
    </xf>
    <xf numFmtId="0" fontId="42" fillId="0" borderId="0" xfId="5" applyFont="1" applyAlignment="1">
      <alignment vertical="center"/>
    </xf>
    <xf numFmtId="0" fontId="40" fillId="0" borderId="0" xfId="5" applyFont="1" applyAlignment="1">
      <alignment vertical="center"/>
    </xf>
    <xf numFmtId="0" fontId="43" fillId="0" borderId="0" xfId="5" applyFont="1" applyAlignment="1">
      <alignment horizontal="left" vertical="center"/>
    </xf>
    <xf numFmtId="174" fontId="44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31" fillId="2" borderId="0" xfId="4" applyFont="1" applyFill="1" applyAlignment="1">
      <alignment vertical="center"/>
    </xf>
    <xf numFmtId="0" fontId="10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318" customWidth="1"/>
    <col min="2" max="2" width="9.7109375" style="319" customWidth="1"/>
    <col min="3" max="3" width="107.42578125" style="317" customWidth="1"/>
    <col min="4" max="4" width="44.7109375" style="317" customWidth="1"/>
    <col min="5" max="6" width="9.7109375" style="317" customWidth="1"/>
    <col min="7" max="16384" width="9.140625" style="317"/>
  </cols>
  <sheetData>
    <row r="9" spans="1:10" ht="30" x14ac:dyDescent="0.25">
      <c r="A9" s="314"/>
      <c r="B9" s="315" t="s">
        <v>334</v>
      </c>
      <c r="C9" s="316"/>
      <c r="D9" s="316"/>
      <c r="E9" s="316"/>
      <c r="F9" s="316"/>
    </row>
    <row r="10" spans="1:10" hidden="1" x14ac:dyDescent="0.25"/>
    <row r="11" spans="1:10" hidden="1" x14ac:dyDescent="0.25">
      <c r="B11" s="318"/>
      <c r="C11" s="318"/>
    </row>
    <row r="12" spans="1:10" ht="11.25" hidden="1" customHeight="1" x14ac:dyDescent="0.25">
      <c r="B12" s="318"/>
      <c r="C12" s="318"/>
    </row>
    <row r="13" spans="1:10" s="318" customFormat="1" ht="11.25" hidden="1" customHeight="1" x14ac:dyDescent="0.25">
      <c r="D13" s="317"/>
      <c r="E13" s="317"/>
      <c r="F13" s="317"/>
      <c r="G13" s="317"/>
      <c r="H13" s="317"/>
      <c r="I13" s="317"/>
      <c r="J13" s="317"/>
    </row>
    <row r="14" spans="1:10" s="318" customFormat="1" ht="12.75" customHeight="1" x14ac:dyDescent="0.25">
      <c r="D14" s="317"/>
      <c r="E14" s="317"/>
      <c r="F14" s="317"/>
      <c r="G14" s="317"/>
      <c r="H14" s="317"/>
      <c r="I14" s="317"/>
      <c r="J14" s="317"/>
    </row>
    <row r="15" spans="1:10" s="318" customFormat="1" ht="12.75" customHeight="1" x14ac:dyDescent="0.25">
      <c r="D15" s="317"/>
      <c r="E15" s="317"/>
      <c r="F15" s="317"/>
      <c r="G15" s="317"/>
      <c r="H15" s="317"/>
      <c r="I15" s="317"/>
      <c r="J15" s="317"/>
    </row>
    <row r="16" spans="1:10" s="318" customFormat="1" ht="12.75" customHeight="1" x14ac:dyDescent="0.25">
      <c r="D16" s="317"/>
      <c r="E16" s="317"/>
      <c r="F16" s="317"/>
      <c r="G16" s="317"/>
      <c r="H16" s="317"/>
      <c r="I16" s="317"/>
      <c r="J16" s="317"/>
    </row>
    <row r="17" spans="1:10" s="318" customFormat="1" ht="12.75" customHeight="1" x14ac:dyDescent="0.25">
      <c r="D17" s="317"/>
      <c r="E17" s="317"/>
      <c r="F17" s="317"/>
      <c r="G17" s="317"/>
      <c r="H17" s="317"/>
      <c r="I17" s="317"/>
      <c r="J17" s="317"/>
    </row>
    <row r="18" spans="1:10" s="318" customFormat="1" ht="12.75" customHeight="1" x14ac:dyDescent="0.25">
      <c r="D18" s="317"/>
      <c r="E18" s="317"/>
      <c r="F18" s="317"/>
      <c r="G18" s="317"/>
      <c r="H18" s="317"/>
      <c r="I18" s="317"/>
      <c r="J18" s="317"/>
    </row>
    <row r="19" spans="1:10" s="318" customFormat="1" x14ac:dyDescent="0.25">
      <c r="D19" s="317"/>
      <c r="E19" s="317"/>
      <c r="F19" s="317"/>
      <c r="G19" s="317"/>
      <c r="H19" s="317"/>
      <c r="I19" s="317"/>
      <c r="J19" s="317"/>
    </row>
    <row r="20" spans="1:10" s="318" customFormat="1" ht="11.25" customHeight="1" x14ac:dyDescent="0.25">
      <c r="D20" s="317"/>
      <c r="E20" s="317"/>
      <c r="F20" s="317"/>
      <c r="G20" s="317"/>
      <c r="H20" s="317"/>
      <c r="I20" s="317"/>
      <c r="J20" s="317"/>
    </row>
    <row r="21" spans="1:10" s="318" customFormat="1" ht="11.25" customHeight="1" x14ac:dyDescent="0.25">
      <c r="D21" s="317"/>
      <c r="E21" s="317"/>
      <c r="F21" s="317"/>
      <c r="G21" s="317"/>
      <c r="H21" s="317"/>
      <c r="I21" s="317"/>
      <c r="J21" s="317"/>
    </row>
    <row r="22" spans="1:10" s="318" customFormat="1" ht="11.25" customHeight="1" x14ac:dyDescent="0.25">
      <c r="B22" s="319"/>
      <c r="C22" s="317"/>
      <c r="D22" s="317"/>
      <c r="E22" s="317"/>
      <c r="F22" s="317"/>
      <c r="G22" s="317"/>
      <c r="H22" s="317"/>
      <c r="I22" s="317"/>
      <c r="J22" s="317"/>
    </row>
    <row r="23" spans="1:10" s="318" customFormat="1" ht="27.75" x14ac:dyDescent="0.25">
      <c r="B23" s="320"/>
      <c r="C23" s="321" t="s">
        <v>350</v>
      </c>
      <c r="D23" s="322"/>
      <c r="E23" s="317"/>
      <c r="F23" s="317"/>
      <c r="G23" s="317"/>
      <c r="H23" s="317"/>
      <c r="I23" s="317"/>
      <c r="J23" s="317"/>
    </row>
    <row r="24" spans="1:10" s="318" customFormat="1" ht="11.25" customHeight="1" x14ac:dyDescent="0.25">
      <c r="B24" s="319"/>
      <c r="C24" s="317"/>
      <c r="D24" s="317"/>
      <c r="E24" s="317"/>
      <c r="F24" s="317"/>
      <c r="G24" s="317"/>
      <c r="H24" s="317"/>
      <c r="I24" s="317"/>
      <c r="J24" s="317"/>
    </row>
    <row r="25" spans="1:10" s="318" customFormat="1" ht="13.5" customHeight="1" x14ac:dyDescent="0.25">
      <c r="B25" s="319"/>
      <c r="C25" s="317"/>
      <c r="D25" s="317"/>
      <c r="E25" s="317"/>
      <c r="F25" s="317"/>
      <c r="G25" s="317"/>
      <c r="H25" s="317"/>
      <c r="I25" s="317"/>
      <c r="J25" s="317"/>
    </row>
    <row r="26" spans="1:10" s="318" customFormat="1" ht="10.5" customHeight="1" x14ac:dyDescent="0.25">
      <c r="B26" s="319"/>
      <c r="C26" s="317"/>
      <c r="D26" s="317"/>
      <c r="E26" s="317"/>
      <c r="F26" s="317"/>
      <c r="G26" s="317"/>
      <c r="H26" s="317"/>
      <c r="I26" s="317"/>
      <c r="J26" s="317"/>
    </row>
    <row r="27" spans="1:10" x14ac:dyDescent="0.25">
      <c r="A27" s="317"/>
    </row>
    <row r="28" spans="1:10" s="318" customFormat="1" ht="11.25" customHeight="1" x14ac:dyDescent="0.25">
      <c r="B28" s="319"/>
      <c r="C28" s="317"/>
      <c r="D28" s="317"/>
      <c r="E28" s="317"/>
      <c r="F28" s="317"/>
      <c r="G28" s="317"/>
      <c r="H28" s="317"/>
      <c r="I28" s="317"/>
      <c r="J28" s="317"/>
    </row>
    <row r="29" spans="1:10" s="318" customFormat="1" x14ac:dyDescent="0.25">
      <c r="B29" s="319"/>
      <c r="C29" s="317"/>
      <c r="D29" s="317"/>
      <c r="E29" s="317"/>
      <c r="F29" s="317"/>
      <c r="G29" s="317"/>
      <c r="H29" s="317"/>
      <c r="I29" s="317"/>
      <c r="J29" s="317"/>
    </row>
    <row r="30" spans="1:10" s="318" customFormat="1" ht="27.75" x14ac:dyDescent="0.25">
      <c r="B30" s="319"/>
      <c r="C30" s="323" t="s">
        <v>335</v>
      </c>
      <c r="D30" s="317"/>
      <c r="E30" s="317"/>
      <c r="F30" s="317"/>
      <c r="G30" s="317"/>
      <c r="H30" s="317"/>
      <c r="I30" s="317"/>
      <c r="J30" s="317"/>
    </row>
    <row r="31" spans="1:10" s="318" customFormat="1" ht="11.25" customHeight="1" x14ac:dyDescent="0.25">
      <c r="B31" s="319"/>
      <c r="C31" s="324"/>
      <c r="D31" s="317"/>
      <c r="E31" s="317"/>
      <c r="F31" s="317"/>
      <c r="G31" s="317"/>
      <c r="H31" s="317"/>
      <c r="I31" s="317"/>
      <c r="J31" s="317"/>
    </row>
    <row r="32" spans="1:10" s="318" customFormat="1" ht="11.25" customHeight="1" x14ac:dyDescent="0.25">
      <c r="B32" s="319"/>
      <c r="C32" s="324"/>
      <c r="D32" s="317"/>
      <c r="E32" s="317"/>
      <c r="F32" s="317"/>
      <c r="G32" s="317"/>
      <c r="H32" s="317"/>
      <c r="I32" s="317"/>
      <c r="J32" s="317"/>
    </row>
    <row r="33" spans="1:12" s="318" customFormat="1" ht="11.25" customHeight="1" x14ac:dyDescent="0.25">
      <c r="B33" s="319"/>
      <c r="C33" s="317"/>
      <c r="D33" s="317"/>
      <c r="E33" s="317"/>
      <c r="F33" s="317"/>
      <c r="G33" s="317"/>
      <c r="H33" s="317"/>
      <c r="I33" s="317"/>
      <c r="J33" s="317"/>
    </row>
    <row r="34" spans="1:12" s="318" customFormat="1" ht="11.25" customHeight="1" x14ac:dyDescent="0.25">
      <c r="B34" s="319"/>
      <c r="C34" s="317"/>
      <c r="D34" s="317"/>
      <c r="E34" s="317"/>
      <c r="F34" s="317"/>
      <c r="G34" s="317"/>
      <c r="H34" s="317"/>
      <c r="I34" s="317"/>
      <c r="J34" s="317"/>
    </row>
    <row r="35" spans="1:12" s="318" customFormat="1" ht="11.25" customHeight="1" x14ac:dyDescent="0.25">
      <c r="B35" s="319"/>
      <c r="C35" s="317"/>
      <c r="D35" s="317"/>
      <c r="E35" s="317"/>
      <c r="F35" s="317"/>
      <c r="G35" s="317"/>
      <c r="H35" s="317"/>
      <c r="I35" s="317"/>
      <c r="J35" s="317"/>
    </row>
    <row r="36" spans="1:12" s="318" customFormat="1" ht="13.5" customHeight="1" x14ac:dyDescent="0.25">
      <c r="B36" s="319"/>
      <c r="C36" s="317"/>
      <c r="D36" s="317"/>
      <c r="E36" s="317"/>
      <c r="F36" s="317"/>
      <c r="G36" s="317"/>
      <c r="H36" s="317"/>
      <c r="I36" s="317"/>
      <c r="J36" s="317"/>
    </row>
    <row r="37" spans="1:12" s="318" customFormat="1" ht="10.5" customHeight="1" x14ac:dyDescent="0.25">
      <c r="B37" s="319"/>
      <c r="C37" s="317"/>
      <c r="D37" s="317"/>
      <c r="E37" s="317"/>
      <c r="F37" s="317"/>
      <c r="G37" s="317"/>
      <c r="H37" s="317"/>
      <c r="I37" s="317"/>
      <c r="J37" s="317"/>
    </row>
    <row r="38" spans="1:12" x14ac:dyDescent="0.25">
      <c r="A38" s="317"/>
    </row>
    <row r="39" spans="1:12" s="318" customFormat="1" ht="12.75" customHeight="1" x14ac:dyDescent="0.25">
      <c r="B39" s="319"/>
      <c r="C39" s="317"/>
      <c r="E39" s="317"/>
      <c r="F39" s="317"/>
      <c r="G39" s="317"/>
      <c r="H39" s="317"/>
      <c r="I39" s="317"/>
      <c r="J39" s="317"/>
    </row>
    <row r="40" spans="1:12" s="318" customFormat="1" x14ac:dyDescent="0.25">
      <c r="B40" s="319"/>
      <c r="C40" s="317"/>
      <c r="E40" s="317"/>
      <c r="F40" s="317"/>
      <c r="G40" s="317"/>
      <c r="H40" s="317"/>
      <c r="I40" s="317"/>
      <c r="J40" s="317"/>
    </row>
    <row r="41" spans="1:12" s="318" customFormat="1" x14ac:dyDescent="0.25">
      <c r="B41" s="319"/>
      <c r="C41" s="317"/>
      <c r="D41" s="317"/>
      <c r="E41" s="317"/>
      <c r="F41" s="317"/>
      <c r="G41" s="317"/>
      <c r="H41" s="317"/>
      <c r="I41" s="317"/>
      <c r="J41" s="317"/>
    </row>
    <row r="42" spans="1:12" s="318" customFormat="1" ht="12.75" customHeight="1" x14ac:dyDescent="0.25">
      <c r="B42" s="319"/>
      <c r="C42" s="317"/>
      <c r="D42" s="317"/>
      <c r="E42" s="317"/>
      <c r="F42" s="317"/>
      <c r="G42" s="317"/>
      <c r="H42" s="317"/>
      <c r="I42" s="317"/>
      <c r="J42" s="317"/>
    </row>
    <row r="43" spans="1:12" ht="20.25" x14ac:dyDescent="0.25">
      <c r="D43" s="325" t="s">
        <v>395</v>
      </c>
    </row>
    <row r="44" spans="1:12" x14ac:dyDescent="0.25">
      <c r="A44" s="317"/>
      <c r="B44" s="317"/>
    </row>
    <row r="45" spans="1:12" ht="18" x14ac:dyDescent="0.25">
      <c r="A45" s="317"/>
      <c r="B45" s="317"/>
      <c r="D45" s="326">
        <v>43297.739490740743</v>
      </c>
    </row>
    <row r="46" spans="1:12" ht="12.75" x14ac:dyDescent="0.25">
      <c r="A46" s="317"/>
      <c r="B46" s="317"/>
      <c r="G46" s="327"/>
      <c r="H46" s="327"/>
      <c r="I46" s="327"/>
      <c r="J46" s="327"/>
      <c r="K46" s="327"/>
      <c r="L46" s="327"/>
    </row>
    <row r="47" spans="1:12" x14ac:dyDescent="0.25">
      <c r="A47" s="317"/>
      <c r="B47" s="317"/>
    </row>
    <row r="48" spans="1:12" x14ac:dyDescent="0.25">
      <c r="A48" s="317"/>
      <c r="B48" s="317"/>
    </row>
    <row r="49" spans="1:12" ht="15" x14ac:dyDescent="0.25">
      <c r="B49" s="328" t="s">
        <v>345</v>
      </c>
    </row>
    <row r="50" spans="1:12" ht="15" x14ac:dyDescent="0.25">
      <c r="B50" s="328"/>
    </row>
    <row r="51" spans="1:12" ht="15" x14ac:dyDescent="0.25">
      <c r="A51" s="327"/>
      <c r="B51" s="328" t="s">
        <v>336</v>
      </c>
      <c r="C51" s="327"/>
      <c r="D51" s="327"/>
      <c r="E51" s="327"/>
      <c r="F51" s="327"/>
    </row>
    <row r="52" spans="1:12" ht="15" x14ac:dyDescent="0.25">
      <c r="B52" s="328"/>
    </row>
    <row r="53" spans="1:12" ht="15" x14ac:dyDescent="0.25">
      <c r="B53" s="328" t="s">
        <v>396</v>
      </c>
    </row>
    <row r="54" spans="1:12" ht="15" x14ac:dyDescent="0.25">
      <c r="B54" s="328" t="s">
        <v>337</v>
      </c>
    </row>
    <row r="55" spans="1:12" ht="12.75" x14ac:dyDescent="0.25">
      <c r="B55" s="318"/>
      <c r="G55" s="327"/>
      <c r="H55" s="327"/>
      <c r="I55" s="327"/>
      <c r="J55" s="327"/>
      <c r="K55" s="327"/>
      <c r="L55" s="327"/>
    </row>
    <row r="56" spans="1:12" ht="15" x14ac:dyDescent="0.25">
      <c r="B56" s="328" t="s">
        <v>338</v>
      </c>
    </row>
    <row r="57" spans="1:12" ht="15" x14ac:dyDescent="0.25">
      <c r="B57" s="328" t="s">
        <v>339</v>
      </c>
    </row>
    <row r="62" spans="1:12" ht="12.75" x14ac:dyDescent="0.25">
      <c r="A62" s="327" t="s">
        <v>340</v>
      </c>
      <c r="B62" s="329"/>
      <c r="C62" s="332" t="s">
        <v>346</v>
      </c>
      <c r="D62" s="332"/>
      <c r="E62" s="330"/>
      <c r="F62" s="330" t="s">
        <v>341</v>
      </c>
    </row>
    <row r="65" spans="1:10" s="318" customFormat="1" ht="11.25" customHeight="1" x14ac:dyDescent="0.25">
      <c r="B65" s="319"/>
      <c r="C65" s="317"/>
      <c r="D65" s="317"/>
      <c r="E65" s="317"/>
      <c r="F65" s="317"/>
      <c r="G65" s="317"/>
      <c r="H65" s="317"/>
      <c r="I65" s="317"/>
      <c r="J65" s="317"/>
    </row>
    <row r="69" spans="1:10" x14ac:dyDescent="0.25">
      <c r="A69" s="317"/>
      <c r="B69" s="317"/>
    </row>
    <row r="70" spans="1:10" x14ac:dyDescent="0.25">
      <c r="A70" s="317"/>
      <c r="B70" s="317"/>
    </row>
    <row r="71" spans="1:10" x14ac:dyDescent="0.25">
      <c r="A71" s="317"/>
      <c r="B71" s="317"/>
    </row>
    <row r="72" spans="1:10" x14ac:dyDescent="0.25">
      <c r="A72" s="317"/>
      <c r="B72" s="317"/>
    </row>
    <row r="73" spans="1:10" x14ac:dyDescent="0.25">
      <c r="A73" s="317"/>
      <c r="B73" s="317"/>
    </row>
    <row r="74" spans="1:10" x14ac:dyDescent="0.25">
      <c r="A74" s="317"/>
      <c r="B74" s="317"/>
    </row>
    <row r="75" spans="1:10" x14ac:dyDescent="0.25">
      <c r="A75" s="317"/>
      <c r="B75" s="317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20358.555407719479</v>
      </c>
      <c r="C5" s="96">
        <v>17081.735598935913</v>
      </c>
      <c r="D5" s="96">
        <v>15352.405284803166</v>
      </c>
      <c r="E5" s="96">
        <v>16331.953869779234</v>
      </c>
      <c r="F5" s="96">
        <v>17678.734855964241</v>
      </c>
      <c r="G5" s="96">
        <v>12415.417671063582</v>
      </c>
      <c r="H5" s="96">
        <v>13121.850094724983</v>
      </c>
      <c r="I5" s="96">
        <v>15763.486910618794</v>
      </c>
      <c r="J5" s="96">
        <v>11292.391591457746</v>
      </c>
      <c r="K5" s="96">
        <v>6576.8945290676784</v>
      </c>
      <c r="L5" s="96">
        <v>7619.9075531499693</v>
      </c>
      <c r="M5" s="96">
        <v>8211.5748194545577</v>
      </c>
      <c r="N5" s="96">
        <v>8492.8400311946498</v>
      </c>
      <c r="O5" s="96">
        <v>8506.3540928593393</v>
      </c>
      <c r="P5" s="96">
        <v>9587.0733624071108</v>
      </c>
      <c r="Q5" s="96">
        <v>9464.0377893530895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5.3548120896746196</v>
      </c>
      <c r="C10" s="158">
        <v>4.5799620288292333</v>
      </c>
      <c r="D10" s="158">
        <v>4.105704516670289</v>
      </c>
      <c r="E10" s="158">
        <v>4.32737748478411</v>
      </c>
      <c r="F10" s="158">
        <v>4.562962685198495</v>
      </c>
      <c r="G10" s="158">
        <v>3.2915157046326589</v>
      </c>
      <c r="H10" s="158">
        <v>3.4297264763525956</v>
      </c>
      <c r="I10" s="158">
        <v>3.8902707122294991</v>
      </c>
      <c r="J10" s="158">
        <v>2.9358716003255925</v>
      </c>
      <c r="K10" s="158">
        <v>1.796127594106754</v>
      </c>
      <c r="L10" s="158">
        <v>2.1433119442294695</v>
      </c>
      <c r="M10" s="158">
        <v>2.3359680707203196</v>
      </c>
      <c r="N10" s="158">
        <v>2.431077554491607</v>
      </c>
      <c r="O10" s="158">
        <v>2.4810675671154669</v>
      </c>
      <c r="P10" s="158">
        <v>2.7423940910442663</v>
      </c>
      <c r="Q10" s="158">
        <v>2.7672762374547606</v>
      </c>
    </row>
    <row r="11" spans="1:17" x14ac:dyDescent="0.25">
      <c r="A11" s="92" t="s">
        <v>125</v>
      </c>
      <c r="B11" s="91">
        <v>2.5073717272978788</v>
      </c>
      <c r="C11" s="91">
        <v>2.1445509405134038</v>
      </c>
      <c r="D11" s="91">
        <v>1.9224815461944289</v>
      </c>
      <c r="E11" s="91">
        <v>2.0262791255766355</v>
      </c>
      <c r="F11" s="91">
        <v>2.1365910582825181</v>
      </c>
      <c r="G11" s="91">
        <v>1.5412405289938707</v>
      </c>
      <c r="H11" s="91">
        <v>1.6059572315812154</v>
      </c>
      <c r="I11" s="91">
        <v>1.8216054330249976</v>
      </c>
      <c r="J11" s="91">
        <v>1.3747114412898984</v>
      </c>
      <c r="K11" s="91">
        <v>0.84103036160069811</v>
      </c>
      <c r="L11" s="91">
        <v>1.0035981994780643</v>
      </c>
      <c r="M11" s="91">
        <v>1.0938087459107468</v>
      </c>
      <c r="N11" s="91">
        <v>1.1383434236197669</v>
      </c>
      <c r="O11" s="91">
        <v>1.1617510693412705</v>
      </c>
      <c r="P11" s="91">
        <v>1.2841162852851826</v>
      </c>
      <c r="Q11" s="91">
        <v>1.2957672618982481</v>
      </c>
    </row>
    <row r="12" spans="1:17" x14ac:dyDescent="0.25">
      <c r="A12" s="92" t="s">
        <v>26</v>
      </c>
      <c r="B12" s="91">
        <v>2.8474403623767408</v>
      </c>
      <c r="C12" s="91">
        <v>2.4354110883158295</v>
      </c>
      <c r="D12" s="91">
        <v>2.1832229704758599</v>
      </c>
      <c r="E12" s="91">
        <v>2.301098359207475</v>
      </c>
      <c r="F12" s="91">
        <v>2.426371626915977</v>
      </c>
      <c r="G12" s="91">
        <v>1.7502751756387882</v>
      </c>
      <c r="H12" s="91">
        <v>1.8237692447713802</v>
      </c>
      <c r="I12" s="91">
        <v>2.0686652792045015</v>
      </c>
      <c r="J12" s="91">
        <v>1.5611601590356943</v>
      </c>
      <c r="K12" s="91">
        <v>0.95509723250605594</v>
      </c>
      <c r="L12" s="91">
        <v>1.139713744751405</v>
      </c>
      <c r="M12" s="91">
        <v>1.2421593248095728</v>
      </c>
      <c r="N12" s="91">
        <v>1.2927341308718401</v>
      </c>
      <c r="O12" s="91">
        <v>1.3193164977741962</v>
      </c>
      <c r="P12" s="91">
        <v>1.4582778057590837</v>
      </c>
      <c r="Q12" s="91">
        <v>1.4715089755565125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117</v>
      </c>
      <c r="B15" s="155">
        <v>1614.0602310933452</v>
      </c>
      <c r="C15" s="155">
        <v>1374.5388514505651</v>
      </c>
      <c r="D15" s="155">
        <v>1045.2684628231477</v>
      </c>
      <c r="E15" s="155">
        <v>1168.1935221931772</v>
      </c>
      <c r="F15" s="155">
        <v>1303.9163609385926</v>
      </c>
      <c r="G15" s="155">
        <v>871.72573768739699</v>
      </c>
      <c r="H15" s="155">
        <v>1233.6004634980625</v>
      </c>
      <c r="I15" s="155">
        <v>1381.8896566709432</v>
      </c>
      <c r="J15" s="155">
        <v>917.68637465678466</v>
      </c>
      <c r="K15" s="155">
        <v>271.61317304914155</v>
      </c>
      <c r="L15" s="155">
        <v>232.11085777357047</v>
      </c>
      <c r="M15" s="155">
        <v>324.72541833813386</v>
      </c>
      <c r="N15" s="155">
        <v>375.52092888568944</v>
      </c>
      <c r="O15" s="155">
        <v>370.81112913067642</v>
      </c>
      <c r="P15" s="155">
        <v>456.05793277412999</v>
      </c>
      <c r="Q15" s="155">
        <v>410.17433788909869</v>
      </c>
    </row>
    <row r="16" spans="1:17" x14ac:dyDescent="0.25">
      <c r="A16" s="84" t="s">
        <v>33</v>
      </c>
      <c r="B16" s="153">
        <v>1130.6477295459349</v>
      </c>
      <c r="C16" s="153">
        <v>955.33431842460266</v>
      </c>
      <c r="D16" s="153">
        <v>1032.4363651392591</v>
      </c>
      <c r="E16" s="153">
        <v>963.81553040879578</v>
      </c>
      <c r="F16" s="153">
        <v>810.04627328838467</v>
      </c>
      <c r="G16" s="153">
        <v>748.08972845691812</v>
      </c>
      <c r="H16" s="153">
        <v>477.47068281505051</v>
      </c>
      <c r="I16" s="153">
        <v>616.54834029831341</v>
      </c>
      <c r="J16" s="153">
        <v>260.45072373968105</v>
      </c>
      <c r="K16" s="153">
        <v>100.07787410793077</v>
      </c>
      <c r="L16" s="153">
        <v>71.263828601988763</v>
      </c>
      <c r="M16" s="153">
        <v>225.65368525273681</v>
      </c>
      <c r="N16" s="153">
        <v>277.99498696111073</v>
      </c>
      <c r="O16" s="153">
        <v>234.44479133749758</v>
      </c>
      <c r="P16" s="153">
        <v>425.07697294639962</v>
      </c>
      <c r="Q16" s="153">
        <v>287.55304014854852</v>
      </c>
    </row>
    <row r="17" spans="1:17" x14ac:dyDescent="0.25">
      <c r="A17" s="84" t="s">
        <v>29</v>
      </c>
      <c r="B17" s="153">
        <v>0</v>
      </c>
      <c r="C17" s="153">
        <v>0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0</v>
      </c>
      <c r="C18" s="153">
        <v>0</v>
      </c>
      <c r="D18" s="153">
        <v>12.832097683888522</v>
      </c>
      <c r="E18" s="153">
        <v>0</v>
      </c>
      <c r="F18" s="153">
        <v>0</v>
      </c>
      <c r="G18" s="153">
        <v>26.05137394861066</v>
      </c>
      <c r="H18" s="153">
        <v>0</v>
      </c>
      <c r="I18" s="153">
        <v>0</v>
      </c>
      <c r="J18" s="153">
        <v>14.950120523753917</v>
      </c>
      <c r="K18" s="153">
        <v>171.53529894121081</v>
      </c>
      <c r="L18" s="153">
        <v>160.84702917158171</v>
      </c>
      <c r="M18" s="153">
        <v>99.071733085397071</v>
      </c>
      <c r="N18" s="153">
        <v>97.525941924578717</v>
      </c>
      <c r="O18" s="153">
        <v>136.36633779317884</v>
      </c>
      <c r="P18" s="153">
        <v>30.980959827730398</v>
      </c>
      <c r="Q18" s="153">
        <v>122.62129774055016</v>
      </c>
    </row>
    <row r="19" spans="1:17" x14ac:dyDescent="0.25">
      <c r="A19" s="84" t="s">
        <v>25</v>
      </c>
      <c r="B19" s="153">
        <v>483.41250154741027</v>
      </c>
      <c r="C19" s="153">
        <v>419.20453302596235</v>
      </c>
      <c r="D19" s="153">
        <v>0</v>
      </c>
      <c r="E19" s="153">
        <v>204.37799178438138</v>
      </c>
      <c r="F19" s="153">
        <v>493.87008765020789</v>
      </c>
      <c r="G19" s="153">
        <v>97.584635281868216</v>
      </c>
      <c r="H19" s="153">
        <v>756.12978068301197</v>
      </c>
      <c r="I19" s="153">
        <v>765.34131637262976</v>
      </c>
      <c r="J19" s="153">
        <v>642.28553039334963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0</v>
      </c>
      <c r="C20" s="153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25">
      <c r="A21" s="156" t="s">
        <v>116</v>
      </c>
      <c r="B21" s="155">
        <v>16828.247761764505</v>
      </c>
      <c r="C21" s="155">
        <v>14222.616811194734</v>
      </c>
      <c r="D21" s="155">
        <v>13274.135316822998</v>
      </c>
      <c r="E21" s="155">
        <v>14071.089421573235</v>
      </c>
      <c r="F21" s="155">
        <v>14613.494040976855</v>
      </c>
      <c r="G21" s="155">
        <v>10285.322961749529</v>
      </c>
      <c r="H21" s="155">
        <v>10558.195644696316</v>
      </c>
      <c r="I21" s="155">
        <v>12839.653940832546</v>
      </c>
      <c r="J21" s="155">
        <v>9261.080528137034</v>
      </c>
      <c r="K21" s="155">
        <v>5626.4756925723232</v>
      </c>
      <c r="L21" s="155">
        <v>6613.5285701885932</v>
      </c>
      <c r="M21" s="155">
        <v>6975.1852635994928</v>
      </c>
      <c r="N21" s="155">
        <v>7196.4693858750661</v>
      </c>
      <c r="O21" s="155">
        <v>7233.1309142526443</v>
      </c>
      <c r="P21" s="155">
        <v>8026.3772439736877</v>
      </c>
      <c r="Q21" s="155">
        <v>8068.0822767745794</v>
      </c>
    </row>
    <row r="22" spans="1:17" x14ac:dyDescent="0.25">
      <c r="A22" s="84" t="s">
        <v>33</v>
      </c>
      <c r="B22" s="153">
        <v>0</v>
      </c>
      <c r="C22" s="153">
        <v>0</v>
      </c>
      <c r="D22" s="153">
        <v>36.221114297773944</v>
      </c>
      <c r="E22" s="153">
        <v>0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258.14303722959471</v>
      </c>
      <c r="L22" s="153">
        <v>196.05364761403425</v>
      </c>
      <c r="M22" s="153">
        <v>128.88547891253933</v>
      </c>
      <c r="N22" s="153">
        <v>347.84397228298394</v>
      </c>
      <c r="O22" s="153">
        <v>215.89988177846831</v>
      </c>
      <c r="P22" s="153">
        <v>145.74578294636117</v>
      </c>
      <c r="Q22" s="153">
        <v>425.53015707498963</v>
      </c>
    </row>
    <row r="23" spans="1:17" x14ac:dyDescent="0.25">
      <c r="A23" s="84" t="s">
        <v>47</v>
      </c>
      <c r="B23" s="153">
        <v>8244.1354497549146</v>
      </c>
      <c r="C23" s="153">
        <v>6877.7914064900388</v>
      </c>
      <c r="D23" s="153">
        <v>6230.7556584109188</v>
      </c>
      <c r="E23" s="153">
        <v>6768.1022250139195</v>
      </c>
      <c r="F23" s="153">
        <v>7179.6691947128393</v>
      </c>
      <c r="G23" s="153">
        <v>4736.1728810927843</v>
      </c>
      <c r="H23" s="153">
        <v>5300.9130886372795</v>
      </c>
      <c r="I23" s="153">
        <v>5419.0270353214792</v>
      </c>
      <c r="J23" s="153">
        <v>4514.9713485839993</v>
      </c>
      <c r="K23" s="153">
        <v>2478.8087962145996</v>
      </c>
      <c r="L23" s="153">
        <v>2876.1223906580299</v>
      </c>
      <c r="M23" s="153">
        <v>3508.4427301169317</v>
      </c>
      <c r="N23" s="153">
        <v>3523.1360739232296</v>
      </c>
      <c r="O23" s="153">
        <v>3826.7511798349256</v>
      </c>
      <c r="P23" s="153">
        <v>4377.977749193873</v>
      </c>
      <c r="Q23" s="153">
        <v>4596.5227939858423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8584.1123120095926</v>
      </c>
      <c r="C26" s="153">
        <v>7344.8254047046948</v>
      </c>
      <c r="D26" s="153">
        <v>7007.1585441143043</v>
      </c>
      <c r="E26" s="153">
        <v>7302.9871965593156</v>
      </c>
      <c r="F26" s="153">
        <v>7433.8248462640158</v>
      </c>
      <c r="G26" s="153">
        <v>5549.1500806567446</v>
      </c>
      <c r="H26" s="153">
        <v>5257.2825560590354</v>
      </c>
      <c r="I26" s="153">
        <v>7420.626905511067</v>
      </c>
      <c r="J26" s="153">
        <v>4746.1091795530347</v>
      </c>
      <c r="K26" s="153">
        <v>2889.5238591281282</v>
      </c>
      <c r="L26" s="153">
        <v>3541.3525319165292</v>
      </c>
      <c r="M26" s="153">
        <v>3337.8570545700213</v>
      </c>
      <c r="N26" s="153">
        <v>3325.4893396688526</v>
      </c>
      <c r="O26" s="153">
        <v>3190.4798526392501</v>
      </c>
      <c r="P26" s="153">
        <v>3502.6537118334531</v>
      </c>
      <c r="Q26" s="153">
        <v>3046.0293257137473</v>
      </c>
    </row>
    <row r="27" spans="1:17" x14ac:dyDescent="0.25">
      <c r="A27" s="156" t="s">
        <v>113</v>
      </c>
      <c r="B27" s="155">
        <v>733.48511701771281</v>
      </c>
      <c r="C27" s="155">
        <v>611.85206293493479</v>
      </c>
      <c r="D27" s="155">
        <v>423.28394820038278</v>
      </c>
      <c r="E27" s="155">
        <v>411.27735564039398</v>
      </c>
      <c r="F27" s="155">
        <v>503.80413619735623</v>
      </c>
      <c r="G27" s="155">
        <v>417.8461184794333</v>
      </c>
      <c r="H27" s="155">
        <v>436.05854887253304</v>
      </c>
      <c r="I27" s="155">
        <v>493.42933993764558</v>
      </c>
      <c r="J27" s="155">
        <v>373.23514694836149</v>
      </c>
      <c r="K27" s="155">
        <v>229.24693038906548</v>
      </c>
      <c r="L27" s="155">
        <v>273.23281967881832</v>
      </c>
      <c r="M27" s="155">
        <v>297.54159728481864</v>
      </c>
      <c r="N27" s="155">
        <v>309.46001502902141</v>
      </c>
      <c r="O27" s="155">
        <v>315.06284291073069</v>
      </c>
      <c r="P27" s="155">
        <v>349.14471672321508</v>
      </c>
      <c r="Q27" s="155">
        <v>352.52853289720167</v>
      </c>
    </row>
    <row r="28" spans="1:17" x14ac:dyDescent="0.25">
      <c r="A28" s="152" t="s">
        <v>123</v>
      </c>
      <c r="B28" s="151">
        <v>733.48511701771281</v>
      </c>
      <c r="C28" s="151">
        <v>611.85206293493479</v>
      </c>
      <c r="D28" s="151">
        <v>423.28394820038278</v>
      </c>
      <c r="E28" s="151">
        <v>411.27735564039398</v>
      </c>
      <c r="F28" s="151">
        <v>503.80413619735623</v>
      </c>
      <c r="G28" s="151">
        <v>417.8461184794333</v>
      </c>
      <c r="H28" s="151">
        <v>436.05854887253304</v>
      </c>
      <c r="I28" s="151">
        <v>493.42933993764558</v>
      </c>
      <c r="J28" s="151">
        <v>373.23514694836149</v>
      </c>
      <c r="K28" s="151">
        <v>229.24693038906548</v>
      </c>
      <c r="L28" s="151">
        <v>273.23281967881832</v>
      </c>
      <c r="M28" s="151">
        <v>297.54159728481864</v>
      </c>
      <c r="N28" s="151">
        <v>309.46001502902141</v>
      </c>
      <c r="O28" s="151">
        <v>315.06284291073069</v>
      </c>
      <c r="P28" s="151">
        <v>349.14471672321508</v>
      </c>
      <c r="Q28" s="151">
        <v>352.52853289720167</v>
      </c>
    </row>
    <row r="29" spans="1:17" x14ac:dyDescent="0.25">
      <c r="A29" s="154" t="s">
        <v>30</v>
      </c>
      <c r="B29" s="153">
        <v>6.5163890827393649</v>
      </c>
      <c r="C29" s="153">
        <v>6.8087014711947322</v>
      </c>
      <c r="D29" s="153">
        <v>8.342841102644428</v>
      </c>
      <c r="E29" s="153">
        <v>6.2145931959877645</v>
      </c>
      <c r="F29" s="153">
        <v>3.8257329896610432</v>
      </c>
      <c r="G29" s="153">
        <v>0</v>
      </c>
      <c r="H29" s="153">
        <v>0</v>
      </c>
      <c r="I29" s="153">
        <v>0</v>
      </c>
      <c r="J29" s="153">
        <v>1.176464399507956</v>
      </c>
      <c r="K29" s="153">
        <v>1.1940986456012652</v>
      </c>
      <c r="L29" s="153">
        <v>1.2525438316370268</v>
      </c>
      <c r="M29" s="153">
        <v>1.2258777843395572</v>
      </c>
      <c r="N29" s="153">
        <v>2.5249510681643699</v>
      </c>
      <c r="O29" s="153">
        <v>1.143628844628864</v>
      </c>
      <c r="P29" s="153">
        <v>1.3439033620897034</v>
      </c>
      <c r="Q29" s="153">
        <v>1.4870839154948949</v>
      </c>
    </row>
    <row r="30" spans="1:17" x14ac:dyDescent="0.25">
      <c r="A30" s="154" t="s">
        <v>125</v>
      </c>
      <c r="B30" s="153">
        <v>19.230810255895989</v>
      </c>
      <c r="C30" s="153">
        <v>5.6443424594900522</v>
      </c>
      <c r="D30" s="153">
        <v>4.0526592383128683</v>
      </c>
      <c r="E30" s="153">
        <v>3.642099694743159</v>
      </c>
      <c r="F30" s="153">
        <v>2.4733941126304013</v>
      </c>
      <c r="G30" s="153">
        <v>1.6511901243435816</v>
      </c>
      <c r="H30" s="153">
        <v>2.8635405967257737</v>
      </c>
      <c r="I30" s="153">
        <v>1.2206136758734132</v>
      </c>
      <c r="J30" s="153">
        <v>1.3624020625095248</v>
      </c>
      <c r="K30" s="153">
        <v>1.9715671762892004</v>
      </c>
      <c r="L30" s="153">
        <v>1.9439075320901102</v>
      </c>
      <c r="M30" s="153">
        <v>1.8099169963083113</v>
      </c>
      <c r="N30" s="153">
        <v>0.45387497139808297</v>
      </c>
      <c r="O30" s="153">
        <v>0.41495412693853262</v>
      </c>
      <c r="P30" s="153">
        <v>1.9255223995138888</v>
      </c>
      <c r="Q30" s="153">
        <v>2.1983690725777345</v>
      </c>
    </row>
    <row r="31" spans="1:17" x14ac:dyDescent="0.25">
      <c r="A31" s="154" t="s">
        <v>29</v>
      </c>
      <c r="B31" s="153">
        <v>67.722695184113888</v>
      </c>
      <c r="C31" s="153">
        <v>41.588892018110833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640.01522249496361</v>
      </c>
      <c r="C32" s="153">
        <v>557.81012698613915</v>
      </c>
      <c r="D32" s="153">
        <v>410.88844785942547</v>
      </c>
      <c r="E32" s="153">
        <v>401.42066274966305</v>
      </c>
      <c r="F32" s="153">
        <v>497.50500909506479</v>
      </c>
      <c r="G32" s="153">
        <v>416.1949283550897</v>
      </c>
      <c r="H32" s="153">
        <v>433.19500827580725</v>
      </c>
      <c r="I32" s="153">
        <v>492.20872626177214</v>
      </c>
      <c r="J32" s="153">
        <v>370.69628048634399</v>
      </c>
      <c r="K32" s="153">
        <v>226.08126456717503</v>
      </c>
      <c r="L32" s="153">
        <v>270.03636831509118</v>
      </c>
      <c r="M32" s="153">
        <v>294.50580250417079</v>
      </c>
      <c r="N32" s="153">
        <v>306.48118898945893</v>
      </c>
      <c r="O32" s="153">
        <v>313.50425993916332</v>
      </c>
      <c r="P32" s="153">
        <v>345.87529096161148</v>
      </c>
      <c r="Q32" s="153">
        <v>348.84307990912902</v>
      </c>
    </row>
    <row r="33" spans="1:17" x14ac:dyDescent="0.25">
      <c r="A33" s="152" t="s">
        <v>122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112</v>
      </c>
      <c r="B34" s="155">
        <v>721.68852346469885</v>
      </c>
      <c r="C34" s="155">
        <v>486.8054650611773</v>
      </c>
      <c r="D34" s="155">
        <v>288.70702000071282</v>
      </c>
      <c r="E34" s="155">
        <v>306.71062194117633</v>
      </c>
      <c r="F34" s="155">
        <v>861.99981637460235</v>
      </c>
      <c r="G34" s="155">
        <v>559.91679256395469</v>
      </c>
      <c r="H34" s="155">
        <v>598.67158001381529</v>
      </c>
      <c r="I34" s="155">
        <v>687.98937726811107</v>
      </c>
      <c r="J34" s="155">
        <v>446.253514289652</v>
      </c>
      <c r="K34" s="155">
        <v>262.91350451061135</v>
      </c>
      <c r="L34" s="155">
        <v>272.72837526284064</v>
      </c>
      <c r="M34" s="155">
        <v>322.38954451713226</v>
      </c>
      <c r="N34" s="155">
        <v>340.98311610159044</v>
      </c>
      <c r="O34" s="155">
        <v>293.92072961788841</v>
      </c>
      <c r="P34" s="155">
        <v>410.19633046551803</v>
      </c>
      <c r="Q34" s="155">
        <v>287.15698941515819</v>
      </c>
    </row>
    <row r="35" spans="1:17" x14ac:dyDescent="0.25">
      <c r="A35" s="152" t="s">
        <v>121</v>
      </c>
      <c r="B35" s="151">
        <v>135.08826877706633</v>
      </c>
      <c r="C35" s="151">
        <v>151.68207650749332</v>
      </c>
      <c r="D35" s="151">
        <v>116.84039049761296</v>
      </c>
      <c r="E35" s="151">
        <v>116.13040691532629</v>
      </c>
      <c r="F35" s="151">
        <v>96.033702079990547</v>
      </c>
      <c r="G35" s="151">
        <v>80.902894768862211</v>
      </c>
      <c r="H35" s="151">
        <v>112.85937843040446</v>
      </c>
      <c r="I35" s="151">
        <v>119.56778656803992</v>
      </c>
      <c r="J35" s="151">
        <v>77.264931263403412</v>
      </c>
      <c r="K35" s="151">
        <v>48.162312972590925</v>
      </c>
      <c r="L35" s="151">
        <v>59.298757867232929</v>
      </c>
      <c r="M35" s="151">
        <v>64.675817003170394</v>
      </c>
      <c r="N35" s="151">
        <v>74.470683979049824</v>
      </c>
      <c r="O35" s="151">
        <v>126.88409178997158</v>
      </c>
      <c r="P35" s="151">
        <v>77.559716394689275</v>
      </c>
      <c r="Q35" s="151">
        <v>79.89452094770273</v>
      </c>
    </row>
    <row r="36" spans="1:17" x14ac:dyDescent="0.25">
      <c r="A36" s="154" t="s">
        <v>30</v>
      </c>
      <c r="B36" s="153">
        <v>1.0583000008919075</v>
      </c>
      <c r="C36" s="153">
        <v>1.3588647051217759</v>
      </c>
      <c r="D36" s="153">
        <v>2.3578259687000407</v>
      </c>
      <c r="E36" s="153">
        <v>1.9256482204908545</v>
      </c>
      <c r="F36" s="153">
        <v>0.80117357910034814</v>
      </c>
      <c r="G36" s="153">
        <v>0</v>
      </c>
      <c r="H36" s="153">
        <v>0</v>
      </c>
      <c r="I36" s="153">
        <v>0</v>
      </c>
      <c r="J36" s="153">
        <v>0.26771705743453794</v>
      </c>
      <c r="K36" s="153">
        <v>0.27557346352184242</v>
      </c>
      <c r="L36" s="153">
        <v>0.29866929835405065</v>
      </c>
      <c r="M36" s="153">
        <v>0.29281357825192472</v>
      </c>
      <c r="N36" s="153">
        <v>0.6677418653289432</v>
      </c>
      <c r="O36" s="153">
        <v>0.5063758508408851</v>
      </c>
      <c r="P36" s="153">
        <v>0.32808394310990829</v>
      </c>
      <c r="Q36" s="153">
        <v>0.37033699289700323</v>
      </c>
    </row>
    <row r="37" spans="1:17" x14ac:dyDescent="0.25">
      <c r="A37" s="154" t="s">
        <v>125</v>
      </c>
      <c r="B37" s="153">
        <v>3.1231969504207759</v>
      </c>
      <c r="C37" s="153">
        <v>1.1264846585314336</v>
      </c>
      <c r="D37" s="153">
        <v>1.1453490575719358</v>
      </c>
      <c r="E37" s="153">
        <v>1.1285377135482344</v>
      </c>
      <c r="F37" s="153">
        <v>0.51797080954083985</v>
      </c>
      <c r="G37" s="153">
        <v>0.34189830308920416</v>
      </c>
      <c r="H37" s="153">
        <v>0.60959649686268025</v>
      </c>
      <c r="I37" s="153">
        <v>0.26214017172268778</v>
      </c>
      <c r="J37" s="153">
        <v>0.31002916141818088</v>
      </c>
      <c r="K37" s="153">
        <v>0.45499724611312981</v>
      </c>
      <c r="L37" s="153">
        <v>0.46352509509843226</v>
      </c>
      <c r="M37" s="153">
        <v>0.43231738008331166</v>
      </c>
      <c r="N37" s="153">
        <v>0.12003057162125853</v>
      </c>
      <c r="O37" s="153">
        <v>0.18373334152534965</v>
      </c>
      <c r="P37" s="153">
        <v>0.47007322044098099</v>
      </c>
      <c r="Q37" s="153">
        <v>0.54747239421607929</v>
      </c>
    </row>
    <row r="38" spans="1:17" x14ac:dyDescent="0.25">
      <c r="A38" s="154" t="s">
        <v>26</v>
      </c>
      <c r="B38" s="153">
        <v>130.90677182575365</v>
      </c>
      <c r="C38" s="153">
        <v>149.19672714384012</v>
      </c>
      <c r="D38" s="153">
        <v>113.33721547134098</v>
      </c>
      <c r="E38" s="153">
        <v>113.07622098128721</v>
      </c>
      <c r="F38" s="153">
        <v>94.714557691349356</v>
      </c>
      <c r="G38" s="153">
        <v>80.560996465773002</v>
      </c>
      <c r="H38" s="153">
        <v>112.24978193354178</v>
      </c>
      <c r="I38" s="153">
        <v>119.30564639631723</v>
      </c>
      <c r="J38" s="153">
        <v>76.687185044550688</v>
      </c>
      <c r="K38" s="153">
        <v>47.43174226295595</v>
      </c>
      <c r="L38" s="153">
        <v>58.536563473780447</v>
      </c>
      <c r="M38" s="153">
        <v>63.950686044835159</v>
      </c>
      <c r="N38" s="153">
        <v>73.682911542099617</v>
      </c>
      <c r="O38" s="153">
        <v>126.19398259760534</v>
      </c>
      <c r="P38" s="153">
        <v>76.761559231138392</v>
      </c>
      <c r="Q38" s="153">
        <v>78.976711560589649</v>
      </c>
    </row>
    <row r="39" spans="1:17" x14ac:dyDescent="0.25">
      <c r="A39" s="152" t="s">
        <v>120</v>
      </c>
      <c r="B39" s="151">
        <v>586.60025468763251</v>
      </c>
      <c r="C39" s="151">
        <v>335.12338855368398</v>
      </c>
      <c r="D39" s="151">
        <v>171.86662950309986</v>
      </c>
      <c r="E39" s="151">
        <v>190.58021502585007</v>
      </c>
      <c r="F39" s="151">
        <v>765.96611429461177</v>
      </c>
      <c r="G39" s="151">
        <v>479.01389779509248</v>
      </c>
      <c r="H39" s="151">
        <v>485.8122015834108</v>
      </c>
      <c r="I39" s="151">
        <v>568.42159070007119</v>
      </c>
      <c r="J39" s="151">
        <v>368.98858302624859</v>
      </c>
      <c r="K39" s="151">
        <v>214.75119153802044</v>
      </c>
      <c r="L39" s="151">
        <v>213.42961739560769</v>
      </c>
      <c r="M39" s="151">
        <v>257.71372751396189</v>
      </c>
      <c r="N39" s="151">
        <v>266.51243212254064</v>
      </c>
      <c r="O39" s="151">
        <v>167.03663782791682</v>
      </c>
      <c r="P39" s="151">
        <v>332.63661407082878</v>
      </c>
      <c r="Q39" s="151">
        <v>207.26246846745545</v>
      </c>
    </row>
    <row r="40" spans="1:17" x14ac:dyDescent="0.25">
      <c r="A40" s="150" t="s">
        <v>33</v>
      </c>
      <c r="B40" s="87">
        <v>333.19763064513415</v>
      </c>
      <c r="C40" s="87">
        <v>190.9052182392218</v>
      </c>
      <c r="D40" s="87">
        <v>97.843502366462261</v>
      </c>
      <c r="E40" s="87">
        <v>111.17710266631687</v>
      </c>
      <c r="F40" s="87">
        <v>446.76189489440463</v>
      </c>
      <c r="G40" s="87">
        <v>224.33203865032158</v>
      </c>
      <c r="H40" s="87">
        <v>204.1593776916207</v>
      </c>
      <c r="I40" s="87">
        <v>264.10174468468267</v>
      </c>
      <c r="J40" s="87">
        <v>90.265337265878856</v>
      </c>
      <c r="K40" s="87">
        <v>69.786948749714838</v>
      </c>
      <c r="L40" s="87">
        <v>55.867047883777502</v>
      </c>
      <c r="M40" s="87">
        <v>81.949406167806885</v>
      </c>
      <c r="N40" s="87">
        <v>124.54631031445477</v>
      </c>
      <c r="O40" s="87">
        <v>108.37256769143822</v>
      </c>
      <c r="P40" s="87">
        <v>147.58364482652661</v>
      </c>
      <c r="Q40" s="87">
        <v>94.33931237074097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2.2395646619346898</v>
      </c>
      <c r="C42" s="87">
        <v>1.5908302290551943</v>
      </c>
      <c r="D42" s="87">
        <v>1.205229417662125</v>
      </c>
      <c r="E42" s="87">
        <v>1.0817985294584231</v>
      </c>
      <c r="F42" s="87">
        <v>2.4441932211985375</v>
      </c>
      <c r="G42" s="87">
        <v>0</v>
      </c>
      <c r="H42" s="87">
        <v>0</v>
      </c>
      <c r="I42" s="87">
        <v>0</v>
      </c>
      <c r="J42" s="87">
        <v>0.7020045845740237</v>
      </c>
      <c r="K42" s="87">
        <v>0.44764960948678151</v>
      </c>
      <c r="L42" s="87">
        <v>0.47722018588066173</v>
      </c>
      <c r="M42" s="87">
        <v>0.51622774297735785</v>
      </c>
      <c r="N42" s="87">
        <v>0.92008602942439088</v>
      </c>
      <c r="O42" s="87">
        <v>0.53831457333977528</v>
      </c>
      <c r="P42" s="87">
        <v>0.57226937861480287</v>
      </c>
      <c r="Q42" s="87">
        <v>0.33069428882228191</v>
      </c>
    </row>
    <row r="43" spans="1:17" x14ac:dyDescent="0.25">
      <c r="A43" s="150" t="s">
        <v>125</v>
      </c>
      <c r="B43" s="87">
        <v>7.3604805881973308</v>
      </c>
      <c r="C43" s="87">
        <v>1.7429927142559671</v>
      </c>
      <c r="D43" s="87">
        <v>0.79887643982892775</v>
      </c>
      <c r="E43" s="87">
        <v>0.89570791045586229</v>
      </c>
      <c r="F43" s="87">
        <v>2.6998341835339281</v>
      </c>
      <c r="G43" s="87">
        <v>1.406545070647121</v>
      </c>
      <c r="H43" s="87">
        <v>2.2821963942073791</v>
      </c>
      <c r="I43" s="87">
        <v>1.4761661148607783</v>
      </c>
      <c r="J43" s="87">
        <v>1.5007646148811236</v>
      </c>
      <c r="K43" s="87">
        <v>1.0048029276611741</v>
      </c>
      <c r="L43" s="87">
        <v>1.0598428322662119</v>
      </c>
      <c r="M43" s="87">
        <v>1.1465637289709245</v>
      </c>
      <c r="N43" s="87">
        <v>0.50503267026308785</v>
      </c>
      <c r="O43" s="87">
        <v>0.59093503379592971</v>
      </c>
      <c r="P43" s="87">
        <v>1.2710132942159242</v>
      </c>
      <c r="Q43" s="87">
        <v>0.72603548902279114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5.5041273725891902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2.4066099451527174</v>
      </c>
      <c r="N45" s="87">
        <v>4.8581101938993267</v>
      </c>
      <c r="O45" s="87">
        <v>2.5232387233885394</v>
      </c>
      <c r="P45" s="87">
        <v>5.1812886903551965</v>
      </c>
      <c r="Q45" s="87">
        <v>5.1210728448696532</v>
      </c>
    </row>
    <row r="46" spans="1:17" x14ac:dyDescent="0.25">
      <c r="A46" s="150" t="s">
        <v>26</v>
      </c>
      <c r="B46" s="87">
        <v>238.29845141977717</v>
      </c>
      <c r="C46" s="87">
        <v>140.88434737115105</v>
      </c>
      <c r="D46" s="87">
        <v>72.019021279146543</v>
      </c>
      <c r="E46" s="87">
        <v>77.425605919618889</v>
      </c>
      <c r="F46" s="87">
        <v>314.06019199547467</v>
      </c>
      <c r="G46" s="87">
        <v>253.27531407412377</v>
      </c>
      <c r="H46" s="87">
        <v>279.37062749758275</v>
      </c>
      <c r="I46" s="87">
        <v>302.84367990052772</v>
      </c>
      <c r="J46" s="87">
        <v>276.52047656091457</v>
      </c>
      <c r="K46" s="87">
        <v>143.51179025115763</v>
      </c>
      <c r="L46" s="87">
        <v>156.02550649368331</v>
      </c>
      <c r="M46" s="87">
        <v>171.69491992905401</v>
      </c>
      <c r="N46" s="87">
        <v>135.68289291449909</v>
      </c>
      <c r="O46" s="87">
        <v>55.011581805954343</v>
      </c>
      <c r="P46" s="87">
        <v>178.02839788111626</v>
      </c>
      <c r="Q46" s="87">
        <v>106.74535347399976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2" t="s">
        <v>119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77" t="s">
        <v>98</v>
      </c>
      <c r="B51" s="176">
        <v>455.71896228954216</v>
      </c>
      <c r="C51" s="176">
        <v>381.3424462656734</v>
      </c>
      <c r="D51" s="176">
        <v>316.9048324392549</v>
      </c>
      <c r="E51" s="176">
        <v>370.35557094646708</v>
      </c>
      <c r="F51" s="176">
        <v>390.95753879163715</v>
      </c>
      <c r="G51" s="176">
        <v>277.31454487863459</v>
      </c>
      <c r="H51" s="176">
        <v>291.89413116790303</v>
      </c>
      <c r="I51" s="176">
        <v>356.63432519731748</v>
      </c>
      <c r="J51" s="176">
        <v>291.20015582558864</v>
      </c>
      <c r="K51" s="176">
        <v>184.84910095242961</v>
      </c>
      <c r="L51" s="176">
        <v>226.16361830191644</v>
      </c>
      <c r="M51" s="176">
        <v>289.39702764425886</v>
      </c>
      <c r="N51" s="176">
        <v>267.97550774879051</v>
      </c>
      <c r="O51" s="176">
        <v>290.94740938028303</v>
      </c>
      <c r="P51" s="176">
        <v>342.55474437951727</v>
      </c>
      <c r="Q51" s="176">
        <v>343.32837613959521</v>
      </c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519.79279972251811</v>
      </c>
      <c r="C53" s="96">
        <v>446.93703899016259</v>
      </c>
      <c r="D53" s="96">
        <v>279.89077078654634</v>
      </c>
      <c r="E53" s="96">
        <v>371.08831035587576</v>
      </c>
      <c r="F53" s="96">
        <v>562.38330903665121</v>
      </c>
      <c r="G53" s="96">
        <v>425.77101792586086</v>
      </c>
      <c r="H53" s="96">
        <v>544.52225187395015</v>
      </c>
      <c r="I53" s="96">
        <v>604.26258560683732</v>
      </c>
      <c r="J53" s="96">
        <v>442.85649973166409</v>
      </c>
      <c r="K53" s="96">
        <v>381.61230149223411</v>
      </c>
      <c r="L53" s="96">
        <v>334.26323785983539</v>
      </c>
      <c r="M53" s="96">
        <v>378.55589884443799</v>
      </c>
      <c r="N53" s="96">
        <v>387.51335101698749</v>
      </c>
      <c r="O53" s="96">
        <v>319.42115857985476</v>
      </c>
      <c r="P53" s="96">
        <v>316.18591020083221</v>
      </c>
      <c r="Q53" s="96">
        <v>316.02369503025386</v>
      </c>
    </row>
    <row r="54" spans="1:17" x14ac:dyDescent="0.25">
      <c r="A54" s="132" t="s">
        <v>83</v>
      </c>
      <c r="B54" s="160">
        <v>0</v>
      </c>
      <c r="C54" s="160">
        <v>0</v>
      </c>
      <c r="D54" s="160">
        <v>0</v>
      </c>
      <c r="E54" s="160">
        <v>0</v>
      </c>
      <c r="F54" s="160">
        <v>0</v>
      </c>
      <c r="G54" s="160">
        <v>0</v>
      </c>
      <c r="H54" s="160">
        <v>0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0</v>
      </c>
      <c r="P54" s="160">
        <v>0</v>
      </c>
      <c r="Q54" s="160">
        <v>0</v>
      </c>
    </row>
    <row r="55" spans="1:17" x14ac:dyDescent="0.25">
      <c r="A55" s="76" t="s">
        <v>82</v>
      </c>
      <c r="B55" s="159">
        <v>0</v>
      </c>
      <c r="C55" s="159">
        <v>0</v>
      </c>
      <c r="D55" s="159">
        <v>0</v>
      </c>
      <c r="E55" s="159">
        <v>0</v>
      </c>
      <c r="F55" s="159">
        <v>0</v>
      </c>
      <c r="G55" s="159">
        <v>0</v>
      </c>
      <c r="H55" s="159">
        <v>0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0</v>
      </c>
      <c r="P55" s="159">
        <v>0</v>
      </c>
      <c r="Q55" s="159">
        <v>0</v>
      </c>
    </row>
    <row r="56" spans="1:17" x14ac:dyDescent="0.25">
      <c r="A56" s="76" t="s">
        <v>81</v>
      </c>
      <c r="B56" s="159">
        <v>0</v>
      </c>
      <c r="C56" s="159">
        <v>0</v>
      </c>
      <c r="D56" s="159">
        <v>0</v>
      </c>
      <c r="E56" s="159">
        <v>0</v>
      </c>
      <c r="F56" s="159">
        <v>0</v>
      </c>
      <c r="G56" s="159">
        <v>0</v>
      </c>
      <c r="H56" s="159">
        <v>0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0</v>
      </c>
      <c r="P56" s="159">
        <v>0</v>
      </c>
      <c r="Q56" s="159">
        <v>0</v>
      </c>
    </row>
    <row r="57" spans="1:17" x14ac:dyDescent="0.25">
      <c r="A57" s="76" t="s">
        <v>80</v>
      </c>
      <c r="B57" s="159">
        <v>0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59">
        <v>0</v>
      </c>
      <c r="O57" s="159">
        <v>0</v>
      </c>
      <c r="P57" s="159">
        <v>0</v>
      </c>
      <c r="Q57" s="159">
        <v>0</v>
      </c>
    </row>
    <row r="58" spans="1:17" x14ac:dyDescent="0.25">
      <c r="A58" s="129" t="s">
        <v>79</v>
      </c>
      <c r="B58" s="158">
        <v>1.1607346955584879</v>
      </c>
      <c r="C58" s="158">
        <v>1.0126565190691672</v>
      </c>
      <c r="D58" s="158">
        <v>0.87239679172696571</v>
      </c>
      <c r="E58" s="158">
        <v>1.0406360148689315</v>
      </c>
      <c r="F58" s="158">
        <v>1.2105222041664598</v>
      </c>
      <c r="G58" s="158">
        <v>1.1321723060913591</v>
      </c>
      <c r="H58" s="158">
        <v>1.2773676436638308</v>
      </c>
      <c r="I58" s="158">
        <v>1.3878511030564746</v>
      </c>
      <c r="J58" s="158">
        <v>1.3024936290570106</v>
      </c>
      <c r="K58" s="158">
        <v>1.1164722625707062</v>
      </c>
      <c r="L58" s="158">
        <v>1.1186363544359645</v>
      </c>
      <c r="M58" s="158">
        <v>1.2155847600114786</v>
      </c>
      <c r="N58" s="158">
        <v>1.2137609431751124</v>
      </c>
      <c r="O58" s="158">
        <v>1.0298593345016183</v>
      </c>
      <c r="P58" s="158">
        <v>0.98356040138388301</v>
      </c>
      <c r="Q58" s="158">
        <v>1.0612155763736038</v>
      </c>
    </row>
    <row r="59" spans="1:17" x14ac:dyDescent="0.25">
      <c r="A59" s="92" t="s">
        <v>125</v>
      </c>
      <c r="B59" s="91">
        <v>0.54350989536103611</v>
      </c>
      <c r="C59" s="91">
        <v>0.47417281556414109</v>
      </c>
      <c r="D59" s="91">
        <v>0.40849669678968831</v>
      </c>
      <c r="E59" s="91">
        <v>0.48727411501919649</v>
      </c>
      <c r="F59" s="91">
        <v>0.56682271929690176</v>
      </c>
      <c r="G59" s="91">
        <v>0.530135658018134</v>
      </c>
      <c r="H59" s="91">
        <v>0.59812285873927251</v>
      </c>
      <c r="I59" s="91">
        <v>0.6498563458861597</v>
      </c>
      <c r="J59" s="91">
        <v>0.60988801208925425</v>
      </c>
      <c r="K59" s="91">
        <v>0.52278416844543019</v>
      </c>
      <c r="L59" s="91">
        <v>0.52379749676906773</v>
      </c>
      <c r="M59" s="91">
        <v>0.56919324307646479</v>
      </c>
      <c r="N59" s="91">
        <v>0.5683392473255976</v>
      </c>
      <c r="O59" s="91">
        <v>0.48222797274293788</v>
      </c>
      <c r="P59" s="91">
        <v>0.46054866188022581</v>
      </c>
      <c r="Q59" s="91">
        <v>0.49691042154365905</v>
      </c>
    </row>
    <row r="60" spans="1:17" x14ac:dyDescent="0.25">
      <c r="A60" s="92" t="s">
        <v>26</v>
      </c>
      <c r="B60" s="91">
        <v>0.61722480019745163</v>
      </c>
      <c r="C60" s="91">
        <v>0.53848370350502617</v>
      </c>
      <c r="D60" s="91">
        <v>0.46390009493727741</v>
      </c>
      <c r="E60" s="91">
        <v>0.55336189984973494</v>
      </c>
      <c r="F60" s="91">
        <v>0.64369948486955819</v>
      </c>
      <c r="G60" s="91">
        <v>0.6020366480732251</v>
      </c>
      <c r="H60" s="91">
        <v>0.67924478492455831</v>
      </c>
      <c r="I60" s="91">
        <v>0.73799475717031493</v>
      </c>
      <c r="J60" s="91">
        <v>0.69260561696775624</v>
      </c>
      <c r="K60" s="91">
        <v>0.59368809412527601</v>
      </c>
      <c r="L60" s="91">
        <v>0.5948388576668967</v>
      </c>
      <c r="M60" s="91">
        <v>0.64639151693501384</v>
      </c>
      <c r="N60" s="91">
        <v>0.64542169584951481</v>
      </c>
      <c r="O60" s="91">
        <v>0.54763136175868032</v>
      </c>
      <c r="P60" s="91">
        <v>0.5230117395036572</v>
      </c>
      <c r="Q60" s="91">
        <v>0.56430515482994481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</v>
      </c>
      <c r="C62" s="157">
        <v>0</v>
      </c>
      <c r="D62" s="157">
        <v>0</v>
      </c>
      <c r="E62" s="157">
        <v>0</v>
      </c>
      <c r="F62" s="157">
        <v>0</v>
      </c>
      <c r="G62" s="157">
        <v>0</v>
      </c>
      <c r="H62" s="157">
        <v>0</v>
      </c>
      <c r="I62" s="157">
        <v>0</v>
      </c>
      <c r="J62" s="157">
        <v>0</v>
      </c>
      <c r="K62" s="157">
        <v>0</v>
      </c>
      <c r="L62" s="157">
        <v>0</v>
      </c>
      <c r="M62" s="157">
        <v>0</v>
      </c>
      <c r="N62" s="157">
        <v>0</v>
      </c>
      <c r="O62" s="157">
        <v>0</v>
      </c>
      <c r="P62" s="157">
        <v>0</v>
      </c>
      <c r="Q62" s="157">
        <v>0</v>
      </c>
    </row>
    <row r="63" spans="1:17" x14ac:dyDescent="0.25">
      <c r="A63" s="156" t="s">
        <v>115</v>
      </c>
      <c r="B63" s="155">
        <v>259.18875120771764</v>
      </c>
      <c r="C63" s="155">
        <v>237.90360808996326</v>
      </c>
      <c r="D63" s="155">
        <v>126.22763318301222</v>
      </c>
      <c r="E63" s="155">
        <v>187.80794442336273</v>
      </c>
      <c r="F63" s="155">
        <v>268.96075839993046</v>
      </c>
      <c r="G63" s="155">
        <v>163.8254253415208</v>
      </c>
      <c r="H63" s="155">
        <v>240.60625760646224</v>
      </c>
      <c r="I63" s="155">
        <v>273.22705597079471</v>
      </c>
      <c r="J63" s="155">
        <v>153.73865632002682</v>
      </c>
      <c r="K63" s="155">
        <v>136.40171195345636</v>
      </c>
      <c r="L63" s="155">
        <v>100.7503267217951</v>
      </c>
      <c r="M63" s="155">
        <v>115.18185413434297</v>
      </c>
      <c r="N63" s="155">
        <v>124.4965016996246</v>
      </c>
      <c r="O63" s="155">
        <v>108.64631187247403</v>
      </c>
      <c r="P63" s="155">
        <v>96.486722796710183</v>
      </c>
      <c r="Q63" s="155">
        <v>106.84447263643423</v>
      </c>
    </row>
    <row r="64" spans="1:17" x14ac:dyDescent="0.25">
      <c r="A64" s="84" t="s">
        <v>33</v>
      </c>
      <c r="B64" s="153">
        <v>222.58225164643039</v>
      </c>
      <c r="C64" s="153">
        <v>223.15460006044248</v>
      </c>
      <c r="D64" s="153">
        <v>0</v>
      </c>
      <c r="E64" s="153">
        <v>103.95397551010744</v>
      </c>
      <c r="F64" s="153">
        <v>268.69060111187167</v>
      </c>
      <c r="G64" s="153">
        <v>0</v>
      </c>
      <c r="H64" s="153">
        <v>135.87180378062348</v>
      </c>
      <c r="I64" s="153">
        <v>177.114008629018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0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36.606499561287229</v>
      </c>
      <c r="C66" s="153">
        <v>14.749008029520786</v>
      </c>
      <c r="D66" s="153">
        <v>126.22763318301222</v>
      </c>
      <c r="E66" s="153">
        <v>83.853968913255287</v>
      </c>
      <c r="F66" s="153">
        <v>0.27015728805876382</v>
      </c>
      <c r="G66" s="153">
        <v>163.8254253415208</v>
      </c>
      <c r="H66" s="153">
        <v>104.73445382583874</v>
      </c>
      <c r="I66" s="153">
        <v>96.113047341776735</v>
      </c>
      <c r="J66" s="153">
        <v>153.73865632002682</v>
      </c>
      <c r="K66" s="153">
        <v>136.40171195345636</v>
      </c>
      <c r="L66" s="153">
        <v>100.7503267217951</v>
      </c>
      <c r="M66" s="153">
        <v>115.18185413434297</v>
      </c>
      <c r="N66" s="153">
        <v>124.4965016996246</v>
      </c>
      <c r="O66" s="153">
        <v>108.64631187247403</v>
      </c>
      <c r="P66" s="153">
        <v>96.486722796710183</v>
      </c>
      <c r="Q66" s="153">
        <v>106.84447263643423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0</v>
      </c>
      <c r="C68" s="153">
        <v>0</v>
      </c>
      <c r="D68" s="153">
        <v>0</v>
      </c>
      <c r="E68" s="153">
        <v>0</v>
      </c>
      <c r="F68" s="153">
        <v>0</v>
      </c>
      <c r="G68" s="153">
        <v>0</v>
      </c>
      <c r="H68" s="153">
        <v>0</v>
      </c>
      <c r="I68" s="153">
        <v>0</v>
      </c>
      <c r="J68" s="153">
        <v>0</v>
      </c>
      <c r="K68" s="153">
        <v>0</v>
      </c>
      <c r="L68" s="153">
        <v>0</v>
      </c>
      <c r="M68" s="153">
        <v>0</v>
      </c>
      <c r="N68" s="153">
        <v>0</v>
      </c>
      <c r="O68" s="153">
        <v>0</v>
      </c>
      <c r="P68" s="153">
        <v>0</v>
      </c>
      <c r="Q68" s="153">
        <v>0</v>
      </c>
    </row>
    <row r="69" spans="1:17" x14ac:dyDescent="0.25">
      <c r="A69" s="156" t="s">
        <v>114</v>
      </c>
      <c r="B69" s="155">
        <v>0</v>
      </c>
      <c r="C69" s="155">
        <v>0</v>
      </c>
      <c r="D69" s="155">
        <v>0</v>
      </c>
      <c r="E69" s="155">
        <v>0</v>
      </c>
      <c r="F69" s="155">
        <v>0</v>
      </c>
      <c r="G69" s="155">
        <v>0</v>
      </c>
      <c r="H69" s="155">
        <v>0</v>
      </c>
      <c r="I69" s="155">
        <v>0</v>
      </c>
      <c r="J69" s="155">
        <v>0</v>
      </c>
      <c r="K69" s="155">
        <v>0</v>
      </c>
      <c r="L69" s="155">
        <v>0</v>
      </c>
      <c r="M69" s="155">
        <v>0</v>
      </c>
      <c r="N69" s="155">
        <v>0</v>
      </c>
      <c r="O69" s="155">
        <v>0</v>
      </c>
      <c r="P69" s="155">
        <v>0</v>
      </c>
      <c r="Q69" s="155">
        <v>0</v>
      </c>
    </row>
    <row r="70" spans="1:17" x14ac:dyDescent="0.25">
      <c r="A70" s="156" t="s">
        <v>113</v>
      </c>
      <c r="B70" s="155">
        <v>138.34594027248482</v>
      </c>
      <c r="C70" s="155">
        <v>117.71534953008623</v>
      </c>
      <c r="D70" s="155">
        <v>97.672620839395279</v>
      </c>
      <c r="E70" s="155">
        <v>116.18158847099475</v>
      </c>
      <c r="F70" s="155">
        <v>134.31248244324559</v>
      </c>
      <c r="G70" s="155">
        <v>125.06026669725767</v>
      </c>
      <c r="H70" s="155">
        <v>141.31478841486316</v>
      </c>
      <c r="I70" s="155">
        <v>153.17024368974734</v>
      </c>
      <c r="J70" s="155">
        <v>144.08124946347928</v>
      </c>
      <c r="K70" s="155">
        <v>123.99399833085556</v>
      </c>
      <c r="L70" s="155">
        <v>124.08600183779687</v>
      </c>
      <c r="M70" s="155">
        <v>134.7263105213429</v>
      </c>
      <c r="N70" s="155">
        <v>134.43899881706699</v>
      </c>
      <c r="O70" s="155">
        <v>113.79492344139827</v>
      </c>
      <c r="P70" s="155">
        <v>108.95897976492826</v>
      </c>
      <c r="Q70" s="155">
        <v>117.63370018804429</v>
      </c>
    </row>
    <row r="71" spans="1:17" x14ac:dyDescent="0.25">
      <c r="A71" s="152" t="s">
        <v>123</v>
      </c>
      <c r="B71" s="151">
        <v>138.34594027248482</v>
      </c>
      <c r="C71" s="151">
        <v>117.71534953008623</v>
      </c>
      <c r="D71" s="151">
        <v>97.672620839395279</v>
      </c>
      <c r="E71" s="151">
        <v>116.18158847099475</v>
      </c>
      <c r="F71" s="151">
        <v>134.31248244324559</v>
      </c>
      <c r="G71" s="151">
        <v>125.06026669725767</v>
      </c>
      <c r="H71" s="151">
        <v>141.31478841486316</v>
      </c>
      <c r="I71" s="151">
        <v>153.17024368974734</v>
      </c>
      <c r="J71" s="151">
        <v>144.08124946347928</v>
      </c>
      <c r="K71" s="151">
        <v>123.99399833085556</v>
      </c>
      <c r="L71" s="151">
        <v>124.08600183779687</v>
      </c>
      <c r="M71" s="151">
        <v>134.7263105213429</v>
      </c>
      <c r="N71" s="151">
        <v>134.43899881706699</v>
      </c>
      <c r="O71" s="151">
        <v>113.79492344139827</v>
      </c>
      <c r="P71" s="151">
        <v>108.95897976492826</v>
      </c>
      <c r="Q71" s="151">
        <v>117.63370018804429</v>
      </c>
    </row>
    <row r="72" spans="1:17" x14ac:dyDescent="0.25">
      <c r="A72" s="154" t="s">
        <v>30</v>
      </c>
      <c r="B72" s="153">
        <v>1.2290855723132041</v>
      </c>
      <c r="C72" s="153">
        <v>1.3099386634133672</v>
      </c>
      <c r="D72" s="153">
        <v>1.9251076238689648</v>
      </c>
      <c r="E72" s="153">
        <v>1.7555581393160959</v>
      </c>
      <c r="F72" s="153">
        <v>1.0199275037414641</v>
      </c>
      <c r="G72" s="153">
        <v>0</v>
      </c>
      <c r="H72" s="153">
        <v>0</v>
      </c>
      <c r="I72" s="153">
        <v>0</v>
      </c>
      <c r="J72" s="153">
        <v>0.45415460472124308</v>
      </c>
      <c r="K72" s="153">
        <v>0.64585844276422344</v>
      </c>
      <c r="L72" s="153">
        <v>0.56883048082265908</v>
      </c>
      <c r="M72" s="153">
        <v>0.5550752988532599</v>
      </c>
      <c r="N72" s="153">
        <v>1.0969168137417291</v>
      </c>
      <c r="O72" s="153">
        <v>0.41305777481602218</v>
      </c>
      <c r="P72" s="153">
        <v>0.4193972648654854</v>
      </c>
      <c r="Q72" s="153">
        <v>0.49621851040579468</v>
      </c>
    </row>
    <row r="73" spans="1:17" x14ac:dyDescent="0.25">
      <c r="A73" s="154" t="s">
        <v>125</v>
      </c>
      <c r="B73" s="153">
        <v>3.6272099669466469</v>
      </c>
      <c r="C73" s="153">
        <v>1.0859254805798271</v>
      </c>
      <c r="D73" s="153">
        <v>0.93514968110157948</v>
      </c>
      <c r="E73" s="153">
        <v>1.0288553991651501</v>
      </c>
      <c r="F73" s="153">
        <v>0.65939852307556568</v>
      </c>
      <c r="G73" s="153">
        <v>0.49419694999141262</v>
      </c>
      <c r="H73" s="153">
        <v>0.92799610187659087</v>
      </c>
      <c r="I73" s="153">
        <v>0.37890266964707708</v>
      </c>
      <c r="J73" s="153">
        <v>0.52593276127114574</v>
      </c>
      <c r="K73" s="153">
        <v>1.0663719542551093</v>
      </c>
      <c r="L73" s="153">
        <v>0.88280651600705162</v>
      </c>
      <c r="M73" s="153">
        <v>0.81952722405087175</v>
      </c>
      <c r="N73" s="153">
        <v>0.19717732107380917</v>
      </c>
      <c r="O73" s="153">
        <v>0.1498738241248008</v>
      </c>
      <c r="P73" s="153">
        <v>0.6009054300880956</v>
      </c>
      <c r="Q73" s="153">
        <v>0.73356413525167752</v>
      </c>
    </row>
    <row r="74" spans="1:17" x14ac:dyDescent="0.25">
      <c r="A74" s="154" t="s">
        <v>29</v>
      </c>
      <c r="B74" s="153">
        <v>12.773483368179729</v>
      </c>
      <c r="C74" s="153">
        <v>8.0013638215052296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120.71616136504524</v>
      </c>
      <c r="C75" s="153">
        <v>107.31812156458781</v>
      </c>
      <c r="D75" s="153">
        <v>94.812363534424733</v>
      </c>
      <c r="E75" s="153">
        <v>113.39717493251351</v>
      </c>
      <c r="F75" s="153">
        <v>132.63315641642856</v>
      </c>
      <c r="G75" s="153">
        <v>124.56606974726625</v>
      </c>
      <c r="H75" s="153">
        <v>140.38679231298656</v>
      </c>
      <c r="I75" s="153">
        <v>152.79134102010025</v>
      </c>
      <c r="J75" s="153">
        <v>143.10116209748691</v>
      </c>
      <c r="K75" s="153">
        <v>122.28176793383624</v>
      </c>
      <c r="L75" s="153">
        <v>122.63436484096717</v>
      </c>
      <c r="M75" s="153">
        <v>133.35170799843877</v>
      </c>
      <c r="N75" s="153">
        <v>133.14490468225145</v>
      </c>
      <c r="O75" s="153">
        <v>113.23199184245745</v>
      </c>
      <c r="P75" s="153">
        <v>107.93867706997467</v>
      </c>
      <c r="Q75" s="153">
        <v>116.40391754238682</v>
      </c>
    </row>
    <row r="76" spans="1:17" x14ac:dyDescent="0.25">
      <c r="A76" s="152" t="s">
        <v>122</v>
      </c>
      <c r="B76" s="151">
        <v>0</v>
      </c>
      <c r="C76" s="151">
        <v>0</v>
      </c>
      <c r="D76" s="151">
        <v>0</v>
      </c>
      <c r="E76" s="151">
        <v>0</v>
      </c>
      <c r="F76" s="151">
        <v>0</v>
      </c>
      <c r="G76" s="151">
        <v>0</v>
      </c>
      <c r="H76" s="151">
        <v>0</v>
      </c>
      <c r="I76" s="151">
        <v>0</v>
      </c>
      <c r="J76" s="151">
        <v>0</v>
      </c>
      <c r="K76" s="151">
        <v>0</v>
      </c>
      <c r="L76" s="151">
        <v>0</v>
      </c>
      <c r="M76" s="151">
        <v>0</v>
      </c>
      <c r="N76" s="151">
        <v>0</v>
      </c>
      <c r="O76" s="151">
        <v>0</v>
      </c>
      <c r="P76" s="151">
        <v>0</v>
      </c>
      <c r="Q76" s="151">
        <v>0</v>
      </c>
    </row>
    <row r="77" spans="1:17" x14ac:dyDescent="0.25">
      <c r="A77" s="156" t="s">
        <v>112</v>
      </c>
      <c r="B77" s="155">
        <v>109.69972264188291</v>
      </c>
      <c r="C77" s="155">
        <v>80.497272908977067</v>
      </c>
      <c r="D77" s="155">
        <v>47.459972145373314</v>
      </c>
      <c r="E77" s="155">
        <v>55.904726999090784</v>
      </c>
      <c r="F77" s="155">
        <v>146.31914983920137</v>
      </c>
      <c r="G77" s="155">
        <v>125.06084247379405</v>
      </c>
      <c r="H77" s="155">
        <v>149.56184794994761</v>
      </c>
      <c r="I77" s="155">
        <v>162.49752441764946</v>
      </c>
      <c r="J77" s="155">
        <v>129.98278038272946</v>
      </c>
      <c r="K77" s="155">
        <v>107.91121674115831</v>
      </c>
      <c r="L77" s="155">
        <v>95.906439887758012</v>
      </c>
      <c r="M77" s="155">
        <v>111.65765002136354</v>
      </c>
      <c r="N77" s="155">
        <v>113.03423795763581</v>
      </c>
      <c r="O77" s="155">
        <v>83.080959175924477</v>
      </c>
      <c r="P77" s="155">
        <v>96.818378496177246</v>
      </c>
      <c r="Q77" s="155">
        <v>76.777158076096029</v>
      </c>
    </row>
    <row r="78" spans="1:17" x14ac:dyDescent="0.25">
      <c r="A78" s="152" t="s">
        <v>121</v>
      </c>
      <c r="B78" s="151">
        <v>37.255716867421313</v>
      </c>
      <c r="C78" s="151">
        <v>38.281329154775342</v>
      </c>
      <c r="D78" s="151">
        <v>26.653933165592306</v>
      </c>
      <c r="E78" s="151">
        <v>29.793735582820183</v>
      </c>
      <c r="F78" s="151">
        <v>30.546258831367766</v>
      </c>
      <c r="G78" s="151">
        <v>31.188817105584889</v>
      </c>
      <c r="H78" s="151">
        <v>46.476647040135092</v>
      </c>
      <c r="I78" s="151">
        <v>46.964778553420281</v>
      </c>
      <c r="J78" s="151">
        <v>36.716865028050101</v>
      </c>
      <c r="K78" s="151">
        <v>31.857960442102936</v>
      </c>
      <c r="L78" s="151">
        <v>32.44210845025885</v>
      </c>
      <c r="M78" s="151">
        <v>35.251665660957563</v>
      </c>
      <c r="N78" s="151">
        <v>37.224796682761202</v>
      </c>
      <c r="O78" s="151">
        <v>43.578645224961356</v>
      </c>
      <c r="P78" s="151">
        <v>28.849093601460126</v>
      </c>
      <c r="Q78" s="151">
        <v>31.493318134829046</v>
      </c>
    </row>
    <row r="79" spans="1:17" x14ac:dyDescent="0.25">
      <c r="A79" s="154" t="s">
        <v>30</v>
      </c>
      <c r="B79" s="153">
        <v>0.29186638892447037</v>
      </c>
      <c r="C79" s="153">
        <v>0.34294854244696221</v>
      </c>
      <c r="D79" s="153">
        <v>0.53787338024270592</v>
      </c>
      <c r="E79" s="153">
        <v>0.49403300505667147</v>
      </c>
      <c r="F79" s="153">
        <v>0.25483611467636691</v>
      </c>
      <c r="G79" s="153">
        <v>0</v>
      </c>
      <c r="H79" s="153">
        <v>0</v>
      </c>
      <c r="I79" s="153">
        <v>0</v>
      </c>
      <c r="J79" s="153">
        <v>0.12722111963084767</v>
      </c>
      <c r="K79" s="153">
        <v>0.18228378078038696</v>
      </c>
      <c r="L79" s="153">
        <v>0.16340075435743642</v>
      </c>
      <c r="M79" s="153">
        <v>0.15959854609984275</v>
      </c>
      <c r="N79" s="153">
        <v>0.33377637810376887</v>
      </c>
      <c r="O79" s="153">
        <v>0.17391599879053546</v>
      </c>
      <c r="P79" s="153">
        <v>0.1220340251858109</v>
      </c>
      <c r="Q79" s="153">
        <v>0.14598173436743792</v>
      </c>
    </row>
    <row r="80" spans="1:17" x14ac:dyDescent="0.25">
      <c r="A80" s="154" t="s">
        <v>125</v>
      </c>
      <c r="B80" s="153">
        <v>0.86134008792496886</v>
      </c>
      <c r="C80" s="153">
        <v>0.28430076244978186</v>
      </c>
      <c r="D80" s="153">
        <v>0.26128000002208307</v>
      </c>
      <c r="E80" s="153">
        <v>0.28953101195290076</v>
      </c>
      <c r="F80" s="153">
        <v>0.1647553939152395</v>
      </c>
      <c r="G80" s="153">
        <v>0.13180497031934557</v>
      </c>
      <c r="H80" s="153">
        <v>0.25103807601652478</v>
      </c>
      <c r="I80" s="153">
        <v>0.10296548483738831</v>
      </c>
      <c r="J80" s="153">
        <v>0.1473281434205147</v>
      </c>
      <c r="K80" s="153">
        <v>0.30096736168354499</v>
      </c>
      <c r="L80" s="153">
        <v>0.25359268803351076</v>
      </c>
      <c r="M80" s="153">
        <v>0.23563533401319003</v>
      </c>
      <c r="N80" s="153">
        <v>5.9998289065989127E-2</v>
      </c>
      <c r="O80" s="153">
        <v>6.3103656206039069E-2</v>
      </c>
      <c r="P80" s="153">
        <v>0.17484832289781593</v>
      </c>
      <c r="Q80" s="153">
        <v>0.2158060662554018</v>
      </c>
    </row>
    <row r="81" spans="1:17" x14ac:dyDescent="0.25">
      <c r="A81" s="154" t="s">
        <v>26</v>
      </c>
      <c r="B81" s="153">
        <v>36.102510390571872</v>
      </c>
      <c r="C81" s="153">
        <v>37.654079849878599</v>
      </c>
      <c r="D81" s="153">
        <v>25.854779785327519</v>
      </c>
      <c r="E81" s="153">
        <v>29.010171565810612</v>
      </c>
      <c r="F81" s="153">
        <v>30.126667322776161</v>
      </c>
      <c r="G81" s="153">
        <v>31.057012135265545</v>
      </c>
      <c r="H81" s="153">
        <v>46.225608964118564</v>
      </c>
      <c r="I81" s="153">
        <v>46.86181306858289</v>
      </c>
      <c r="J81" s="153">
        <v>36.442315764998739</v>
      </c>
      <c r="K81" s="153">
        <v>31.374709299639004</v>
      </c>
      <c r="L81" s="153">
        <v>32.025115007867903</v>
      </c>
      <c r="M81" s="153">
        <v>34.856431780844531</v>
      </c>
      <c r="N81" s="153">
        <v>36.831022015591444</v>
      </c>
      <c r="O81" s="153">
        <v>43.341625569964783</v>
      </c>
      <c r="P81" s="153">
        <v>28.552211253376498</v>
      </c>
      <c r="Q81" s="153">
        <v>31.131530334206207</v>
      </c>
    </row>
    <row r="82" spans="1:17" x14ac:dyDescent="0.25">
      <c r="A82" s="152" t="s">
        <v>120</v>
      </c>
      <c r="B82" s="151">
        <v>72.444005774461601</v>
      </c>
      <c r="C82" s="151">
        <v>42.215943754201732</v>
      </c>
      <c r="D82" s="151">
        <v>20.806038979781007</v>
      </c>
      <c r="E82" s="151">
        <v>26.1109914162706</v>
      </c>
      <c r="F82" s="151">
        <v>115.77289100783362</v>
      </c>
      <c r="G82" s="151">
        <v>93.872025368209165</v>
      </c>
      <c r="H82" s="151">
        <v>103.08520090981253</v>
      </c>
      <c r="I82" s="151">
        <v>115.53274586422917</v>
      </c>
      <c r="J82" s="151">
        <v>93.265915354679365</v>
      </c>
      <c r="K82" s="151">
        <v>76.053256299055377</v>
      </c>
      <c r="L82" s="151">
        <v>63.464331437499162</v>
      </c>
      <c r="M82" s="151">
        <v>76.405984360405967</v>
      </c>
      <c r="N82" s="151">
        <v>75.809441274874615</v>
      </c>
      <c r="O82" s="151">
        <v>39.502313950963128</v>
      </c>
      <c r="P82" s="151">
        <v>67.96928489471712</v>
      </c>
      <c r="Q82" s="151">
        <v>45.283839941266983</v>
      </c>
    </row>
    <row r="83" spans="1:17" x14ac:dyDescent="0.25">
      <c r="A83" s="150" t="s">
        <v>33</v>
      </c>
      <c r="B83" s="87">
        <v>41.149267982071898</v>
      </c>
      <c r="C83" s="87">
        <v>24.048586970764553</v>
      </c>
      <c r="D83" s="87">
        <v>11.844857434166363</v>
      </c>
      <c r="E83" s="87">
        <v>15.232139249146533</v>
      </c>
      <c r="F83" s="87">
        <v>67.52637642684158</v>
      </c>
      <c r="G83" s="87">
        <v>43.962195919612448</v>
      </c>
      <c r="H83" s="87">
        <v>43.320876664621167</v>
      </c>
      <c r="I83" s="87">
        <v>53.679170971278118</v>
      </c>
      <c r="J83" s="87">
        <v>22.815554985077057</v>
      </c>
      <c r="K83" s="87">
        <v>24.714762519263779</v>
      </c>
      <c r="L83" s="87">
        <v>16.612337531199916</v>
      </c>
      <c r="M83" s="87">
        <v>24.296047813994658</v>
      </c>
      <c r="N83" s="87">
        <v>35.427188602761682</v>
      </c>
      <c r="O83" s="87">
        <v>25.628911407026166</v>
      </c>
      <c r="P83" s="87">
        <v>30.156496238501809</v>
      </c>
      <c r="Q83" s="87">
        <v>20.611769960834099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0.27658193804888787</v>
      </c>
      <c r="C85" s="87">
        <v>0.2003990224678685</v>
      </c>
      <c r="D85" s="87">
        <v>0.14590412528573296</v>
      </c>
      <c r="E85" s="87">
        <v>0.14821492416194246</v>
      </c>
      <c r="F85" s="87">
        <v>0.36943059244924431</v>
      </c>
      <c r="G85" s="87">
        <v>0</v>
      </c>
      <c r="H85" s="87">
        <v>0</v>
      </c>
      <c r="I85" s="87">
        <v>0</v>
      </c>
      <c r="J85" s="87">
        <v>0.17743936581045983</v>
      </c>
      <c r="K85" s="87">
        <v>0.15853327862184527</v>
      </c>
      <c r="L85" s="87">
        <v>0.14190373583089483</v>
      </c>
      <c r="M85" s="87">
        <v>0.15304923504394555</v>
      </c>
      <c r="N85" s="87">
        <v>0.26171840187706435</v>
      </c>
      <c r="O85" s="87">
        <v>0.1273054316523882</v>
      </c>
      <c r="P85" s="87">
        <v>0.11693463312884105</v>
      </c>
      <c r="Q85" s="87">
        <v>7.2251900477923361E-2</v>
      </c>
    </row>
    <row r="86" spans="1:17" x14ac:dyDescent="0.25">
      <c r="A86" s="150" t="s">
        <v>125</v>
      </c>
      <c r="B86" s="87">
        <v>0.90900522796077499</v>
      </c>
      <c r="C86" s="87">
        <v>0.21956713527688071</v>
      </c>
      <c r="D86" s="87">
        <v>9.6711353420761412E-2</v>
      </c>
      <c r="E86" s="87">
        <v>0.1227190427832522</v>
      </c>
      <c r="F86" s="87">
        <v>0.40806976031484676</v>
      </c>
      <c r="G86" s="87">
        <v>0.27563967384052135</v>
      </c>
      <c r="H86" s="87">
        <v>0.48426258757135149</v>
      </c>
      <c r="I86" s="87">
        <v>0.3000335092682741</v>
      </c>
      <c r="J86" s="87">
        <v>0.37933473277368013</v>
      </c>
      <c r="K86" s="87">
        <v>0.35584684788082788</v>
      </c>
      <c r="L86" s="87">
        <v>0.31514940428312316</v>
      </c>
      <c r="M86" s="87">
        <v>0.3399288473650095</v>
      </c>
      <c r="N86" s="87">
        <v>0.1436565050766522</v>
      </c>
      <c r="O86" s="87">
        <v>0.13974958747480526</v>
      </c>
      <c r="P86" s="87">
        <v>0.25971243406518052</v>
      </c>
      <c r="Q86" s="87">
        <v>0.15862821242887037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0.67974916815464848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0.71350255030933174</v>
      </c>
      <c r="N88" s="87">
        <v>1.3818890793129803</v>
      </c>
      <c r="O88" s="87">
        <v>0.59671799864175057</v>
      </c>
      <c r="P88" s="87">
        <v>1.0587183497531041</v>
      </c>
      <c r="Q88" s="87">
        <v>1.1188800594211761</v>
      </c>
    </row>
    <row r="89" spans="1:17" x14ac:dyDescent="0.25">
      <c r="A89" s="150" t="s">
        <v>26</v>
      </c>
      <c r="B89" s="87">
        <v>29.429401458225392</v>
      </c>
      <c r="C89" s="87">
        <v>17.747390625692432</v>
      </c>
      <c r="D89" s="87">
        <v>8.7185660669081493</v>
      </c>
      <c r="E89" s="87">
        <v>10.607918200178874</v>
      </c>
      <c r="F89" s="87">
        <v>47.469014228227948</v>
      </c>
      <c r="G89" s="87">
        <v>49.634189774756202</v>
      </c>
      <c r="H89" s="87">
        <v>59.280061657620003</v>
      </c>
      <c r="I89" s="87">
        <v>61.553541383682777</v>
      </c>
      <c r="J89" s="87">
        <v>69.893586271018165</v>
      </c>
      <c r="K89" s="87">
        <v>50.824113653288926</v>
      </c>
      <c r="L89" s="87">
        <v>46.394940766185229</v>
      </c>
      <c r="M89" s="87">
        <v>50.90345591369303</v>
      </c>
      <c r="N89" s="87">
        <v>38.594988685846246</v>
      </c>
      <c r="O89" s="87">
        <v>13.009629526168018</v>
      </c>
      <c r="P89" s="87">
        <v>36.377423239268182</v>
      </c>
      <c r="Q89" s="87">
        <v>23.322309808104915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52" t="s">
        <v>119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77" t="s">
        <v>98</v>
      </c>
      <c r="B94" s="176">
        <v>11.397650904874293</v>
      </c>
      <c r="C94" s="176">
        <v>9.8081519420668375</v>
      </c>
      <c r="D94" s="176">
        <v>7.6581478270385235</v>
      </c>
      <c r="E94" s="176">
        <v>10.15341444755858</v>
      </c>
      <c r="F94" s="176">
        <v>11.580396150107306</v>
      </c>
      <c r="G94" s="176">
        <v>10.692311107196906</v>
      </c>
      <c r="H94" s="176">
        <v>11.761990259013395</v>
      </c>
      <c r="I94" s="176">
        <v>13.979910425589392</v>
      </c>
      <c r="J94" s="176">
        <v>13.751319936371507</v>
      </c>
      <c r="K94" s="176">
        <v>12.188902204193154</v>
      </c>
      <c r="L94" s="176">
        <v>12.401833058049439</v>
      </c>
      <c r="M94" s="176">
        <v>15.774499407377096</v>
      </c>
      <c r="N94" s="176">
        <v>14.329851599484957</v>
      </c>
      <c r="O94" s="176">
        <v>12.869104755556338</v>
      </c>
      <c r="P94" s="176">
        <v>12.938268741632637</v>
      </c>
      <c r="Q94" s="176">
        <v>13.707148553305737</v>
      </c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134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SUM(B$99:B$103,B$107:B$108,B$110:B$112,B$105,B$104,B113)</f>
        <v>1</v>
      </c>
      <c r="C98" s="77">
        <f t="shared" si="0"/>
        <v>1</v>
      </c>
      <c r="D98" s="77">
        <f t="shared" si="0"/>
        <v>1</v>
      </c>
      <c r="E98" s="77">
        <f t="shared" si="0"/>
        <v>0.99999999999999989</v>
      </c>
      <c r="F98" s="77">
        <f t="shared" si="0"/>
        <v>0.99999999999999989</v>
      </c>
      <c r="G98" s="77">
        <f t="shared" si="0"/>
        <v>0.99999999999999978</v>
      </c>
      <c r="H98" s="77">
        <f t="shared" si="0"/>
        <v>0.99999999999999989</v>
      </c>
      <c r="I98" s="77">
        <f t="shared" si="0"/>
        <v>0.99999999999999989</v>
      </c>
      <c r="J98" s="77">
        <f t="shared" si="0"/>
        <v>0.99999999999999989</v>
      </c>
      <c r="K98" s="77">
        <f t="shared" si="0"/>
        <v>0.99999999999999978</v>
      </c>
      <c r="L98" s="77">
        <f t="shared" si="0"/>
        <v>0.99999999999999989</v>
      </c>
      <c r="M98" s="77">
        <f t="shared" si="0"/>
        <v>1</v>
      </c>
      <c r="N98" s="77">
        <f t="shared" si="0"/>
        <v>1</v>
      </c>
      <c r="O98" s="77">
        <f t="shared" si="0"/>
        <v>0.99999999999999978</v>
      </c>
      <c r="P98" s="77">
        <f t="shared" si="0"/>
        <v>1.0000000000000002</v>
      </c>
      <c r="Q98" s="77">
        <f t="shared" si="0"/>
        <v>0.99999999999999978</v>
      </c>
    </row>
    <row r="99" spans="1:17" x14ac:dyDescent="0.25">
      <c r="A99" s="132" t="s">
        <v>83</v>
      </c>
      <c r="B99" s="146">
        <f t="shared" ref="B99:Q99" si="1">IF(B$6=0,0,B$6/B$5)</f>
        <v>0</v>
      </c>
      <c r="C99" s="146">
        <f t="shared" si="1"/>
        <v>0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25">
      <c r="A100" s="76" t="s">
        <v>82</v>
      </c>
      <c r="B100" s="145">
        <f t="shared" ref="B100:Q100" si="2">IF(B$7=0,0,B$7/B$5)</f>
        <v>0</v>
      </c>
      <c r="C100" s="145">
        <f t="shared" si="2"/>
        <v>0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25">
      <c r="A101" s="76" t="s">
        <v>81</v>
      </c>
      <c r="B101" s="145">
        <f t="shared" ref="B101:Q101" si="3">IF(B$8=0,0,B$8/B$5)</f>
        <v>0</v>
      </c>
      <c r="C101" s="145">
        <f t="shared" si="3"/>
        <v>0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25">
      <c r="A102" s="76" t="s">
        <v>80</v>
      </c>
      <c r="B102" s="145">
        <f t="shared" ref="B102:Q102" si="4">IF(B$9=0,0,B$9/B$5)</f>
        <v>0</v>
      </c>
      <c r="C102" s="145">
        <f t="shared" si="4"/>
        <v>0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25">
      <c r="A103" s="76" t="s">
        <v>79</v>
      </c>
      <c r="B103" s="145">
        <f t="shared" ref="B103:Q103" si="5">IF(B$10=0,0,B$10/B$5)</f>
        <v>2.6302514998899199E-4</v>
      </c>
      <c r="C103" s="145">
        <f t="shared" si="5"/>
        <v>2.6812041448027898E-4</v>
      </c>
      <c r="D103" s="145">
        <f t="shared" si="5"/>
        <v>2.6743070160702371E-4</v>
      </c>
      <c r="E103" s="145">
        <f t="shared" si="5"/>
        <v>2.6496385670005601E-4</v>
      </c>
      <c r="F103" s="145">
        <f t="shared" si="5"/>
        <v>2.5810459415647022E-4</v>
      </c>
      <c r="G103" s="145">
        <f t="shared" si="5"/>
        <v>2.6511518112710318E-4</v>
      </c>
      <c r="H103" s="145">
        <f t="shared" si="5"/>
        <v>2.6137522160319104E-4</v>
      </c>
      <c r="I103" s="145">
        <f t="shared" si="5"/>
        <v>2.4678998588877483E-4</v>
      </c>
      <c r="J103" s="145">
        <f t="shared" si="5"/>
        <v>2.5998669781753447E-4</v>
      </c>
      <c r="K103" s="145">
        <f t="shared" si="5"/>
        <v>2.730966090711155E-4</v>
      </c>
      <c r="L103" s="145">
        <f t="shared" si="5"/>
        <v>2.8127794586477005E-4</v>
      </c>
      <c r="M103" s="145">
        <f t="shared" si="5"/>
        <v>2.8447260386473385E-4</v>
      </c>
      <c r="N103" s="145">
        <f t="shared" si="5"/>
        <v>2.8625024674456726E-4</v>
      </c>
      <c r="O103" s="145">
        <f t="shared" si="5"/>
        <v>2.9167226523031762E-4</v>
      </c>
      <c r="P103" s="145">
        <f t="shared" si="5"/>
        <v>2.8605122620608685E-4</v>
      </c>
      <c r="Q103" s="145">
        <f t="shared" si="5"/>
        <v>2.9239911114555222E-4</v>
      </c>
    </row>
    <row r="104" spans="1:17" x14ac:dyDescent="0.25">
      <c r="A104" s="175" t="s">
        <v>117</v>
      </c>
      <c r="B104" s="174">
        <f t="shared" ref="B104:Q104" si="6">IF(B$15=0,0,B$15/B$5)</f>
        <v>7.9281668014683004E-2</v>
      </c>
      <c r="C104" s="174">
        <f t="shared" si="6"/>
        <v>8.046833669151221E-2</v>
      </c>
      <c r="D104" s="174">
        <f t="shared" si="6"/>
        <v>6.8084996678522039E-2</v>
      </c>
      <c r="E104" s="174">
        <f t="shared" si="6"/>
        <v>7.1528093423947947E-2</v>
      </c>
      <c r="F104" s="174">
        <f t="shared" si="6"/>
        <v>7.3756203232987164E-2</v>
      </c>
      <c r="G104" s="174">
        <f t="shared" si="6"/>
        <v>7.0213162439078824E-2</v>
      </c>
      <c r="H104" s="174">
        <f t="shared" si="6"/>
        <v>9.4011168744716336E-2</v>
      </c>
      <c r="I104" s="174">
        <f t="shared" si="6"/>
        <v>8.7663958139874348E-2</v>
      </c>
      <c r="J104" s="174">
        <f t="shared" si="6"/>
        <v>8.1265900781458789E-2</v>
      </c>
      <c r="K104" s="174">
        <f t="shared" si="6"/>
        <v>4.1298088611380644E-2</v>
      </c>
      <c r="L104" s="174">
        <f t="shared" si="6"/>
        <v>3.0461112048218865E-2</v>
      </c>
      <c r="M104" s="174">
        <f t="shared" si="6"/>
        <v>3.9544840725168388E-2</v>
      </c>
      <c r="N104" s="174">
        <f t="shared" si="6"/>
        <v>4.421617827562762E-2</v>
      </c>
      <c r="O104" s="174">
        <f t="shared" si="6"/>
        <v>4.3592251754715206E-2</v>
      </c>
      <c r="P104" s="174">
        <f t="shared" si="6"/>
        <v>4.7570088966089177E-2</v>
      </c>
      <c r="Q104" s="174">
        <f t="shared" si="6"/>
        <v>4.3340310660058765E-2</v>
      </c>
    </row>
    <row r="105" spans="1:17" x14ac:dyDescent="0.25">
      <c r="A105" s="127" t="s">
        <v>116</v>
      </c>
      <c r="B105" s="143">
        <f t="shared" ref="B105:Q105" si="7">IF(B$21=0,0,B$21/B$5)</f>
        <v>0.82659341120950236</v>
      </c>
      <c r="C105" s="143">
        <f t="shared" si="7"/>
        <v>0.83262129476355529</v>
      </c>
      <c r="D105" s="143">
        <f t="shared" si="7"/>
        <v>0.86462903177540662</v>
      </c>
      <c r="E105" s="143">
        <f t="shared" si="7"/>
        <v>0.86156803611908805</v>
      </c>
      <c r="F105" s="143">
        <f t="shared" si="7"/>
        <v>0.82661424361182312</v>
      </c>
      <c r="G105" s="143">
        <f t="shared" si="7"/>
        <v>0.82843149012387785</v>
      </c>
      <c r="H105" s="143">
        <f t="shared" si="7"/>
        <v>0.80462705856857308</v>
      </c>
      <c r="I105" s="143">
        <f t="shared" si="7"/>
        <v>0.81451864131554164</v>
      </c>
      <c r="J105" s="143">
        <f t="shared" si="7"/>
        <v>0.82011684178068001</v>
      </c>
      <c r="K105" s="143">
        <f t="shared" si="7"/>
        <v>0.8554912455574859</v>
      </c>
      <c r="L105" s="143">
        <f t="shared" si="7"/>
        <v>0.86792766500882912</v>
      </c>
      <c r="M105" s="143">
        <f t="shared" si="7"/>
        <v>0.84943332027787699</v>
      </c>
      <c r="N105" s="143">
        <f t="shared" si="7"/>
        <v>0.84735722790515944</v>
      </c>
      <c r="O105" s="143">
        <f t="shared" si="7"/>
        <v>0.85032092895409772</v>
      </c>
      <c r="P105" s="143">
        <f t="shared" si="7"/>
        <v>0.83720828458941032</v>
      </c>
      <c r="Q105" s="143">
        <f t="shared" si="7"/>
        <v>0.8524989498510942</v>
      </c>
    </row>
    <row r="106" spans="1:17" x14ac:dyDescent="0.25">
      <c r="A106" s="127" t="s">
        <v>113</v>
      </c>
      <c r="B106" s="143">
        <f t="shared" ref="B106:Q106" si="8">IF(B$27=0,0,B$27/B$5)</f>
        <v>3.6028347902307092E-2</v>
      </c>
      <c r="C106" s="143">
        <f t="shared" si="8"/>
        <v>3.5819080525578993E-2</v>
      </c>
      <c r="D106" s="143">
        <f t="shared" si="8"/>
        <v>2.7571181215452763E-2</v>
      </c>
      <c r="E106" s="143">
        <f t="shared" si="8"/>
        <v>2.5182373090180264E-2</v>
      </c>
      <c r="F106" s="143">
        <f t="shared" si="8"/>
        <v>2.8497748300545883E-2</v>
      </c>
      <c r="G106" s="143">
        <f t="shared" si="8"/>
        <v>3.3655421794894641E-2</v>
      </c>
      <c r="H106" s="143">
        <f t="shared" si="8"/>
        <v>3.3231483801802436E-2</v>
      </c>
      <c r="I106" s="143">
        <f t="shared" si="8"/>
        <v>3.1302042672123234E-2</v>
      </c>
      <c r="J106" s="143">
        <f t="shared" si="8"/>
        <v>3.305191322188112E-2</v>
      </c>
      <c r="K106" s="143">
        <f t="shared" si="8"/>
        <v>3.4856409719795652E-2</v>
      </c>
      <c r="L106" s="143">
        <f t="shared" si="8"/>
        <v>3.5857760448270458E-2</v>
      </c>
      <c r="M106" s="143">
        <f t="shared" si="8"/>
        <v>3.6234413474488983E-2</v>
      </c>
      <c r="N106" s="143">
        <f t="shared" si="8"/>
        <v>3.6437753907098032E-2</v>
      </c>
      <c r="O106" s="143">
        <f t="shared" si="8"/>
        <v>3.7038529018585092E-2</v>
      </c>
      <c r="P106" s="143">
        <f t="shared" si="8"/>
        <v>3.6418279439926204E-2</v>
      </c>
      <c r="Q106" s="143">
        <f t="shared" si="8"/>
        <v>3.7249273591636684E-2</v>
      </c>
    </row>
    <row r="107" spans="1:17" x14ac:dyDescent="0.25">
      <c r="A107" s="142" t="s">
        <v>123</v>
      </c>
      <c r="B107" s="141">
        <f t="shared" ref="B107:Q107" si="9">IF(B$28=0,0,B$28/B$5)</f>
        <v>3.6028347902307092E-2</v>
      </c>
      <c r="C107" s="141">
        <f t="shared" si="9"/>
        <v>3.5819080525578993E-2</v>
      </c>
      <c r="D107" s="141">
        <f t="shared" si="9"/>
        <v>2.7571181215452763E-2</v>
      </c>
      <c r="E107" s="141">
        <f t="shared" si="9"/>
        <v>2.5182373090180264E-2</v>
      </c>
      <c r="F107" s="141">
        <f t="shared" si="9"/>
        <v>2.8497748300545883E-2</v>
      </c>
      <c r="G107" s="141">
        <f t="shared" si="9"/>
        <v>3.3655421794894641E-2</v>
      </c>
      <c r="H107" s="141">
        <f t="shared" si="9"/>
        <v>3.3231483801802436E-2</v>
      </c>
      <c r="I107" s="141">
        <f t="shared" si="9"/>
        <v>3.1302042672123234E-2</v>
      </c>
      <c r="J107" s="141">
        <f t="shared" si="9"/>
        <v>3.305191322188112E-2</v>
      </c>
      <c r="K107" s="141">
        <f t="shared" si="9"/>
        <v>3.4856409719795652E-2</v>
      </c>
      <c r="L107" s="141">
        <f t="shared" si="9"/>
        <v>3.5857760448270458E-2</v>
      </c>
      <c r="M107" s="141">
        <f t="shared" si="9"/>
        <v>3.6234413474488983E-2</v>
      </c>
      <c r="N107" s="141">
        <f t="shared" si="9"/>
        <v>3.6437753907098032E-2</v>
      </c>
      <c r="O107" s="141">
        <f t="shared" si="9"/>
        <v>3.7038529018585092E-2</v>
      </c>
      <c r="P107" s="141">
        <f t="shared" si="9"/>
        <v>3.6418279439926204E-2</v>
      </c>
      <c r="Q107" s="141">
        <f t="shared" si="9"/>
        <v>3.7249273591636684E-2</v>
      </c>
    </row>
    <row r="108" spans="1:17" x14ac:dyDescent="0.25">
      <c r="A108" s="142" t="s">
        <v>122</v>
      </c>
      <c r="B108" s="141">
        <f t="shared" ref="B108:Q108" si="10">IF(B$33=0,0,B$33/B$5)</f>
        <v>0</v>
      </c>
      <c r="C108" s="141">
        <f t="shared" si="10"/>
        <v>0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25">
      <c r="A109" s="127" t="s">
        <v>112</v>
      </c>
      <c r="B109" s="143">
        <f t="shared" ref="B109:Q109" si="11">IF(B$34=0,0,B$34/B$5)</f>
        <v>3.5448906320290866E-2</v>
      </c>
      <c r="C109" s="143">
        <f t="shared" si="11"/>
        <v>2.8498595019320068E-2</v>
      </c>
      <c r="D109" s="143">
        <f t="shared" si="11"/>
        <v>1.8805328197431987E-2</v>
      </c>
      <c r="E109" s="143">
        <f t="shared" si="11"/>
        <v>1.8779787426948094E-2</v>
      </c>
      <c r="F109" s="143">
        <f t="shared" si="11"/>
        <v>4.8759134824842461E-2</v>
      </c>
      <c r="G109" s="143">
        <f t="shared" si="11"/>
        <v>4.509850634094606E-2</v>
      </c>
      <c r="H109" s="143">
        <f t="shared" si="11"/>
        <v>4.5624022199010093E-2</v>
      </c>
      <c r="I109" s="143">
        <f t="shared" si="11"/>
        <v>4.3644491930567672E-2</v>
      </c>
      <c r="J109" s="143">
        <f t="shared" si="11"/>
        <v>3.9518069372233372E-2</v>
      </c>
      <c r="K109" s="143">
        <f t="shared" si="11"/>
        <v>3.9975326249892168E-2</v>
      </c>
      <c r="L109" s="143">
        <f t="shared" si="11"/>
        <v>3.5791559590522631E-2</v>
      </c>
      <c r="M109" s="143">
        <f t="shared" si="11"/>
        <v>3.9260379598970337E-2</v>
      </c>
      <c r="N109" s="143">
        <f t="shared" si="11"/>
        <v>4.0149480603560349E-2</v>
      </c>
      <c r="O109" s="143">
        <f t="shared" si="11"/>
        <v>3.4553079546103101E-2</v>
      </c>
      <c r="P109" s="143">
        <f t="shared" si="11"/>
        <v>4.2786397366477068E-2</v>
      </c>
      <c r="Q109" s="143">
        <f t="shared" si="11"/>
        <v>3.0341910694630339E-2</v>
      </c>
    </row>
    <row r="110" spans="1:17" x14ac:dyDescent="0.25">
      <c r="A110" s="142" t="s">
        <v>121</v>
      </c>
      <c r="B110" s="141">
        <f t="shared" ref="B110:Q110" si="12">IF(B$35=0,0,B$35/B$5)</f>
        <v>6.6354545335689233E-3</v>
      </c>
      <c r="C110" s="141">
        <f t="shared" si="12"/>
        <v>8.8797813096312163E-3</v>
      </c>
      <c r="D110" s="141">
        <f t="shared" si="12"/>
        <v>7.6105592791553883E-3</v>
      </c>
      <c r="E110" s="141">
        <f t="shared" si="12"/>
        <v>7.1106254549380549E-3</v>
      </c>
      <c r="F110" s="141">
        <f t="shared" si="12"/>
        <v>5.4321591936536025E-3</v>
      </c>
      <c r="G110" s="141">
        <f t="shared" si="12"/>
        <v>6.5163248561038193E-3</v>
      </c>
      <c r="H110" s="141">
        <f t="shared" si="12"/>
        <v>8.6008739328438302E-3</v>
      </c>
      <c r="I110" s="141">
        <f t="shared" si="12"/>
        <v>7.5851102770602861E-3</v>
      </c>
      <c r="J110" s="141">
        <f t="shared" si="12"/>
        <v>6.842211469344662E-3</v>
      </c>
      <c r="K110" s="141">
        <f t="shared" si="12"/>
        <v>7.3229565655537855E-3</v>
      </c>
      <c r="L110" s="141">
        <f t="shared" si="12"/>
        <v>7.7820836346918151E-3</v>
      </c>
      <c r="M110" s="141">
        <f t="shared" si="12"/>
        <v>7.8761770336602012E-3</v>
      </c>
      <c r="N110" s="141">
        <f t="shared" si="12"/>
        <v>8.7686431989199218E-3</v>
      </c>
      <c r="O110" s="141">
        <f t="shared" si="12"/>
        <v>1.4916389607679799E-2</v>
      </c>
      <c r="P110" s="141">
        <f t="shared" si="12"/>
        <v>8.0900305508057237E-3</v>
      </c>
      <c r="Q110" s="141">
        <f t="shared" si="12"/>
        <v>8.4419063750551544E-3</v>
      </c>
    </row>
    <row r="111" spans="1:17" x14ac:dyDescent="0.25">
      <c r="A111" s="142" t="s">
        <v>120</v>
      </c>
      <c r="B111" s="141">
        <f t="shared" ref="B111:Q111" si="13">IF(B$39=0,0,B$39/B$5)</f>
        <v>2.8813451786721945E-2</v>
      </c>
      <c r="C111" s="141">
        <f t="shared" si="13"/>
        <v>1.9618813709688852E-2</v>
      </c>
      <c r="D111" s="141">
        <f t="shared" si="13"/>
        <v>1.1194768918276598E-2</v>
      </c>
      <c r="E111" s="141">
        <f t="shared" si="13"/>
        <v>1.1669161972010041E-2</v>
      </c>
      <c r="F111" s="141">
        <f t="shared" si="13"/>
        <v>4.3326975631188862E-2</v>
      </c>
      <c r="G111" s="141">
        <f t="shared" si="13"/>
        <v>3.8582181484842236E-2</v>
      </c>
      <c r="H111" s="141">
        <f t="shared" si="13"/>
        <v>3.7023148266166254E-2</v>
      </c>
      <c r="I111" s="141">
        <f t="shared" si="13"/>
        <v>3.6059381653507389E-2</v>
      </c>
      <c r="J111" s="141">
        <f t="shared" si="13"/>
        <v>3.2675857902888704E-2</v>
      </c>
      <c r="K111" s="141">
        <f t="shared" si="13"/>
        <v>3.2652369684338385E-2</v>
      </c>
      <c r="L111" s="141">
        <f t="shared" si="13"/>
        <v>2.8009475955830816E-2</v>
      </c>
      <c r="M111" s="141">
        <f t="shared" si="13"/>
        <v>3.1384202565310139E-2</v>
      </c>
      <c r="N111" s="141">
        <f t="shared" si="13"/>
        <v>3.1380837404640427E-2</v>
      </c>
      <c r="O111" s="141">
        <f t="shared" si="13"/>
        <v>1.9636689938423296E-2</v>
      </c>
      <c r="P111" s="141">
        <f t="shared" si="13"/>
        <v>3.4696366815671342E-2</v>
      </c>
      <c r="Q111" s="141">
        <f t="shared" si="13"/>
        <v>2.1900004319575186E-2</v>
      </c>
    </row>
    <row r="112" spans="1:17" x14ac:dyDescent="0.25">
      <c r="A112" s="173" t="s">
        <v>119</v>
      </c>
      <c r="B112" s="172">
        <f t="shared" ref="B112:Q112" si="14">IF(B$50=0,0,B$50/B$5)</f>
        <v>0</v>
      </c>
      <c r="C112" s="172">
        <f t="shared" si="14"/>
        <v>0</v>
      </c>
      <c r="D112" s="172">
        <f t="shared" si="14"/>
        <v>0</v>
      </c>
      <c r="E112" s="172">
        <f t="shared" si="14"/>
        <v>0</v>
      </c>
      <c r="F112" s="172">
        <f t="shared" si="14"/>
        <v>0</v>
      </c>
      <c r="G112" s="172">
        <f t="shared" si="14"/>
        <v>0</v>
      </c>
      <c r="H112" s="172">
        <f t="shared" si="14"/>
        <v>0</v>
      </c>
      <c r="I112" s="172">
        <f t="shared" si="14"/>
        <v>0</v>
      </c>
      <c r="J112" s="172">
        <f t="shared" si="14"/>
        <v>0</v>
      </c>
      <c r="K112" s="172">
        <f t="shared" si="14"/>
        <v>0</v>
      </c>
      <c r="L112" s="172">
        <f t="shared" si="14"/>
        <v>0</v>
      </c>
      <c r="M112" s="172">
        <f t="shared" si="14"/>
        <v>0</v>
      </c>
      <c r="N112" s="172">
        <f t="shared" si="14"/>
        <v>0</v>
      </c>
      <c r="O112" s="172">
        <f t="shared" si="14"/>
        <v>0</v>
      </c>
      <c r="P112" s="172">
        <f t="shared" si="14"/>
        <v>0</v>
      </c>
      <c r="Q112" s="172">
        <f t="shared" si="14"/>
        <v>0</v>
      </c>
    </row>
    <row r="113" spans="1:17" x14ac:dyDescent="0.25">
      <c r="A113" s="119" t="s">
        <v>98</v>
      </c>
      <c r="B113" s="171">
        <f t="shared" ref="B113:Q113" si="15">IF(B$51=0,0,B$51/B$5)</f>
        <v>2.2384641403227677E-2</v>
      </c>
      <c r="C113" s="171">
        <f t="shared" si="15"/>
        <v>2.2324572585553232E-2</v>
      </c>
      <c r="D113" s="171">
        <f t="shared" si="15"/>
        <v>2.0642031431579548E-2</v>
      </c>
      <c r="E113" s="171">
        <f t="shared" si="15"/>
        <v>2.2676746083135572E-2</v>
      </c>
      <c r="F113" s="171">
        <f t="shared" si="15"/>
        <v>2.2114565435644877E-2</v>
      </c>
      <c r="G113" s="171">
        <f t="shared" si="15"/>
        <v>2.2336304120075413E-2</v>
      </c>
      <c r="H113" s="171">
        <f t="shared" si="15"/>
        <v>2.2244891464294748E-2</v>
      </c>
      <c r="I113" s="171">
        <f t="shared" si="15"/>
        <v>2.2624075956004193E-2</v>
      </c>
      <c r="J113" s="171">
        <f t="shared" si="15"/>
        <v>2.5787288145929173E-2</v>
      </c>
      <c r="K113" s="171">
        <f t="shared" si="15"/>
        <v>2.8105833252374396E-2</v>
      </c>
      <c r="L113" s="171">
        <f t="shared" si="15"/>
        <v>2.9680624958294065E-2</v>
      </c>
      <c r="M113" s="171">
        <f t="shared" si="15"/>
        <v>3.5242573319630502E-2</v>
      </c>
      <c r="N113" s="171">
        <f t="shared" si="15"/>
        <v>3.1553109061809984E-2</v>
      </c>
      <c r="O113" s="171">
        <f t="shared" si="15"/>
        <v>3.4203538461268487E-2</v>
      </c>
      <c r="P113" s="171">
        <f t="shared" si="15"/>
        <v>3.5730898411891261E-2</v>
      </c>
      <c r="Q113" s="171">
        <f t="shared" si="15"/>
        <v>3.6277156091434337E-2</v>
      </c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6">SUM(B$116:B$120,B$124:B$125,B$127:B$129,B$122,B$121,B130)</f>
        <v>1</v>
      </c>
      <c r="C115" s="77">
        <f t="shared" si="16"/>
        <v>1</v>
      </c>
      <c r="D115" s="77">
        <f t="shared" si="16"/>
        <v>0.99999999999999989</v>
      </c>
      <c r="E115" s="77">
        <f t="shared" si="16"/>
        <v>1</v>
      </c>
      <c r="F115" s="77">
        <f t="shared" si="16"/>
        <v>1</v>
      </c>
      <c r="G115" s="77">
        <f t="shared" si="16"/>
        <v>0.99999999999999978</v>
      </c>
      <c r="H115" s="77">
        <f t="shared" si="16"/>
        <v>1.0000000000000002</v>
      </c>
      <c r="I115" s="77">
        <f t="shared" si="16"/>
        <v>1</v>
      </c>
      <c r="J115" s="77">
        <f t="shared" si="16"/>
        <v>0.99999999999999989</v>
      </c>
      <c r="K115" s="77">
        <f t="shared" si="16"/>
        <v>0.99999999999999989</v>
      </c>
      <c r="L115" s="77">
        <f t="shared" si="16"/>
        <v>0.99999999999999989</v>
      </c>
      <c r="M115" s="77">
        <f t="shared" si="16"/>
        <v>0.99999999999999989</v>
      </c>
      <c r="N115" s="77">
        <f t="shared" si="16"/>
        <v>1</v>
      </c>
      <c r="O115" s="77">
        <f t="shared" si="16"/>
        <v>0.99999999999999978</v>
      </c>
      <c r="P115" s="77">
        <f t="shared" si="16"/>
        <v>1</v>
      </c>
      <c r="Q115" s="77">
        <f t="shared" si="16"/>
        <v>1</v>
      </c>
    </row>
    <row r="116" spans="1:17" x14ac:dyDescent="0.25">
      <c r="A116" s="132" t="s">
        <v>83</v>
      </c>
      <c r="B116" s="146">
        <f t="shared" ref="B116:Q116" si="17">IF(B$54=0,0,B$54/B$53)</f>
        <v>0</v>
      </c>
      <c r="C116" s="146">
        <f t="shared" si="17"/>
        <v>0</v>
      </c>
      <c r="D116" s="146">
        <f t="shared" si="17"/>
        <v>0</v>
      </c>
      <c r="E116" s="146">
        <f t="shared" si="17"/>
        <v>0</v>
      </c>
      <c r="F116" s="146">
        <f t="shared" si="17"/>
        <v>0</v>
      </c>
      <c r="G116" s="146">
        <f t="shared" si="17"/>
        <v>0</v>
      </c>
      <c r="H116" s="146">
        <f t="shared" si="17"/>
        <v>0</v>
      </c>
      <c r="I116" s="146">
        <f t="shared" si="17"/>
        <v>0</v>
      </c>
      <c r="J116" s="146">
        <f t="shared" si="17"/>
        <v>0</v>
      </c>
      <c r="K116" s="146">
        <f t="shared" si="17"/>
        <v>0</v>
      </c>
      <c r="L116" s="146">
        <f t="shared" si="17"/>
        <v>0</v>
      </c>
      <c r="M116" s="146">
        <f t="shared" si="17"/>
        <v>0</v>
      </c>
      <c r="N116" s="146">
        <f t="shared" si="17"/>
        <v>0</v>
      </c>
      <c r="O116" s="146">
        <f t="shared" si="17"/>
        <v>0</v>
      </c>
      <c r="P116" s="146">
        <f t="shared" si="17"/>
        <v>0</v>
      </c>
      <c r="Q116" s="146">
        <f t="shared" si="17"/>
        <v>0</v>
      </c>
    </row>
    <row r="117" spans="1:17" x14ac:dyDescent="0.25">
      <c r="A117" s="76" t="s">
        <v>82</v>
      </c>
      <c r="B117" s="145">
        <f t="shared" ref="B117:Q117" si="18">IF(B$55=0,0,B$55/B$53)</f>
        <v>0</v>
      </c>
      <c r="C117" s="145">
        <f t="shared" si="18"/>
        <v>0</v>
      </c>
      <c r="D117" s="145">
        <f t="shared" si="18"/>
        <v>0</v>
      </c>
      <c r="E117" s="145">
        <f t="shared" si="18"/>
        <v>0</v>
      </c>
      <c r="F117" s="145">
        <f t="shared" si="18"/>
        <v>0</v>
      </c>
      <c r="G117" s="145">
        <f t="shared" si="18"/>
        <v>0</v>
      </c>
      <c r="H117" s="145">
        <f t="shared" si="18"/>
        <v>0</v>
      </c>
      <c r="I117" s="145">
        <f t="shared" si="18"/>
        <v>0</v>
      </c>
      <c r="J117" s="145">
        <f t="shared" si="18"/>
        <v>0</v>
      </c>
      <c r="K117" s="145">
        <f t="shared" si="18"/>
        <v>0</v>
      </c>
      <c r="L117" s="145">
        <f t="shared" si="18"/>
        <v>0</v>
      </c>
      <c r="M117" s="145">
        <f t="shared" si="18"/>
        <v>0</v>
      </c>
      <c r="N117" s="145">
        <f t="shared" si="18"/>
        <v>0</v>
      </c>
      <c r="O117" s="145">
        <f t="shared" si="18"/>
        <v>0</v>
      </c>
      <c r="P117" s="145">
        <f t="shared" si="18"/>
        <v>0</v>
      </c>
      <c r="Q117" s="145">
        <f t="shared" si="18"/>
        <v>0</v>
      </c>
    </row>
    <row r="118" spans="1:17" x14ac:dyDescent="0.25">
      <c r="A118" s="76" t="s">
        <v>81</v>
      </c>
      <c r="B118" s="145">
        <f t="shared" ref="B118:Q118" si="19">IF(B$56=0,0,B$56/B$53)</f>
        <v>0</v>
      </c>
      <c r="C118" s="145">
        <f t="shared" si="19"/>
        <v>0</v>
      </c>
      <c r="D118" s="145">
        <f t="shared" si="19"/>
        <v>0</v>
      </c>
      <c r="E118" s="145">
        <f t="shared" si="19"/>
        <v>0</v>
      </c>
      <c r="F118" s="145">
        <f t="shared" si="19"/>
        <v>0</v>
      </c>
      <c r="G118" s="145">
        <f t="shared" si="19"/>
        <v>0</v>
      </c>
      <c r="H118" s="145">
        <f t="shared" si="19"/>
        <v>0</v>
      </c>
      <c r="I118" s="145">
        <f t="shared" si="19"/>
        <v>0</v>
      </c>
      <c r="J118" s="145">
        <f t="shared" si="19"/>
        <v>0</v>
      </c>
      <c r="K118" s="145">
        <f t="shared" si="19"/>
        <v>0</v>
      </c>
      <c r="L118" s="145">
        <f t="shared" si="19"/>
        <v>0</v>
      </c>
      <c r="M118" s="145">
        <f t="shared" si="19"/>
        <v>0</v>
      </c>
      <c r="N118" s="145">
        <f t="shared" si="19"/>
        <v>0</v>
      </c>
      <c r="O118" s="145">
        <f t="shared" si="19"/>
        <v>0</v>
      </c>
      <c r="P118" s="145">
        <f t="shared" si="19"/>
        <v>0</v>
      </c>
      <c r="Q118" s="145">
        <f t="shared" si="19"/>
        <v>0</v>
      </c>
    </row>
    <row r="119" spans="1:17" x14ac:dyDescent="0.25">
      <c r="A119" s="76" t="s">
        <v>80</v>
      </c>
      <c r="B119" s="145">
        <f t="shared" ref="B119:Q119" si="20">IF(B$57=0,0,B$57/B$53)</f>
        <v>0</v>
      </c>
      <c r="C119" s="145">
        <f t="shared" si="20"/>
        <v>0</v>
      </c>
      <c r="D119" s="145">
        <f t="shared" si="20"/>
        <v>0</v>
      </c>
      <c r="E119" s="145">
        <f t="shared" si="20"/>
        <v>0</v>
      </c>
      <c r="F119" s="145">
        <f t="shared" si="20"/>
        <v>0</v>
      </c>
      <c r="G119" s="145">
        <f t="shared" si="20"/>
        <v>0</v>
      </c>
      <c r="H119" s="145">
        <f t="shared" si="20"/>
        <v>0</v>
      </c>
      <c r="I119" s="145">
        <f t="shared" si="20"/>
        <v>0</v>
      </c>
      <c r="J119" s="145">
        <f t="shared" si="20"/>
        <v>0</v>
      </c>
      <c r="K119" s="145">
        <f t="shared" si="20"/>
        <v>0</v>
      </c>
      <c r="L119" s="145">
        <f t="shared" si="20"/>
        <v>0</v>
      </c>
      <c r="M119" s="145">
        <f t="shared" si="20"/>
        <v>0</v>
      </c>
      <c r="N119" s="145">
        <f t="shared" si="20"/>
        <v>0</v>
      </c>
      <c r="O119" s="145">
        <f t="shared" si="20"/>
        <v>0</v>
      </c>
      <c r="P119" s="145">
        <f t="shared" si="20"/>
        <v>0</v>
      </c>
      <c r="Q119" s="145">
        <f t="shared" si="20"/>
        <v>0</v>
      </c>
    </row>
    <row r="120" spans="1:17" x14ac:dyDescent="0.25">
      <c r="A120" s="76" t="s">
        <v>79</v>
      </c>
      <c r="B120" s="145">
        <f t="shared" ref="B120:Q120" si="21">IF(B$58=0,0,B$58/B$53)</f>
        <v>2.2330719013001427E-3</v>
      </c>
      <c r="C120" s="145">
        <f t="shared" si="21"/>
        <v>2.2657699647297669E-3</v>
      </c>
      <c r="D120" s="145">
        <f t="shared" si="21"/>
        <v>3.1169187511091013E-3</v>
      </c>
      <c r="E120" s="145">
        <f t="shared" si="21"/>
        <v>2.8042813147925779E-3</v>
      </c>
      <c r="F120" s="145">
        <f t="shared" si="21"/>
        <v>2.1524860085909282E-3</v>
      </c>
      <c r="G120" s="145">
        <f t="shared" si="21"/>
        <v>2.6591107859025372E-3</v>
      </c>
      <c r="H120" s="145">
        <f t="shared" si="21"/>
        <v>2.3458502187336228E-3</v>
      </c>
      <c r="I120" s="145">
        <f t="shared" si="21"/>
        <v>2.2967682198339486E-3</v>
      </c>
      <c r="J120" s="145">
        <f t="shared" si="21"/>
        <v>2.9411189174060187E-3</v>
      </c>
      <c r="K120" s="145">
        <f t="shared" si="21"/>
        <v>2.9256715734920476E-3</v>
      </c>
      <c r="L120" s="145">
        <f t="shared" si="21"/>
        <v>3.3465730829336238E-3</v>
      </c>
      <c r="M120" s="145">
        <f t="shared" si="21"/>
        <v>3.2111103372635739E-3</v>
      </c>
      <c r="N120" s="145">
        <f t="shared" si="21"/>
        <v>3.1321783881503081E-3</v>
      </c>
      <c r="O120" s="145">
        <f t="shared" si="21"/>
        <v>3.2241425054006091E-3</v>
      </c>
      <c r="P120" s="145">
        <f t="shared" si="21"/>
        <v>3.1107028164510989E-3</v>
      </c>
      <c r="Q120" s="145">
        <f t="shared" si="21"/>
        <v>3.3580253413340116E-3</v>
      </c>
    </row>
    <row r="121" spans="1:17" x14ac:dyDescent="0.25">
      <c r="A121" s="175" t="s">
        <v>115</v>
      </c>
      <c r="B121" s="174">
        <f t="shared" ref="B121:Q121" si="22">IF(B$63=0,0,B$63/B$53)</f>
        <v>0.49863859473636579</v>
      </c>
      <c r="C121" s="174">
        <f t="shared" si="22"/>
        <v>0.53229781229923911</v>
      </c>
      <c r="D121" s="174">
        <f t="shared" si="22"/>
        <v>0.45098890838125366</v>
      </c>
      <c r="E121" s="174">
        <f t="shared" si="22"/>
        <v>0.50610040570465253</v>
      </c>
      <c r="F121" s="174">
        <f t="shared" si="22"/>
        <v>0.47825167297488547</v>
      </c>
      <c r="G121" s="174">
        <f t="shared" si="22"/>
        <v>0.38477354832556399</v>
      </c>
      <c r="H121" s="174">
        <f t="shared" si="22"/>
        <v>0.44186671302857877</v>
      </c>
      <c r="I121" s="174">
        <f t="shared" si="22"/>
        <v>0.45216609877707958</v>
      </c>
      <c r="J121" s="174">
        <f t="shared" si="22"/>
        <v>0.34715230873472613</v>
      </c>
      <c r="K121" s="174">
        <f t="shared" si="22"/>
        <v>0.35743531175509591</v>
      </c>
      <c r="L121" s="174">
        <f t="shared" si="22"/>
        <v>0.30141013222651225</v>
      </c>
      <c r="M121" s="174">
        <f t="shared" si="22"/>
        <v>0.30426643591063224</v>
      </c>
      <c r="N121" s="174">
        <f t="shared" si="22"/>
        <v>0.32127022558809082</v>
      </c>
      <c r="O121" s="174">
        <f t="shared" si="22"/>
        <v>0.34013498778701795</v>
      </c>
      <c r="P121" s="174">
        <f t="shared" si="22"/>
        <v>0.30515819865415439</v>
      </c>
      <c r="Q121" s="174">
        <f t="shared" si="22"/>
        <v>0.3380900682975867</v>
      </c>
    </row>
    <row r="122" spans="1:17" x14ac:dyDescent="0.25">
      <c r="A122" s="127" t="s">
        <v>114</v>
      </c>
      <c r="B122" s="143">
        <f t="shared" ref="B122:Q122" si="23">IF(B$69=0,0,B$69/B$53)</f>
        <v>0</v>
      </c>
      <c r="C122" s="143">
        <f t="shared" si="23"/>
        <v>0</v>
      </c>
      <c r="D122" s="143">
        <f t="shared" si="23"/>
        <v>0</v>
      </c>
      <c r="E122" s="143">
        <f t="shared" si="23"/>
        <v>0</v>
      </c>
      <c r="F122" s="143">
        <f t="shared" si="23"/>
        <v>0</v>
      </c>
      <c r="G122" s="143">
        <f t="shared" si="23"/>
        <v>0</v>
      </c>
      <c r="H122" s="143">
        <f t="shared" si="23"/>
        <v>0</v>
      </c>
      <c r="I122" s="143">
        <f t="shared" si="23"/>
        <v>0</v>
      </c>
      <c r="J122" s="143">
        <f t="shared" si="23"/>
        <v>0</v>
      </c>
      <c r="K122" s="143">
        <f t="shared" si="23"/>
        <v>0</v>
      </c>
      <c r="L122" s="143">
        <f t="shared" si="23"/>
        <v>0</v>
      </c>
      <c r="M122" s="143">
        <f t="shared" si="23"/>
        <v>0</v>
      </c>
      <c r="N122" s="143">
        <f t="shared" si="23"/>
        <v>0</v>
      </c>
      <c r="O122" s="143">
        <f t="shared" si="23"/>
        <v>0</v>
      </c>
      <c r="P122" s="143">
        <f t="shared" si="23"/>
        <v>0</v>
      </c>
      <c r="Q122" s="143">
        <f t="shared" si="23"/>
        <v>0</v>
      </c>
    </row>
    <row r="123" spans="1:17" x14ac:dyDescent="0.25">
      <c r="A123" s="127" t="s">
        <v>113</v>
      </c>
      <c r="B123" s="143">
        <f t="shared" ref="B123:Q123" si="24">IF(B$70=0,0,B$70/B$53)</f>
        <v>0.26615593818602001</v>
      </c>
      <c r="C123" s="143">
        <f t="shared" si="24"/>
        <v>0.26338239899754029</v>
      </c>
      <c r="D123" s="143">
        <f t="shared" si="24"/>
        <v>0.34896692222082432</v>
      </c>
      <c r="E123" s="143">
        <f t="shared" si="24"/>
        <v>0.31308339613170771</v>
      </c>
      <c r="F123" s="143">
        <f t="shared" si="24"/>
        <v>0.23882729143103404</v>
      </c>
      <c r="G123" s="143">
        <f t="shared" si="24"/>
        <v>0.29372658408382862</v>
      </c>
      <c r="H123" s="143">
        <f t="shared" si="24"/>
        <v>0.25952068612170454</v>
      </c>
      <c r="I123" s="143">
        <f t="shared" si="24"/>
        <v>0.25348291841687409</v>
      </c>
      <c r="J123" s="143">
        <f t="shared" si="24"/>
        <v>0.32534522932548376</v>
      </c>
      <c r="K123" s="143">
        <f t="shared" si="24"/>
        <v>0.32492138708840568</v>
      </c>
      <c r="L123" s="143">
        <f t="shared" si="24"/>
        <v>0.3712224013393573</v>
      </c>
      <c r="M123" s="143">
        <f t="shared" si="24"/>
        <v>0.35589541975861988</v>
      </c>
      <c r="N123" s="143">
        <f t="shared" si="24"/>
        <v>0.3469273986670296</v>
      </c>
      <c r="O123" s="143">
        <f t="shared" si="24"/>
        <v>0.3562535554855854</v>
      </c>
      <c r="P123" s="143">
        <f t="shared" si="24"/>
        <v>0.34460415929261567</v>
      </c>
      <c r="Q123" s="143">
        <f t="shared" si="24"/>
        <v>0.37223063345545299</v>
      </c>
    </row>
    <row r="124" spans="1:17" x14ac:dyDescent="0.25">
      <c r="A124" s="142" t="s">
        <v>123</v>
      </c>
      <c r="B124" s="141">
        <f t="shared" ref="B124:Q124" si="25">IF(B$71=0,0,B$71/B$53)</f>
        <v>0.26615593818602001</v>
      </c>
      <c r="C124" s="141">
        <f t="shared" si="25"/>
        <v>0.26338239899754029</v>
      </c>
      <c r="D124" s="141">
        <f t="shared" si="25"/>
        <v>0.34896692222082432</v>
      </c>
      <c r="E124" s="141">
        <f t="shared" si="25"/>
        <v>0.31308339613170771</v>
      </c>
      <c r="F124" s="141">
        <f t="shared" si="25"/>
        <v>0.23882729143103404</v>
      </c>
      <c r="G124" s="141">
        <f t="shared" si="25"/>
        <v>0.29372658408382862</v>
      </c>
      <c r="H124" s="141">
        <f t="shared" si="25"/>
        <v>0.25952068612170454</v>
      </c>
      <c r="I124" s="141">
        <f t="shared" si="25"/>
        <v>0.25348291841687409</v>
      </c>
      <c r="J124" s="141">
        <f t="shared" si="25"/>
        <v>0.32534522932548376</v>
      </c>
      <c r="K124" s="141">
        <f t="shared" si="25"/>
        <v>0.32492138708840568</v>
      </c>
      <c r="L124" s="141">
        <f t="shared" si="25"/>
        <v>0.3712224013393573</v>
      </c>
      <c r="M124" s="141">
        <f t="shared" si="25"/>
        <v>0.35589541975861988</v>
      </c>
      <c r="N124" s="141">
        <f t="shared" si="25"/>
        <v>0.3469273986670296</v>
      </c>
      <c r="O124" s="141">
        <f t="shared" si="25"/>
        <v>0.3562535554855854</v>
      </c>
      <c r="P124" s="141">
        <f t="shared" si="25"/>
        <v>0.34460415929261567</v>
      </c>
      <c r="Q124" s="141">
        <f t="shared" si="25"/>
        <v>0.37223063345545299</v>
      </c>
    </row>
    <row r="125" spans="1:17" x14ac:dyDescent="0.25">
      <c r="A125" s="142" t="s">
        <v>122</v>
      </c>
      <c r="B125" s="141">
        <f t="shared" ref="B125:Q125" si="26">IF(B$76=0,0,B$76/B$53)</f>
        <v>0</v>
      </c>
      <c r="C125" s="141">
        <f t="shared" si="26"/>
        <v>0</v>
      </c>
      <c r="D125" s="141">
        <f t="shared" si="26"/>
        <v>0</v>
      </c>
      <c r="E125" s="141">
        <f t="shared" si="26"/>
        <v>0</v>
      </c>
      <c r="F125" s="141">
        <f t="shared" si="26"/>
        <v>0</v>
      </c>
      <c r="G125" s="141">
        <f t="shared" si="26"/>
        <v>0</v>
      </c>
      <c r="H125" s="141">
        <f t="shared" si="26"/>
        <v>0</v>
      </c>
      <c r="I125" s="141">
        <f t="shared" si="26"/>
        <v>0</v>
      </c>
      <c r="J125" s="141">
        <f t="shared" si="26"/>
        <v>0</v>
      </c>
      <c r="K125" s="141">
        <f t="shared" si="26"/>
        <v>0</v>
      </c>
      <c r="L125" s="141">
        <f t="shared" si="26"/>
        <v>0</v>
      </c>
      <c r="M125" s="141">
        <f t="shared" si="26"/>
        <v>0</v>
      </c>
      <c r="N125" s="141">
        <f t="shared" si="26"/>
        <v>0</v>
      </c>
      <c r="O125" s="141">
        <f t="shared" si="26"/>
        <v>0</v>
      </c>
      <c r="P125" s="141">
        <f t="shared" si="26"/>
        <v>0</v>
      </c>
      <c r="Q125" s="141">
        <f t="shared" si="26"/>
        <v>0</v>
      </c>
    </row>
    <row r="126" spans="1:17" x14ac:dyDescent="0.25">
      <c r="A126" s="127" t="s">
        <v>112</v>
      </c>
      <c r="B126" s="143">
        <f t="shared" ref="B126:Q126" si="27">IF(B$77=0,0,B$77/B$53)</f>
        <v>0.21104509854781386</v>
      </c>
      <c r="C126" s="143">
        <f t="shared" si="27"/>
        <v>0.1801087533287857</v>
      </c>
      <c r="D126" s="143">
        <f t="shared" si="27"/>
        <v>0.16956604896975258</v>
      </c>
      <c r="E126" s="143">
        <f t="shared" si="27"/>
        <v>0.15065073579245286</v>
      </c>
      <c r="F126" s="143">
        <f t="shared" si="27"/>
        <v>0.26017690690330492</v>
      </c>
      <c r="G126" s="143">
        <f t="shared" si="27"/>
        <v>0.29372793639883399</v>
      </c>
      <c r="H126" s="143">
        <f t="shared" si="27"/>
        <v>0.27466618202513648</v>
      </c>
      <c r="I126" s="143">
        <f t="shared" si="27"/>
        <v>0.26891872554786683</v>
      </c>
      <c r="J126" s="143">
        <f t="shared" si="27"/>
        <v>0.29350993033067985</v>
      </c>
      <c r="K126" s="143">
        <f t="shared" si="27"/>
        <v>0.28277709161677622</v>
      </c>
      <c r="L126" s="143">
        <f t="shared" si="27"/>
        <v>0.28691889811698013</v>
      </c>
      <c r="M126" s="143">
        <f t="shared" si="27"/>
        <v>0.29495683560130603</v>
      </c>
      <c r="N126" s="143">
        <f t="shared" si="27"/>
        <v>0.29169120924734465</v>
      </c>
      <c r="O126" s="143">
        <f t="shared" si="27"/>
        <v>0.26009848422472104</v>
      </c>
      <c r="P126" s="143">
        <f t="shared" si="27"/>
        <v>0.30620712489902219</v>
      </c>
      <c r="Q126" s="143">
        <f t="shared" si="27"/>
        <v>0.24294747287460813</v>
      </c>
    </row>
    <row r="127" spans="1:17" x14ac:dyDescent="0.25">
      <c r="A127" s="142" t="s">
        <v>121</v>
      </c>
      <c r="B127" s="141">
        <f t="shared" ref="B127:Q127" si="28">IF(B$78=0,0,B$78/B$53)</f>
        <v>7.1674168798239596E-2</v>
      </c>
      <c r="C127" s="141">
        <f t="shared" si="28"/>
        <v>8.5652621768091908E-2</v>
      </c>
      <c r="D127" s="141">
        <f t="shared" si="28"/>
        <v>9.5229767993741568E-2</v>
      </c>
      <c r="E127" s="141">
        <f t="shared" si="28"/>
        <v>8.0287453825338292E-2</v>
      </c>
      <c r="F127" s="141">
        <f t="shared" si="28"/>
        <v>5.4315727975093639E-2</v>
      </c>
      <c r="G127" s="141">
        <f t="shared" si="28"/>
        <v>7.32525601613771E-2</v>
      </c>
      <c r="H127" s="141">
        <f t="shared" si="28"/>
        <v>8.5353072129169538E-2</v>
      </c>
      <c r="I127" s="141">
        <f t="shared" si="28"/>
        <v>7.7722466477475827E-2</v>
      </c>
      <c r="J127" s="141">
        <f t="shared" si="28"/>
        <v>8.2909170465596885E-2</v>
      </c>
      <c r="K127" s="141">
        <f t="shared" si="28"/>
        <v>8.3482530090166013E-2</v>
      </c>
      <c r="L127" s="141">
        <f t="shared" si="28"/>
        <v>9.7055568114441007E-2</v>
      </c>
      <c r="M127" s="141">
        <f t="shared" si="28"/>
        <v>9.3121427426081982E-2</v>
      </c>
      <c r="N127" s="141">
        <f t="shared" si="28"/>
        <v>9.606068174185145E-2</v>
      </c>
      <c r="O127" s="141">
        <f t="shared" si="28"/>
        <v>0.13643005184350293</v>
      </c>
      <c r="P127" s="141">
        <f t="shared" si="28"/>
        <v>9.1240920833999248E-2</v>
      </c>
      <c r="Q127" s="141">
        <f t="shared" si="28"/>
        <v>9.965492660863326E-2</v>
      </c>
    </row>
    <row r="128" spans="1:17" x14ac:dyDescent="0.25">
      <c r="A128" s="142" t="s">
        <v>120</v>
      </c>
      <c r="B128" s="141">
        <f t="shared" ref="B128:Q128" si="29">IF(B$82=0,0,B$82/B$53)</f>
        <v>0.13937092974957427</v>
      </c>
      <c r="C128" s="141">
        <f t="shared" si="29"/>
        <v>9.4456131560693796E-2</v>
      </c>
      <c r="D128" s="141">
        <f t="shared" si="29"/>
        <v>7.4336280976011027E-2</v>
      </c>
      <c r="E128" s="141">
        <f t="shared" si="29"/>
        <v>7.0363281967114555E-2</v>
      </c>
      <c r="F128" s="141">
        <f t="shared" si="29"/>
        <v>0.20586117892821132</v>
      </c>
      <c r="G128" s="141">
        <f t="shared" si="29"/>
        <v>0.22047537623745686</v>
      </c>
      <c r="H128" s="141">
        <f t="shared" si="29"/>
        <v>0.18931310989596697</v>
      </c>
      <c r="I128" s="141">
        <f t="shared" si="29"/>
        <v>0.19119625907039098</v>
      </c>
      <c r="J128" s="141">
        <f t="shared" si="29"/>
        <v>0.21060075986508295</v>
      </c>
      <c r="K128" s="141">
        <f t="shared" si="29"/>
        <v>0.19929456152661021</v>
      </c>
      <c r="L128" s="141">
        <f t="shared" si="29"/>
        <v>0.18986333000253913</v>
      </c>
      <c r="M128" s="141">
        <f t="shared" si="29"/>
        <v>0.20183540817522405</v>
      </c>
      <c r="N128" s="141">
        <f t="shared" si="29"/>
        <v>0.1956305275054932</v>
      </c>
      <c r="O128" s="141">
        <f t="shared" si="29"/>
        <v>0.12366843238121815</v>
      </c>
      <c r="P128" s="141">
        <f t="shared" si="29"/>
        <v>0.21496620406502295</v>
      </c>
      <c r="Q128" s="141">
        <f t="shared" si="29"/>
        <v>0.14329254626597487</v>
      </c>
    </row>
    <row r="129" spans="1:17" x14ac:dyDescent="0.25">
      <c r="A129" s="173" t="s">
        <v>119</v>
      </c>
      <c r="B129" s="172">
        <f t="shared" ref="B129:Q129" si="30">IF(B$93=0,0,B$93/B$53)</f>
        <v>0</v>
      </c>
      <c r="C129" s="172">
        <f t="shared" si="30"/>
        <v>0</v>
      </c>
      <c r="D129" s="172">
        <f t="shared" si="30"/>
        <v>0</v>
      </c>
      <c r="E129" s="172">
        <f t="shared" si="30"/>
        <v>0</v>
      </c>
      <c r="F129" s="172">
        <f t="shared" si="30"/>
        <v>0</v>
      </c>
      <c r="G129" s="172">
        <f t="shared" si="30"/>
        <v>0</v>
      </c>
      <c r="H129" s="172">
        <f t="shared" si="30"/>
        <v>0</v>
      </c>
      <c r="I129" s="172">
        <f t="shared" si="30"/>
        <v>0</v>
      </c>
      <c r="J129" s="172">
        <f t="shared" si="30"/>
        <v>0</v>
      </c>
      <c r="K129" s="172">
        <f t="shared" si="30"/>
        <v>0</v>
      </c>
      <c r="L129" s="172">
        <f t="shared" si="30"/>
        <v>0</v>
      </c>
      <c r="M129" s="172">
        <f t="shared" si="30"/>
        <v>0</v>
      </c>
      <c r="N129" s="172">
        <f t="shared" si="30"/>
        <v>0</v>
      </c>
      <c r="O129" s="172">
        <f t="shared" si="30"/>
        <v>0</v>
      </c>
      <c r="P129" s="172">
        <f t="shared" si="30"/>
        <v>0</v>
      </c>
      <c r="Q129" s="172">
        <f t="shared" si="30"/>
        <v>0</v>
      </c>
    </row>
    <row r="130" spans="1:17" x14ac:dyDescent="0.25">
      <c r="A130" s="119" t="s">
        <v>98</v>
      </c>
      <c r="B130" s="171">
        <f t="shared" ref="B130:Q130" si="31">IF(B$94=0,0,B$94/B$53)</f>
        <v>2.1927296628500282E-2</v>
      </c>
      <c r="C130" s="171">
        <f t="shared" si="31"/>
        <v>2.1945265409705105E-2</v>
      </c>
      <c r="D130" s="171">
        <f t="shared" si="31"/>
        <v>2.7361201677060198E-2</v>
      </c>
      <c r="E130" s="171">
        <f t="shared" si="31"/>
        <v>2.7361181056394363E-2</v>
      </c>
      <c r="F130" s="171">
        <f t="shared" si="31"/>
        <v>2.0591642682184576E-2</v>
      </c>
      <c r="G130" s="171">
        <f t="shared" si="31"/>
        <v>2.5112820405870716E-2</v>
      </c>
      <c r="H130" s="171">
        <f t="shared" si="31"/>
        <v>2.1600568605846696E-2</v>
      </c>
      <c r="I130" s="171">
        <f t="shared" si="31"/>
        <v>2.3135489038345662E-2</v>
      </c>
      <c r="J130" s="171">
        <f t="shared" si="31"/>
        <v>3.1051412691704236E-2</v>
      </c>
      <c r="K130" s="171">
        <f t="shared" si="31"/>
        <v>3.1940537966230108E-2</v>
      </c>
      <c r="L130" s="171">
        <f t="shared" si="31"/>
        <v>3.7101995234216652E-2</v>
      </c>
      <c r="M130" s="171">
        <f t="shared" si="31"/>
        <v>4.1670198392178261E-2</v>
      </c>
      <c r="N130" s="171">
        <f t="shared" si="31"/>
        <v>3.6978988109384589E-2</v>
      </c>
      <c r="O130" s="171">
        <f t="shared" si="31"/>
        <v>4.0288829997274844E-2</v>
      </c>
      <c r="P130" s="171">
        <f t="shared" si="31"/>
        <v>4.0919814337756606E-2</v>
      </c>
      <c r="Q130" s="171">
        <f t="shared" si="31"/>
        <v>4.3373800031018282E-2</v>
      </c>
    </row>
    <row r="131" spans="1:17" x14ac:dyDescent="0.25">
      <c r="A131" s="138"/>
    </row>
    <row r="132" spans="1:17" ht="12.75" x14ac:dyDescent="0.25">
      <c r="A132" s="137" t="s">
        <v>133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132</v>
      </c>
      <c r="B134" s="133">
        <f>IF(B$5=0,0,(B$5-B$51)/ISI_fec!B$5)</f>
        <v>4.5820813458733918</v>
      </c>
      <c r="C134" s="133">
        <f>IF(C$5=0,0,(C$5-C$51)/ISI_fec!C$5)</f>
        <v>4.4952813023868403</v>
      </c>
      <c r="D134" s="133">
        <f>IF(D$5=0,0,(D$5-D$51)/ISI_fec!D$5)</f>
        <v>4.5146309408763283</v>
      </c>
      <c r="E134" s="133">
        <f>IF(E$5=0,0,(E$5-E$51)/ISI_fec!E$5)</f>
        <v>4.5471957650698061</v>
      </c>
      <c r="F134" s="133">
        <f>IF(F$5=0,0,(F$5-F$51)/ISI_fec!F$5)</f>
        <v>4.670725007495995</v>
      </c>
      <c r="G134" s="133">
        <f>IF(G$5=0,0,(G$5-G$51)/ISI_fec!G$5)</f>
        <v>4.5461833541957155</v>
      </c>
      <c r="H134" s="133">
        <f>IF(H$5=0,0,(H$5-H$51)/ISI_fec!H$5)</f>
        <v>4.6116648294565579</v>
      </c>
      <c r="I134" s="133">
        <f>IF(I$5=0,0,(I$5-I$51)/ISI_fec!I$5)</f>
        <v>4.8823190875891296</v>
      </c>
      <c r="J134" s="133">
        <f>IF(J$5=0,0,(J$5-J$51)/ISI_fec!J$5)</f>
        <v>4.619497327900735</v>
      </c>
      <c r="K134" s="133">
        <f>IF(K$5=0,0,(K$5-K$51)/ISI_fec!K$5)</f>
        <v>4.3872736511632349</v>
      </c>
      <c r="L134" s="133">
        <f>IF(L$5=0,0,(L$5-L$51)/ISI_fec!L$5)</f>
        <v>4.2527619890477828</v>
      </c>
      <c r="M134" s="133">
        <f>IF(M$5=0,0,(M$5-M$51)/ISI_fec!M$5)</f>
        <v>4.180899599564122</v>
      </c>
      <c r="N134" s="133">
        <f>IF(N$5=0,0,(N$5-N$51)/ISI_fec!N$5)</f>
        <v>4.170825264725516</v>
      </c>
      <c r="O134" s="133">
        <f>IF(O$5=0,0,(O$5-O$51)/ISI_fec!O$5)</f>
        <v>4.0820895848225627</v>
      </c>
      <c r="P134" s="133">
        <f>IF(P$5=0,0,(P$5-P$51)/ISI_fec!P$5)</f>
        <v>4.1557220535893764</v>
      </c>
      <c r="Q134" s="133">
        <f>IF(Q$5=0,0,(Q$5-Q$51)/ISI_fec!Q$5)</f>
        <v>4.0631996416209217</v>
      </c>
    </row>
    <row r="135" spans="1:17" x14ac:dyDescent="0.25">
      <c r="A135" s="132" t="s">
        <v>83</v>
      </c>
      <c r="B135" s="131">
        <f>IF(B$6=0,0,B$6/ISI_fec!B$6)</f>
        <v>0</v>
      </c>
      <c r="C135" s="131">
        <f>IF(C$6=0,0,C$6/ISI_fec!C$6)</f>
        <v>0</v>
      </c>
      <c r="D135" s="131">
        <f>IF(D$6=0,0,D$6/ISI_fec!D$6)</f>
        <v>0</v>
      </c>
      <c r="E135" s="131">
        <f>IF(E$6=0,0,E$6/ISI_fec!E$6)</f>
        <v>0</v>
      </c>
      <c r="F135" s="131">
        <f>IF(F$6=0,0,F$6/ISI_fec!F$6)</f>
        <v>0</v>
      </c>
      <c r="G135" s="131">
        <f>IF(G$6=0,0,G$6/ISI_fec!G$6)</f>
        <v>0</v>
      </c>
      <c r="H135" s="131">
        <f>IF(H$6=0,0,H$6/ISI_fec!H$6)</f>
        <v>0</v>
      </c>
      <c r="I135" s="131">
        <f>IF(I$6=0,0,I$6/ISI_fec!I$6)</f>
        <v>0</v>
      </c>
      <c r="J135" s="131">
        <f>IF(J$6=0,0,J$6/ISI_fec!J$6)</f>
        <v>0</v>
      </c>
      <c r="K135" s="131">
        <f>IF(K$6=0,0,K$6/ISI_fec!K$6)</f>
        <v>0</v>
      </c>
      <c r="L135" s="131">
        <f>IF(L$6=0,0,L$6/ISI_fec!L$6)</f>
        <v>0</v>
      </c>
      <c r="M135" s="131">
        <f>IF(M$6=0,0,M$6/ISI_fec!M$6)</f>
        <v>0</v>
      </c>
      <c r="N135" s="131">
        <f>IF(N$6=0,0,N$6/ISI_fec!N$6)</f>
        <v>0</v>
      </c>
      <c r="O135" s="131">
        <f>IF(O$6=0,0,O$6/ISI_fec!O$6)</f>
        <v>0</v>
      </c>
      <c r="P135" s="131">
        <f>IF(P$6=0,0,P$6/ISI_fec!P$6)</f>
        <v>0</v>
      </c>
      <c r="Q135" s="131">
        <f>IF(Q$6=0,0,Q$6/ISI_fec!Q$6)</f>
        <v>0</v>
      </c>
    </row>
    <row r="136" spans="1:17" x14ac:dyDescent="0.25">
      <c r="A136" s="76" t="s">
        <v>82</v>
      </c>
      <c r="B136" s="130">
        <f>IF(B$7=0,0,B$7/ISI_fec!B$7)</f>
        <v>0</v>
      </c>
      <c r="C136" s="130">
        <f>IF(C$7=0,0,C$7/ISI_fec!C$7)</f>
        <v>0</v>
      </c>
      <c r="D136" s="130">
        <f>IF(D$7=0,0,D$7/ISI_fec!D$7)</f>
        <v>0</v>
      </c>
      <c r="E136" s="130">
        <f>IF(E$7=0,0,E$7/ISI_fec!E$7)</f>
        <v>0</v>
      </c>
      <c r="F136" s="130">
        <f>IF(F$7=0,0,F$7/ISI_fec!F$7)</f>
        <v>0</v>
      </c>
      <c r="G136" s="130">
        <f>IF(G$7=0,0,G$7/ISI_fec!G$7)</f>
        <v>0</v>
      </c>
      <c r="H136" s="130">
        <f>IF(H$7=0,0,H$7/ISI_fec!H$7)</f>
        <v>0</v>
      </c>
      <c r="I136" s="130">
        <f>IF(I$7=0,0,I$7/ISI_fec!I$7)</f>
        <v>0</v>
      </c>
      <c r="J136" s="130">
        <f>IF(J$7=0,0,J$7/ISI_fec!J$7)</f>
        <v>0</v>
      </c>
      <c r="K136" s="130">
        <f>IF(K$7=0,0,K$7/ISI_fec!K$7)</f>
        <v>0</v>
      </c>
      <c r="L136" s="130">
        <f>IF(L$7=0,0,L$7/ISI_fec!L$7)</f>
        <v>0</v>
      </c>
      <c r="M136" s="130">
        <f>IF(M$7=0,0,M$7/ISI_fec!M$7)</f>
        <v>0</v>
      </c>
      <c r="N136" s="130">
        <f>IF(N$7=0,0,N$7/ISI_fec!N$7)</f>
        <v>0</v>
      </c>
      <c r="O136" s="130">
        <f>IF(O$7=0,0,O$7/ISI_fec!O$7)</f>
        <v>0</v>
      </c>
      <c r="P136" s="130">
        <f>IF(P$7=0,0,P$7/ISI_fec!P$7)</f>
        <v>0</v>
      </c>
      <c r="Q136" s="130">
        <f>IF(Q$7=0,0,Q$7/ISI_fec!Q$7)</f>
        <v>0</v>
      </c>
    </row>
    <row r="137" spans="1:17" x14ac:dyDescent="0.25">
      <c r="A137" s="76" t="s">
        <v>81</v>
      </c>
      <c r="B137" s="130">
        <f>IF(B$8=0,0,B$8/ISI_fec!B$8)</f>
        <v>0</v>
      </c>
      <c r="C137" s="130">
        <f>IF(C$8=0,0,C$8/ISI_fec!C$8)</f>
        <v>0</v>
      </c>
      <c r="D137" s="130">
        <f>IF(D$8=0,0,D$8/ISI_fec!D$8)</f>
        <v>0</v>
      </c>
      <c r="E137" s="130">
        <f>IF(E$8=0,0,E$8/ISI_fec!E$8)</f>
        <v>0</v>
      </c>
      <c r="F137" s="130">
        <f>IF(F$8=0,0,F$8/ISI_fec!F$8)</f>
        <v>0</v>
      </c>
      <c r="G137" s="130">
        <f>IF(G$8=0,0,G$8/ISI_fec!G$8)</f>
        <v>0</v>
      </c>
      <c r="H137" s="130">
        <f>IF(H$8=0,0,H$8/ISI_fec!H$8)</f>
        <v>0</v>
      </c>
      <c r="I137" s="130">
        <f>IF(I$8=0,0,I$8/ISI_fec!I$8)</f>
        <v>0</v>
      </c>
      <c r="J137" s="130">
        <f>IF(J$8=0,0,J$8/ISI_fec!J$8)</f>
        <v>0</v>
      </c>
      <c r="K137" s="130">
        <f>IF(K$8=0,0,K$8/ISI_fec!K$8)</f>
        <v>0</v>
      </c>
      <c r="L137" s="130">
        <f>IF(L$8=0,0,L$8/ISI_fec!L$8)</f>
        <v>0</v>
      </c>
      <c r="M137" s="130">
        <f>IF(M$8=0,0,M$8/ISI_fec!M$8)</f>
        <v>0</v>
      </c>
      <c r="N137" s="130">
        <f>IF(N$8=0,0,N$8/ISI_fec!N$8)</f>
        <v>0</v>
      </c>
      <c r="O137" s="130">
        <f>IF(O$8=0,0,O$8/ISI_fec!O$8)</f>
        <v>0</v>
      </c>
      <c r="P137" s="130">
        <f>IF(P$8=0,0,P$8/ISI_fec!P$8)</f>
        <v>0</v>
      </c>
      <c r="Q137" s="130">
        <f>IF(Q$8=0,0,Q$8/ISI_fec!Q$8)</f>
        <v>0</v>
      </c>
    </row>
    <row r="138" spans="1:17" x14ac:dyDescent="0.25">
      <c r="A138" s="76" t="s">
        <v>80</v>
      </c>
      <c r="B138" s="130">
        <f>IF(B$9=0,0,B$9/ISI_fec!B$9)</f>
        <v>0</v>
      </c>
      <c r="C138" s="130">
        <f>IF(C$9=0,0,C$9/ISI_fec!C$9)</f>
        <v>0</v>
      </c>
      <c r="D138" s="130">
        <f>IF(D$9=0,0,D$9/ISI_fec!D$9)</f>
        <v>0</v>
      </c>
      <c r="E138" s="130">
        <f>IF(E$9=0,0,E$9/ISI_fec!E$9)</f>
        <v>0</v>
      </c>
      <c r="F138" s="130">
        <f>IF(F$9=0,0,F$9/ISI_fec!F$9)</f>
        <v>0</v>
      </c>
      <c r="G138" s="130">
        <f>IF(G$9=0,0,G$9/ISI_fec!G$9)</f>
        <v>0</v>
      </c>
      <c r="H138" s="130">
        <f>IF(H$9=0,0,H$9/ISI_fec!H$9)</f>
        <v>0</v>
      </c>
      <c r="I138" s="130">
        <f>IF(I$9=0,0,I$9/ISI_fec!I$9)</f>
        <v>0</v>
      </c>
      <c r="J138" s="130">
        <f>IF(J$9=0,0,J$9/ISI_fec!J$9)</f>
        <v>0</v>
      </c>
      <c r="K138" s="130">
        <f>IF(K$9=0,0,K$9/ISI_fec!K$9)</f>
        <v>0</v>
      </c>
      <c r="L138" s="130">
        <f>IF(L$9=0,0,L$9/ISI_fec!L$9)</f>
        <v>0</v>
      </c>
      <c r="M138" s="130">
        <f>IF(M$9=0,0,M$9/ISI_fec!M$9)</f>
        <v>0</v>
      </c>
      <c r="N138" s="130">
        <f>IF(N$9=0,0,N$9/ISI_fec!N$9)</f>
        <v>0</v>
      </c>
      <c r="O138" s="130">
        <f>IF(O$9=0,0,O$9/ISI_fec!O$9)</f>
        <v>0</v>
      </c>
      <c r="P138" s="130">
        <f>IF(P$9=0,0,P$9/ISI_fec!P$9)</f>
        <v>0</v>
      </c>
      <c r="Q138" s="130">
        <f>IF(Q$9=0,0,Q$9/ISI_fec!Q$9)</f>
        <v>0</v>
      </c>
    </row>
    <row r="139" spans="1:17" x14ac:dyDescent="0.25">
      <c r="A139" s="129" t="s">
        <v>79</v>
      </c>
      <c r="B139" s="128">
        <f>IF(B$10=0,0,B$10/ISI_fec!B$10)</f>
        <v>1.3251222</v>
      </c>
      <c r="C139" s="128">
        <f>IF(C$10=0,0,C$10/ISI_fec!C$10)</f>
        <v>1.3251222</v>
      </c>
      <c r="D139" s="128">
        <f>IF(D$10=0,0,D$10/ISI_fec!D$10)</f>
        <v>1.3251222000000002</v>
      </c>
      <c r="E139" s="128">
        <f>IF(E$10=0,0,E$10/ISI_fec!E$10)</f>
        <v>1.3251222</v>
      </c>
      <c r="F139" s="128">
        <f>IF(F$10=0,0,F$10/ISI_fec!F$10)</f>
        <v>1.3251222</v>
      </c>
      <c r="G139" s="128">
        <f>IF(G$10=0,0,G$10/ISI_fec!G$10)</f>
        <v>1.3251221999999998</v>
      </c>
      <c r="H139" s="128">
        <f>IF(H$10=0,0,H$10/ISI_fec!H$10)</f>
        <v>1.3251222000000002</v>
      </c>
      <c r="I139" s="128">
        <f>IF(I$10=0,0,I$10/ISI_fec!I$10)</f>
        <v>1.3251222000000002</v>
      </c>
      <c r="J139" s="128">
        <f>IF(J$10=0,0,J$10/ISI_fec!J$10)</f>
        <v>1.3251222</v>
      </c>
      <c r="K139" s="128">
        <f>IF(K$10=0,0,K$10/ISI_fec!K$10)</f>
        <v>1.3251222</v>
      </c>
      <c r="L139" s="128">
        <f>IF(L$10=0,0,L$10/ISI_fec!L$10)</f>
        <v>1.3251222000000002</v>
      </c>
      <c r="M139" s="128">
        <f>IF(M$10=0,0,M$10/ISI_fec!M$10)</f>
        <v>1.3251222</v>
      </c>
      <c r="N139" s="128">
        <f>IF(N$10=0,0,N$10/ISI_fec!N$10)</f>
        <v>1.3251222000000002</v>
      </c>
      <c r="O139" s="128">
        <f>IF(O$10=0,0,O$10/ISI_fec!O$10)</f>
        <v>1.3251222000000002</v>
      </c>
      <c r="P139" s="128">
        <f>IF(P$10=0,0,P$10/ISI_fec!P$10)</f>
        <v>1.3251222000000002</v>
      </c>
      <c r="Q139" s="128">
        <f>IF(Q$10=0,0,Q$10/ISI_fec!Q$10)</f>
        <v>1.3251222</v>
      </c>
    </row>
    <row r="140" spans="1:17" x14ac:dyDescent="0.25">
      <c r="A140" s="127" t="s">
        <v>117</v>
      </c>
      <c r="B140" s="126">
        <f>IF(B$15=0,0,B$15/ISI_fec!B$15)</f>
        <v>4.6116550672662973</v>
      </c>
      <c r="C140" s="126">
        <f>IF(C$15=0,0,C$15/ISI_fec!C$15)</f>
        <v>4.59173120403858</v>
      </c>
      <c r="D140" s="126">
        <f>IF(D$15=0,0,D$15/ISI_fec!D$15)</f>
        <v>3.8951256471186384</v>
      </c>
      <c r="E140" s="126">
        <f>IF(E$15=0,0,E$15/ISI_fec!E$15)</f>
        <v>4.1302023280464102</v>
      </c>
      <c r="F140" s="126">
        <f>IF(F$15=0,0,F$15/ISI_fec!F$15)</f>
        <v>4.3720400541118369</v>
      </c>
      <c r="G140" s="126">
        <f>IF(G$15=0,0,G$15/ISI_fec!G$15)</f>
        <v>4.0519609543971118</v>
      </c>
      <c r="H140" s="126">
        <f>IF(H$15=0,0,H$15/ISI_fec!H$15)</f>
        <v>5.5029599543818932</v>
      </c>
      <c r="I140" s="126">
        <f>IF(I$15=0,0,I$15/ISI_fec!I$15)</f>
        <v>5.4346910087189571</v>
      </c>
      <c r="J140" s="126">
        <f>IF(J$15=0,0,J$15/ISI_fec!J$15)</f>
        <v>4.7823189816316694</v>
      </c>
      <c r="K140" s="126">
        <f>IF(K$15=0,0,K$15/ISI_fec!K$15)</f>
        <v>2.3136356026225426</v>
      </c>
      <c r="L140" s="126">
        <f>IF(L$15=0,0,L$15/ISI_fec!L$15)</f>
        <v>1.6568812638247155</v>
      </c>
      <c r="M140" s="126">
        <f>IF(M$15=0,0,M$15/ISI_fec!M$15)</f>
        <v>2.1268198120184758</v>
      </c>
      <c r="N140" s="126">
        <f>IF(N$15=0,0,N$15/ISI_fec!N$15)</f>
        <v>2.3632879876725221</v>
      </c>
      <c r="O140" s="126">
        <f>IF(O$15=0,0,O$15/ISI_fec!O$15)</f>
        <v>2.2866278206522708</v>
      </c>
      <c r="P140" s="126">
        <f>IF(P$15=0,0,P$15/ISI_fec!P$15)</f>
        <v>2.5443184339064815</v>
      </c>
      <c r="Q140" s="126">
        <f>IF(Q$15=0,0,Q$15/ISI_fec!Q$15)</f>
        <v>2.2677610223589699</v>
      </c>
    </row>
    <row r="141" spans="1:17" x14ac:dyDescent="0.25">
      <c r="A141" s="127" t="s">
        <v>116</v>
      </c>
      <c r="B141" s="126">
        <f>IF(B$21=0,0,B$21/ISI_fec!B$21)</f>
        <v>5.6884087713711002</v>
      </c>
      <c r="C141" s="126">
        <f>IF(C$21=0,0,C$21/ISI_fec!C$21)</f>
        <v>5.6210023530146591</v>
      </c>
      <c r="D141" s="126">
        <f>IF(D$21=0,0,D$21/ISI_fec!D$21)</f>
        <v>5.6527697425759511</v>
      </c>
      <c r="E141" s="126">
        <f>IF(E$21=0,0,E$21/ISI_fec!E$21)</f>
        <v>5.6268160975409627</v>
      </c>
      <c r="F141" s="126">
        <f>IF(F$21=0,0,F$21/ISI_fec!F$21)</f>
        <v>5.6622313885494542</v>
      </c>
      <c r="G141" s="126">
        <f>IF(G$21=0,0,G$21/ISI_fec!G$21)</f>
        <v>5.6561137739162932</v>
      </c>
      <c r="H141" s="126">
        <f>IF(H$21=0,0,H$21/ISI_fec!H$21)</f>
        <v>5.572195617552806</v>
      </c>
      <c r="I141" s="126">
        <f>IF(I$21=0,0,I$21/ISI_fec!I$21)</f>
        <v>5.9740606886991969</v>
      </c>
      <c r="J141" s="126">
        <f>IF(J$21=0,0,J$21/ISI_fec!J$21)</f>
        <v>5.7097979169023692</v>
      </c>
      <c r="K141" s="126">
        <f>IF(K$21=0,0,K$21/ISI_fec!K$21)</f>
        <v>5.670161085759772</v>
      </c>
      <c r="L141" s="126">
        <f>IF(L$21=0,0,L$21/ISI_fec!L$21)</f>
        <v>5.5852675899306421</v>
      </c>
      <c r="M141" s="126">
        <f>IF(M$21=0,0,M$21/ISI_fec!M$21)</f>
        <v>5.4048666071929627</v>
      </c>
      <c r="N141" s="126">
        <f>IF(N$21=0,0,N$21/ISI_fec!N$21)</f>
        <v>5.3581738901364986</v>
      </c>
      <c r="O141" s="126">
        <f>IF(O$21=0,0,O$21/ISI_fec!O$21)</f>
        <v>5.276960813328774</v>
      </c>
      <c r="P141" s="126">
        <f>IF(P$21=0,0,P$21/ISI_fec!P$21)</f>
        <v>5.2976814260762835</v>
      </c>
      <c r="Q141" s="126">
        <f>IF(Q$21=0,0,Q$21/ISI_fec!Q$21)</f>
        <v>5.2773262036824651</v>
      </c>
    </row>
    <row r="142" spans="1:17" x14ac:dyDescent="0.25">
      <c r="A142" s="127" t="s">
        <v>113</v>
      </c>
      <c r="B142" s="126">
        <f>IF(B$27=0,0,B$27/ISI_fec!B$27)</f>
        <v>1.3971309915606769</v>
      </c>
      <c r="C142" s="126">
        <f>IF(C$27=0,0,C$27/ISI_fec!C$27)</f>
        <v>1.3626195222583746</v>
      </c>
      <c r="D142" s="126">
        <f>IF(D$27=0,0,D$27/ISI_fec!D$27)</f>
        <v>1.312388616249158</v>
      </c>
      <c r="E142" s="126">
        <f>IF(E$27=0,0,E$27/ISI_fec!E$27)</f>
        <v>1.3087061130442548</v>
      </c>
      <c r="F142" s="126">
        <f>IF(F$27=0,0,F$27/ISI_fec!F$27)</f>
        <v>1.3006106001989672</v>
      </c>
      <c r="G142" s="126">
        <f>IF(G$27=0,0,G$27/ISI_fec!G$27)</f>
        <v>1.2948232713014181</v>
      </c>
      <c r="H142" s="126">
        <f>IF(H$27=0,0,H$27/ISI_fec!H$27)</f>
        <v>1.2968070852843023</v>
      </c>
      <c r="I142" s="126">
        <f>IF(I$27=0,0,I$27/ISI_fec!I$27)</f>
        <v>1.293704835863414</v>
      </c>
      <c r="J142" s="126">
        <f>IF(J$27=0,0,J$27/ISI_fec!J$27)</f>
        <v>1.2966881185530654</v>
      </c>
      <c r="K142" s="126">
        <f>IF(K$27=0,0,K$27/ISI_fec!K$27)</f>
        <v>1.3018363677182248</v>
      </c>
      <c r="L142" s="126">
        <f>IF(L$27=0,0,L$27/ISI_fec!L$27)</f>
        <v>1.3002819541498714</v>
      </c>
      <c r="M142" s="126">
        <f>IF(M$27=0,0,M$27/ISI_fec!M$27)</f>
        <v>1.2991845382140208</v>
      </c>
      <c r="N142" s="126">
        <f>IF(N$27=0,0,N$27/ISI_fec!N$27)</f>
        <v>1.2983619641000383</v>
      </c>
      <c r="O142" s="126">
        <f>IF(O$27=0,0,O$27/ISI_fec!O$27)</f>
        <v>1.2952352383857157</v>
      </c>
      <c r="P142" s="126">
        <f>IF(P$27=0,0,P$27/ISI_fec!P$27)</f>
        <v>1.2985708978628003</v>
      </c>
      <c r="Q142" s="126">
        <f>IF(Q$27=0,0,Q$27/ISI_fec!Q$27)</f>
        <v>1.2993669477031315</v>
      </c>
    </row>
    <row r="143" spans="1:17" x14ac:dyDescent="0.25">
      <c r="A143" s="72" t="s">
        <v>112</v>
      </c>
      <c r="B143" s="125">
        <f>IF(B$34=0,0,B$34/ISI_fec!B$34)</f>
        <v>1.7427118725353468</v>
      </c>
      <c r="C143" s="125">
        <f>IF(C$34=0,0,C$34/ISI_fec!C$34)</f>
        <v>1.3744014156809206</v>
      </c>
      <c r="D143" s="125">
        <f>IF(D$34=0,0,D$34/ISI_fec!D$34)</f>
        <v>0.90926333638396106</v>
      </c>
      <c r="E143" s="125">
        <f>IF(E$34=0,0,E$34/ISI_fec!E$34)</f>
        <v>0.91648225726532162</v>
      </c>
      <c r="F143" s="125">
        <f>IF(F$34=0,0,F$34/ISI_fec!F$34)</f>
        <v>2.4427570882628111</v>
      </c>
      <c r="G143" s="125">
        <f>IF(G$34=0,0,G$34/ISI_fec!G$34)</f>
        <v>2.1996196322229142</v>
      </c>
      <c r="H143" s="125">
        <f>IF(H$34=0,0,H$34/ISI_fec!H$34)</f>
        <v>2.257091586752126</v>
      </c>
      <c r="I143" s="125">
        <f>IF(I$34=0,0,I$34/ISI_fec!I$34)</f>
        <v>2.2867670989499236</v>
      </c>
      <c r="J143" s="125">
        <f>IF(J$34=0,0,J$34/ISI_fec!J$34)</f>
        <v>1.9654618452563883</v>
      </c>
      <c r="K143" s="125">
        <f>IF(K$34=0,0,K$34/ISI_fec!K$34)</f>
        <v>1.8927608099492725</v>
      </c>
      <c r="L143" s="125">
        <f>IF(L$34=0,0,L$34/ISI_fec!L$34)</f>
        <v>1.6453752759571676</v>
      </c>
      <c r="M143" s="125">
        <f>IF(M$34=0,0,M$34/ISI_fec!M$34)</f>
        <v>1.7845719911405429</v>
      </c>
      <c r="N143" s="125">
        <f>IF(N$34=0,0,N$34/ISI_fec!N$34)</f>
        <v>1.8136525371191521</v>
      </c>
      <c r="O143" s="125">
        <f>IF(O$34=0,0,O$34/ISI_fec!O$34)</f>
        <v>1.5318338123321122</v>
      </c>
      <c r="P143" s="125">
        <f>IF(P$34=0,0,P$34/ISI_fec!P$34)</f>
        <v>1.9341133942612028</v>
      </c>
      <c r="Q143" s="125">
        <f>IF(Q$34=0,0,Q$34/ISI_fec!Q$34)</f>
        <v>1.3417972694739424</v>
      </c>
    </row>
    <row r="144" spans="1:17" x14ac:dyDescent="0.25">
      <c r="A144" s="135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131</v>
      </c>
      <c r="B145" s="133">
        <f>IF(B$53=0,0,(B$53-B$94)/ISI_fec!B$53)</f>
        <v>1.1130806182741104</v>
      </c>
      <c r="C145" s="133">
        <f>IF(C$53=0,0,(C$53-C$94)/ISI_fec!C$53)</f>
        <v>1.0969972357920446</v>
      </c>
      <c r="D145" s="133">
        <f>IF(D$53=0,0,(D$53-D$94)/ISI_fec!D$53)</f>
        <v>0.79302028554602644</v>
      </c>
      <c r="E145" s="133">
        <f>IF(E$53=0,0,(E$53-E$94)/ISI_fec!E$53)</f>
        <v>0.88143077422127314</v>
      </c>
      <c r="F145" s="133">
        <f>IF(F$53=0,0,(F$53-F$94)/ISI_fec!F$53)</f>
        <v>1.1563296381923505</v>
      </c>
      <c r="G145" s="133">
        <f>IF(G$53=0,0,(G$53-G$94)/ISI_fec!G$53)</f>
        <v>0.93170004503841475</v>
      </c>
      <c r="H145" s="133">
        <f>IF(H$53=0,0,(H$53-H$94)/ISI_fec!H$53)</f>
        <v>1.0599224754095216</v>
      </c>
      <c r="I145" s="133">
        <f>IF(I$53=0,0,(I$53-I$94)/ISI_fec!I$53)</f>
        <v>1.0808746985507698</v>
      </c>
      <c r="J145" s="133">
        <f>IF(J$53=0,0,(J$53-J$94)/ISI_fec!J$53)</f>
        <v>0.83723300053089578</v>
      </c>
      <c r="K145" s="133">
        <f>IF(K$53=0,0,(K$53-K$94)/ISI_fec!K$53)</f>
        <v>0.8408812160082515</v>
      </c>
      <c r="L145" s="133">
        <f>IF(L$53=0,0,(L$53-L$94)/ISI_fec!L$53)</f>
        <v>0.73120333258284942</v>
      </c>
      <c r="M145" s="133">
        <f>IF(M$53=0,0,(M$53-M$94)/ISI_fec!M$53)</f>
        <v>0.75843427982361655</v>
      </c>
      <c r="N145" s="133">
        <f>IF(N$53=0,0,(N$53-N$94)/ISI_fec!N$53)</f>
        <v>0.78135332261392021</v>
      </c>
      <c r="O145" s="133">
        <f>IF(O$53=0,0,(O$53-O$94)/ISI_fec!O$53)</f>
        <v>0.75645745859570734</v>
      </c>
      <c r="P145" s="133">
        <f>IF(P$53=0,0,(P$53-P$94)/ISI_fec!P$53)</f>
        <v>0.783528115921167</v>
      </c>
      <c r="Q145" s="133">
        <f>IF(Q$53=0,0,(Q$53-Q$94)/ISI_fec!Q$53)</f>
        <v>0.72396319969753853</v>
      </c>
    </row>
    <row r="146" spans="1:17" x14ac:dyDescent="0.25">
      <c r="A146" s="132" t="s">
        <v>83</v>
      </c>
      <c r="B146" s="131">
        <f>IF(B$54=0,0,B$54/ISI_fec!B$54)</f>
        <v>0</v>
      </c>
      <c r="C146" s="131">
        <f>IF(C$54=0,0,C$54/ISI_fec!C$54)</f>
        <v>0</v>
      </c>
      <c r="D146" s="131">
        <f>IF(D$54=0,0,D$54/ISI_fec!D$54)</f>
        <v>0</v>
      </c>
      <c r="E146" s="131">
        <f>IF(E$54=0,0,E$54/ISI_fec!E$54)</f>
        <v>0</v>
      </c>
      <c r="F146" s="131">
        <f>IF(F$54=0,0,F$54/ISI_fec!F$54)</f>
        <v>0</v>
      </c>
      <c r="G146" s="131">
        <f>IF(G$54=0,0,G$54/ISI_fec!G$54)</f>
        <v>0</v>
      </c>
      <c r="H146" s="131">
        <f>IF(H$54=0,0,H$54/ISI_fec!H$54)</f>
        <v>0</v>
      </c>
      <c r="I146" s="131">
        <f>IF(I$54=0,0,I$54/ISI_fec!I$54)</f>
        <v>0</v>
      </c>
      <c r="J146" s="131">
        <f>IF(J$54=0,0,J$54/ISI_fec!J$54)</f>
        <v>0</v>
      </c>
      <c r="K146" s="131">
        <f>IF(K$54=0,0,K$54/ISI_fec!K$54)</f>
        <v>0</v>
      </c>
      <c r="L146" s="131">
        <f>IF(L$54=0,0,L$54/ISI_fec!L$54)</f>
        <v>0</v>
      </c>
      <c r="M146" s="131">
        <f>IF(M$54=0,0,M$54/ISI_fec!M$54)</f>
        <v>0</v>
      </c>
      <c r="N146" s="131">
        <f>IF(N$54=0,0,N$54/ISI_fec!N$54)</f>
        <v>0</v>
      </c>
      <c r="O146" s="131">
        <f>IF(O$54=0,0,O$54/ISI_fec!O$54)</f>
        <v>0</v>
      </c>
      <c r="P146" s="131">
        <f>IF(P$54=0,0,P$54/ISI_fec!P$54)</f>
        <v>0</v>
      </c>
      <c r="Q146" s="131">
        <f>IF(Q$54=0,0,Q$54/ISI_fec!Q$54)</f>
        <v>0</v>
      </c>
    </row>
    <row r="147" spans="1:17" x14ac:dyDescent="0.25">
      <c r="A147" s="76" t="s">
        <v>82</v>
      </c>
      <c r="B147" s="130">
        <f>IF(B$55=0,0,B$55/ISI_fec!B$55)</f>
        <v>0</v>
      </c>
      <c r="C147" s="130">
        <f>IF(C$55=0,0,C$55/ISI_fec!C$55)</f>
        <v>0</v>
      </c>
      <c r="D147" s="130">
        <f>IF(D$55=0,0,D$55/ISI_fec!D$55)</f>
        <v>0</v>
      </c>
      <c r="E147" s="130">
        <f>IF(E$55=0,0,E$55/ISI_fec!E$55)</f>
        <v>0</v>
      </c>
      <c r="F147" s="130">
        <f>IF(F$55=0,0,F$55/ISI_fec!F$55)</f>
        <v>0</v>
      </c>
      <c r="G147" s="130">
        <f>IF(G$55=0,0,G$55/ISI_fec!G$55)</f>
        <v>0</v>
      </c>
      <c r="H147" s="130">
        <f>IF(H$55=0,0,H$55/ISI_fec!H$55)</f>
        <v>0</v>
      </c>
      <c r="I147" s="130">
        <f>IF(I$55=0,0,I$55/ISI_fec!I$55)</f>
        <v>0</v>
      </c>
      <c r="J147" s="130">
        <f>IF(J$55=0,0,J$55/ISI_fec!J$55)</f>
        <v>0</v>
      </c>
      <c r="K147" s="130">
        <f>IF(K$55=0,0,K$55/ISI_fec!K$55)</f>
        <v>0</v>
      </c>
      <c r="L147" s="130">
        <f>IF(L$55=0,0,L$55/ISI_fec!L$55)</f>
        <v>0</v>
      </c>
      <c r="M147" s="130">
        <f>IF(M$55=0,0,M$55/ISI_fec!M$55)</f>
        <v>0</v>
      </c>
      <c r="N147" s="130">
        <f>IF(N$55=0,0,N$55/ISI_fec!N$55)</f>
        <v>0</v>
      </c>
      <c r="O147" s="130">
        <f>IF(O$55=0,0,O$55/ISI_fec!O$55)</f>
        <v>0</v>
      </c>
      <c r="P147" s="130">
        <f>IF(P$55=0,0,P$55/ISI_fec!P$55)</f>
        <v>0</v>
      </c>
      <c r="Q147" s="130">
        <f>IF(Q$55=0,0,Q$55/ISI_fec!Q$55)</f>
        <v>0</v>
      </c>
    </row>
    <row r="148" spans="1:17" x14ac:dyDescent="0.25">
      <c r="A148" s="76" t="s">
        <v>81</v>
      </c>
      <c r="B148" s="130">
        <f>IF(B$56=0,0,B$56/ISI_fec!B$56)</f>
        <v>0</v>
      </c>
      <c r="C148" s="130">
        <f>IF(C$56=0,0,C$56/ISI_fec!C$56)</f>
        <v>0</v>
      </c>
      <c r="D148" s="130">
        <f>IF(D$56=0,0,D$56/ISI_fec!D$56)</f>
        <v>0</v>
      </c>
      <c r="E148" s="130">
        <f>IF(E$56=0,0,E$56/ISI_fec!E$56)</f>
        <v>0</v>
      </c>
      <c r="F148" s="130">
        <f>IF(F$56=0,0,F$56/ISI_fec!F$56)</f>
        <v>0</v>
      </c>
      <c r="G148" s="130">
        <f>IF(G$56=0,0,G$56/ISI_fec!G$56)</f>
        <v>0</v>
      </c>
      <c r="H148" s="130">
        <f>IF(H$56=0,0,H$56/ISI_fec!H$56)</f>
        <v>0</v>
      </c>
      <c r="I148" s="130">
        <f>IF(I$56=0,0,I$56/ISI_fec!I$56)</f>
        <v>0</v>
      </c>
      <c r="J148" s="130">
        <f>IF(J$56=0,0,J$56/ISI_fec!J$56)</f>
        <v>0</v>
      </c>
      <c r="K148" s="130">
        <f>IF(K$56=0,0,K$56/ISI_fec!K$56)</f>
        <v>0</v>
      </c>
      <c r="L148" s="130">
        <f>IF(L$56=0,0,L$56/ISI_fec!L$56)</f>
        <v>0</v>
      </c>
      <c r="M148" s="130">
        <f>IF(M$56=0,0,M$56/ISI_fec!M$56)</f>
        <v>0</v>
      </c>
      <c r="N148" s="130">
        <f>IF(N$56=0,0,N$56/ISI_fec!N$56)</f>
        <v>0</v>
      </c>
      <c r="O148" s="130">
        <f>IF(O$56=0,0,O$56/ISI_fec!O$56)</f>
        <v>0</v>
      </c>
      <c r="P148" s="130">
        <f>IF(P$56=0,0,P$56/ISI_fec!P$56)</f>
        <v>0</v>
      </c>
      <c r="Q148" s="130">
        <f>IF(Q$56=0,0,Q$56/ISI_fec!Q$56)</f>
        <v>0</v>
      </c>
    </row>
    <row r="149" spans="1:17" x14ac:dyDescent="0.25">
      <c r="A149" s="76" t="s">
        <v>80</v>
      </c>
      <c r="B149" s="130">
        <f>IF(B$57=0,0,B$57/ISI_fec!B$57)</f>
        <v>0</v>
      </c>
      <c r="C149" s="130">
        <f>IF(C$57=0,0,C$57/ISI_fec!C$57)</f>
        <v>0</v>
      </c>
      <c r="D149" s="130">
        <f>IF(D$57=0,0,D$57/ISI_fec!D$57)</f>
        <v>0</v>
      </c>
      <c r="E149" s="130">
        <f>IF(E$57=0,0,E$57/ISI_fec!E$57)</f>
        <v>0</v>
      </c>
      <c r="F149" s="130">
        <f>IF(F$57=0,0,F$57/ISI_fec!F$57)</f>
        <v>0</v>
      </c>
      <c r="G149" s="130">
        <f>IF(G$57=0,0,G$57/ISI_fec!G$57)</f>
        <v>0</v>
      </c>
      <c r="H149" s="130">
        <f>IF(H$57=0,0,H$57/ISI_fec!H$57)</f>
        <v>0</v>
      </c>
      <c r="I149" s="130">
        <f>IF(I$57=0,0,I$57/ISI_fec!I$57)</f>
        <v>0</v>
      </c>
      <c r="J149" s="130">
        <f>IF(J$57=0,0,J$57/ISI_fec!J$57)</f>
        <v>0</v>
      </c>
      <c r="K149" s="130">
        <f>IF(K$57=0,0,K$57/ISI_fec!K$57)</f>
        <v>0</v>
      </c>
      <c r="L149" s="130">
        <f>IF(L$57=0,0,L$57/ISI_fec!L$57)</f>
        <v>0</v>
      </c>
      <c r="M149" s="130">
        <f>IF(M$57=0,0,M$57/ISI_fec!M$57)</f>
        <v>0</v>
      </c>
      <c r="N149" s="130">
        <f>IF(N$57=0,0,N$57/ISI_fec!N$57)</f>
        <v>0</v>
      </c>
      <c r="O149" s="130">
        <f>IF(O$57=0,0,O$57/ISI_fec!O$57)</f>
        <v>0</v>
      </c>
      <c r="P149" s="130">
        <f>IF(P$57=0,0,P$57/ISI_fec!P$57)</f>
        <v>0</v>
      </c>
      <c r="Q149" s="130">
        <f>IF(Q$57=0,0,Q$57/ISI_fec!Q$57)</f>
        <v>0</v>
      </c>
    </row>
    <row r="150" spans="1:17" x14ac:dyDescent="0.25">
      <c r="A150" s="129" t="s">
        <v>79</v>
      </c>
      <c r="B150" s="128">
        <f>IF(B$58=0,0,B$58/ISI_fec!B$58)</f>
        <v>1.3251222000000002</v>
      </c>
      <c r="C150" s="128">
        <f>IF(C$58=0,0,C$58/ISI_fec!C$58)</f>
        <v>1.3251221999999998</v>
      </c>
      <c r="D150" s="128">
        <f>IF(D$58=0,0,D$58/ISI_fec!D$58)</f>
        <v>1.3251221999999996</v>
      </c>
      <c r="E150" s="128">
        <f>IF(E$58=0,0,E$58/ISI_fec!E$58)</f>
        <v>1.3251222000000005</v>
      </c>
      <c r="F150" s="128">
        <f>IF(F$58=0,0,F$58/ISI_fec!F$58)</f>
        <v>1.3251222</v>
      </c>
      <c r="G150" s="128">
        <f>IF(G$58=0,0,G$58/ISI_fec!G$58)</f>
        <v>1.3251221999999998</v>
      </c>
      <c r="H150" s="128">
        <f>IF(H$58=0,0,H$58/ISI_fec!H$58)</f>
        <v>1.3251222000000002</v>
      </c>
      <c r="I150" s="128">
        <f>IF(I$58=0,0,I$58/ISI_fec!I$58)</f>
        <v>1.3251222000000002</v>
      </c>
      <c r="J150" s="128">
        <f>IF(J$58=0,0,J$58/ISI_fec!J$58)</f>
        <v>1.3251222000000005</v>
      </c>
      <c r="K150" s="128">
        <f>IF(K$58=0,0,K$58/ISI_fec!K$58)</f>
        <v>1.3251222000000005</v>
      </c>
      <c r="L150" s="128">
        <f>IF(L$58=0,0,L$58/ISI_fec!L$58)</f>
        <v>1.3251222000000005</v>
      </c>
      <c r="M150" s="128">
        <f>IF(M$58=0,0,M$58/ISI_fec!M$58)</f>
        <v>1.3251222000000002</v>
      </c>
      <c r="N150" s="128">
        <f>IF(N$58=0,0,N$58/ISI_fec!N$58)</f>
        <v>1.3251221999999998</v>
      </c>
      <c r="O150" s="128">
        <f>IF(O$58=0,0,O$58/ISI_fec!O$58)</f>
        <v>1.3251222</v>
      </c>
      <c r="P150" s="128">
        <f>IF(P$58=0,0,P$58/ISI_fec!P$58)</f>
        <v>1.3251222000000002</v>
      </c>
      <c r="Q150" s="128">
        <f>IF(Q$58=0,0,Q$58/ISI_fec!Q$58)</f>
        <v>1.3251222000000002</v>
      </c>
    </row>
    <row r="151" spans="1:17" x14ac:dyDescent="0.25">
      <c r="A151" s="127" t="s">
        <v>115</v>
      </c>
      <c r="B151" s="126">
        <f>IF(B$63=0,0,B$63/ISI_fec!B$63)</f>
        <v>3.5945861933867946</v>
      </c>
      <c r="C151" s="126">
        <f>IF(C$63=0,0,C$63/ISI_fec!C$63)</f>
        <v>3.7818524838340908</v>
      </c>
      <c r="D151" s="126">
        <f>IF(D$63=0,0,D$63/ISI_fec!D$63)</f>
        <v>2.3291963352620262</v>
      </c>
      <c r="E151" s="126">
        <f>IF(E$63=0,0,E$63/ISI_fec!E$63)</f>
        <v>2.9052320461713403</v>
      </c>
      <c r="F151" s="126">
        <f>IF(F$63=0,0,F$63/ISI_fec!F$63)</f>
        <v>3.576694768944864</v>
      </c>
      <c r="G151" s="126">
        <f>IF(G$63=0,0,G$63/ISI_fec!G$63)</f>
        <v>2.3293486404249761</v>
      </c>
      <c r="H151" s="126">
        <f>IF(H$63=0,0,H$63/ISI_fec!H$63)</f>
        <v>3.0321921973743717</v>
      </c>
      <c r="I151" s="126">
        <f>IF(I$63=0,0,I$63/ISI_fec!I$63)</f>
        <v>3.1691773727130652</v>
      </c>
      <c r="J151" s="126">
        <f>IF(J$63=0,0,J$63/ISI_fec!J$63)</f>
        <v>1.900085711495457</v>
      </c>
      <c r="K151" s="126">
        <f>IF(K$63=0,0,K$63/ISI_fec!K$63)</f>
        <v>1.966697663786511</v>
      </c>
      <c r="L151" s="126">
        <f>IF(L$63=0,0,L$63/ISI_fec!L$63)</f>
        <v>1.4498506001548404</v>
      </c>
      <c r="M151" s="126">
        <f>IF(M$63=0,0,M$63/ISI_fec!M$63)</f>
        <v>1.5253325479824513</v>
      </c>
      <c r="N151" s="126">
        <f>IF(N$63=0,0,N$63/ISI_fec!N$63)</f>
        <v>1.6511620883384275</v>
      </c>
      <c r="O151" s="126">
        <f>IF(O$63=0,0,O$63/ISI_fec!O$63)</f>
        <v>1.6982545910331956</v>
      </c>
      <c r="P151" s="126">
        <f>IF(P$63=0,0,P$63/ISI_fec!P$63)</f>
        <v>1.5791821957972638</v>
      </c>
      <c r="Q151" s="126">
        <f>IF(Q$63=0,0,Q$63/ISI_fec!Q$63)</f>
        <v>1.6207430305194448</v>
      </c>
    </row>
    <row r="152" spans="1:17" x14ac:dyDescent="0.25">
      <c r="A152" s="127" t="s">
        <v>114</v>
      </c>
      <c r="B152" s="126">
        <f>IF(B$69=0,0,B$69/ISI_fec!B$69)</f>
        <v>0</v>
      </c>
      <c r="C152" s="126">
        <f>IF(C$69=0,0,C$69/ISI_fec!C$69)</f>
        <v>0</v>
      </c>
      <c r="D152" s="126">
        <f>IF(D$69=0,0,D$69/ISI_fec!D$69)</f>
        <v>0</v>
      </c>
      <c r="E152" s="126">
        <f>IF(E$69=0,0,E$69/ISI_fec!E$69)</f>
        <v>0</v>
      </c>
      <c r="F152" s="126">
        <f>IF(F$69=0,0,F$69/ISI_fec!F$69)</f>
        <v>0</v>
      </c>
      <c r="G152" s="126">
        <f>IF(G$69=0,0,G$69/ISI_fec!G$69)</f>
        <v>0</v>
      </c>
      <c r="H152" s="126">
        <f>IF(H$69=0,0,H$69/ISI_fec!H$69)</f>
        <v>0</v>
      </c>
      <c r="I152" s="126">
        <f>IF(I$69=0,0,I$69/ISI_fec!I$69)</f>
        <v>0</v>
      </c>
      <c r="J152" s="126">
        <f>IF(J$69=0,0,J$69/ISI_fec!J$69)</f>
        <v>0</v>
      </c>
      <c r="K152" s="126">
        <f>IF(K$69=0,0,K$69/ISI_fec!K$69)</f>
        <v>0</v>
      </c>
      <c r="L152" s="126">
        <f>IF(L$69=0,0,L$69/ISI_fec!L$69)</f>
        <v>0</v>
      </c>
      <c r="M152" s="126">
        <f>IF(M$69=0,0,M$69/ISI_fec!M$69)</f>
        <v>0</v>
      </c>
      <c r="N152" s="126">
        <f>IF(N$69=0,0,N$69/ISI_fec!N$69)</f>
        <v>0</v>
      </c>
      <c r="O152" s="126">
        <f>IF(O$69=0,0,O$69/ISI_fec!O$69)</f>
        <v>0</v>
      </c>
      <c r="P152" s="126">
        <f>IF(P$69=0,0,P$69/ISI_fec!P$69)</f>
        <v>0</v>
      </c>
      <c r="Q152" s="126">
        <f>IF(Q$69=0,0,Q$69/ISI_fec!Q$69)</f>
        <v>0</v>
      </c>
    </row>
    <row r="153" spans="1:17" x14ac:dyDescent="0.25">
      <c r="A153" s="127" t="s">
        <v>113</v>
      </c>
      <c r="B153" s="126">
        <f>IF(B$70=0,0,B$70/ISI_fec!B$70)</f>
        <v>1.3971309915606771</v>
      </c>
      <c r="C153" s="126">
        <f>IF(C$70=0,0,C$70/ISI_fec!C$70)</f>
        <v>1.3626195222583748</v>
      </c>
      <c r="D153" s="126">
        <f>IF(D$70=0,0,D$70/ISI_fec!D$70)</f>
        <v>1.3123886162491576</v>
      </c>
      <c r="E153" s="126">
        <f>IF(E$70=0,0,E$70/ISI_fec!E$70)</f>
        <v>1.3087061130442557</v>
      </c>
      <c r="F153" s="126">
        <f>IF(F$70=0,0,F$70/ISI_fec!F$70)</f>
        <v>1.3006106001989675</v>
      </c>
      <c r="G153" s="126">
        <f>IF(G$70=0,0,G$70/ISI_fec!G$70)</f>
        <v>1.2948232713014183</v>
      </c>
      <c r="H153" s="126">
        <f>IF(H$70=0,0,H$70/ISI_fec!H$70)</f>
        <v>1.2968070852843019</v>
      </c>
      <c r="I153" s="126">
        <f>IF(I$70=0,0,I$70/ISI_fec!I$70)</f>
        <v>1.2937048358634136</v>
      </c>
      <c r="J153" s="126">
        <f>IF(J$70=0,0,J$70/ISI_fec!J$70)</f>
        <v>1.2966881185530652</v>
      </c>
      <c r="K153" s="126">
        <f>IF(K$70=0,0,K$70/ISI_fec!K$70)</f>
        <v>1.3018363677182248</v>
      </c>
      <c r="L153" s="126">
        <f>IF(L$70=0,0,L$70/ISI_fec!L$70)</f>
        <v>1.3002819541498714</v>
      </c>
      <c r="M153" s="126">
        <f>IF(M$70=0,0,M$70/ISI_fec!M$70)</f>
        <v>1.2991845382140208</v>
      </c>
      <c r="N153" s="126">
        <f>IF(N$70=0,0,N$70/ISI_fec!N$70)</f>
        <v>1.2983619641000383</v>
      </c>
      <c r="O153" s="126">
        <f>IF(O$70=0,0,O$70/ISI_fec!O$70)</f>
        <v>1.2952352383857155</v>
      </c>
      <c r="P153" s="126">
        <f>IF(P$70=0,0,P$70/ISI_fec!P$70)</f>
        <v>1.2985708978628001</v>
      </c>
      <c r="Q153" s="126">
        <f>IF(Q$70=0,0,Q$70/ISI_fec!Q$70)</f>
        <v>1.2993669477031313</v>
      </c>
    </row>
    <row r="154" spans="1:17" x14ac:dyDescent="0.25">
      <c r="A154" s="72" t="s">
        <v>112</v>
      </c>
      <c r="B154" s="125">
        <f>IF(B$77=0,0,B$77/ISI_fec!B$77)</f>
        <v>1.7106544267742769</v>
      </c>
      <c r="C154" s="125">
        <f>IF(C$77=0,0,C$77/ISI_fec!C$77)</f>
        <v>1.4388274903522704</v>
      </c>
      <c r="D154" s="125">
        <f>IF(D$77=0,0,D$77/ISI_fec!D$77)</f>
        <v>0.98469819402148806</v>
      </c>
      <c r="E154" s="125">
        <f>IF(E$77=0,0,E$77/ISI_fec!E$77)</f>
        <v>0.97238757551202093</v>
      </c>
      <c r="F154" s="125">
        <f>IF(F$77=0,0,F$77/ISI_fec!F$77)</f>
        <v>2.1878529625162249</v>
      </c>
      <c r="G154" s="125">
        <f>IF(G$77=0,0,G$77/ISI_fec!G$77)</f>
        <v>1.9993947376000993</v>
      </c>
      <c r="H154" s="125">
        <f>IF(H$77=0,0,H$77/ISI_fec!H$77)</f>
        <v>2.119310713980294</v>
      </c>
      <c r="I154" s="125">
        <f>IF(I$77=0,0,I$77/ISI_fec!I$77)</f>
        <v>2.1193056519455036</v>
      </c>
      <c r="J154" s="125">
        <f>IF(J$77=0,0,J$77/ISI_fec!J$77)</f>
        <v>1.80634182095489</v>
      </c>
      <c r="K154" s="125">
        <f>IF(K$77=0,0,K$77/ISI_fec!K$77)</f>
        <v>1.7494775490832666</v>
      </c>
      <c r="L154" s="125">
        <f>IF(L$77=0,0,L$77/ISI_fec!L$77)</f>
        <v>1.5518457918034119</v>
      </c>
      <c r="M154" s="125">
        <f>IF(M$77=0,0,M$77/ISI_fec!M$77)</f>
        <v>1.6626198410480291</v>
      </c>
      <c r="N154" s="125">
        <f>IF(N$77=0,0,N$77/ISI_fec!N$77)</f>
        <v>1.6856467767983909</v>
      </c>
      <c r="O154" s="125">
        <f>IF(O$77=0,0,O$77/ISI_fec!O$77)</f>
        <v>1.4602032620666119</v>
      </c>
      <c r="P154" s="125">
        <f>IF(P$77=0,0,P$77/ISI_fec!P$77)</f>
        <v>1.7817488679032187</v>
      </c>
      <c r="Q154" s="125">
        <f>IF(Q$77=0,0,Q$77/ISI_fec!Q$77)</f>
        <v>1.3095381014523793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0.79998168889431442"/>
    <pageSetUpPr fitToPage="1"/>
  </sheetPr>
  <dimension ref="A1:Q10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SUM(B4:B8)</f>
        <v>259.83288190538303</v>
      </c>
      <c r="C3" s="46">
        <f t="shared" ref="C3:Q3" si="0">SUM(C4:C8)</f>
        <v>141.62629346093948</v>
      </c>
      <c r="D3" s="46">
        <f t="shared" si="0"/>
        <v>160.38042192292383</v>
      </c>
      <c r="E3" s="46">
        <f t="shared" si="0"/>
        <v>160.51752409824741</v>
      </c>
      <c r="F3" s="46">
        <f t="shared" si="0"/>
        <v>315.89200566415258</v>
      </c>
      <c r="G3" s="46">
        <f t="shared" si="0"/>
        <v>276.3512614049659</v>
      </c>
      <c r="H3" s="46">
        <f t="shared" si="0"/>
        <v>425.05486844965969</v>
      </c>
      <c r="I3" s="46">
        <f t="shared" si="0"/>
        <v>478.97281119889243</v>
      </c>
      <c r="J3" s="46">
        <f t="shared" si="0"/>
        <v>276.42414304584264</v>
      </c>
      <c r="K3" s="46">
        <f t="shared" si="0"/>
        <v>377.46142927846557</v>
      </c>
      <c r="L3" s="46">
        <f t="shared" si="0"/>
        <v>314.90613032539483</v>
      </c>
      <c r="M3" s="46">
        <f t="shared" si="0"/>
        <v>477.36567720511101</v>
      </c>
      <c r="N3" s="46">
        <f t="shared" si="0"/>
        <v>467.62576450174828</v>
      </c>
      <c r="O3" s="46">
        <f t="shared" si="0"/>
        <v>424.52720573424102</v>
      </c>
      <c r="P3" s="46">
        <f t="shared" si="0"/>
        <v>536.10437142928356</v>
      </c>
      <c r="Q3" s="46">
        <f t="shared" si="0"/>
        <v>621.1913886955698</v>
      </c>
    </row>
    <row r="4" spans="1:17" x14ac:dyDescent="0.25">
      <c r="A4" s="110" t="s">
        <v>44</v>
      </c>
      <c r="B4" s="120">
        <v>0</v>
      </c>
      <c r="C4" s="120">
        <v>0</v>
      </c>
      <c r="D4" s="120">
        <v>0</v>
      </c>
      <c r="E4" s="120">
        <v>0</v>
      </c>
      <c r="F4" s="120">
        <v>0</v>
      </c>
      <c r="G4" s="120">
        <v>0</v>
      </c>
      <c r="H4" s="120">
        <v>0</v>
      </c>
      <c r="I4" s="120">
        <v>0</v>
      </c>
      <c r="J4" s="120">
        <v>0</v>
      </c>
      <c r="K4" s="120">
        <v>0</v>
      </c>
      <c r="L4" s="120">
        <v>0</v>
      </c>
      <c r="M4" s="120">
        <v>0</v>
      </c>
      <c r="N4" s="120">
        <v>0</v>
      </c>
      <c r="O4" s="120">
        <v>0</v>
      </c>
      <c r="P4" s="120">
        <v>0</v>
      </c>
      <c r="Q4" s="120">
        <v>0</v>
      </c>
    </row>
    <row r="5" spans="1:17" x14ac:dyDescent="0.25">
      <c r="A5" s="180" t="s">
        <v>59</v>
      </c>
      <c r="B5" s="189">
        <f>SUM(B6:B7)</f>
        <v>8.115951712613807</v>
      </c>
      <c r="C5" s="189">
        <f t="shared" ref="C5:Q5" si="1">SUM(C6:C7)</f>
        <v>4.4237363282758713</v>
      </c>
      <c r="D5" s="189">
        <f t="shared" si="1"/>
        <v>5.0095267020479133</v>
      </c>
      <c r="E5" s="189">
        <f t="shared" si="1"/>
        <v>5.013809126298689</v>
      </c>
      <c r="F5" s="189">
        <f t="shared" si="1"/>
        <v>9.8669739009575093</v>
      </c>
      <c r="G5" s="189">
        <f t="shared" si="1"/>
        <v>8.6319078510599851</v>
      </c>
      <c r="H5" s="189">
        <f t="shared" si="1"/>
        <v>13.276706020622337</v>
      </c>
      <c r="I5" s="189">
        <f t="shared" si="1"/>
        <v>14.960847829724065</v>
      </c>
      <c r="J5" s="189">
        <f t="shared" si="1"/>
        <v>8.6341843292091482</v>
      </c>
      <c r="K5" s="189">
        <f t="shared" si="1"/>
        <v>4.1740053407839337</v>
      </c>
      <c r="L5" s="189">
        <f t="shared" si="1"/>
        <v>2.9570888849829373</v>
      </c>
      <c r="M5" s="189">
        <f t="shared" si="1"/>
        <v>4.471540822171562</v>
      </c>
      <c r="N5" s="189">
        <f t="shared" si="1"/>
        <v>4.3789088151187912</v>
      </c>
      <c r="O5" s="189">
        <f t="shared" si="1"/>
        <v>1.460974572280499</v>
      </c>
      <c r="P5" s="189">
        <f t="shared" si="1"/>
        <v>2.5293601240779822</v>
      </c>
      <c r="Q5" s="189">
        <f t="shared" si="1"/>
        <v>3.6222152276299129</v>
      </c>
    </row>
    <row r="6" spans="1:17" x14ac:dyDescent="0.25">
      <c r="A6" s="179" t="s">
        <v>43</v>
      </c>
      <c r="B6" s="189">
        <v>7.416389928910176</v>
      </c>
      <c r="C6" s="189">
        <v>3.7424159415515801</v>
      </c>
      <c r="D6" s="189">
        <v>4.310283368553443</v>
      </c>
      <c r="E6" s="189">
        <v>4.1225747904969445</v>
      </c>
      <c r="F6" s="189">
        <v>7.9784643661635926</v>
      </c>
      <c r="G6" s="189">
        <v>7.3241556614585761</v>
      </c>
      <c r="H6" s="189">
        <v>10.439884607631985</v>
      </c>
      <c r="I6" s="189">
        <v>11.270519698127274</v>
      </c>
      <c r="J6" s="189">
        <v>6.5735102309689131</v>
      </c>
      <c r="K6" s="189">
        <v>0</v>
      </c>
      <c r="L6" s="189">
        <v>0</v>
      </c>
      <c r="M6" s="189">
        <v>0</v>
      </c>
      <c r="N6" s="189">
        <v>0</v>
      </c>
      <c r="O6" s="189">
        <v>0</v>
      </c>
      <c r="P6" s="189">
        <v>0</v>
      </c>
      <c r="Q6" s="189">
        <v>0</v>
      </c>
    </row>
    <row r="7" spans="1:17" x14ac:dyDescent="0.25">
      <c r="A7" s="179" t="s">
        <v>344</v>
      </c>
      <c r="B7" s="189">
        <v>0.69956178370363098</v>
      </c>
      <c r="C7" s="189">
        <v>0.68132038672429118</v>
      </c>
      <c r="D7" s="189">
        <v>0.69924333349447032</v>
      </c>
      <c r="E7" s="189">
        <v>0.89123433580174449</v>
      </c>
      <c r="F7" s="189">
        <v>1.8885095347939167</v>
      </c>
      <c r="G7" s="189">
        <v>1.307752189601409</v>
      </c>
      <c r="H7" s="189">
        <v>2.8368214129903517</v>
      </c>
      <c r="I7" s="189">
        <v>3.6903281315967913</v>
      </c>
      <c r="J7" s="189">
        <v>2.0606740982402352</v>
      </c>
      <c r="K7" s="189">
        <v>4.1740053407839337</v>
      </c>
      <c r="L7" s="189">
        <v>2.9570888849829373</v>
      </c>
      <c r="M7" s="189">
        <v>4.471540822171562</v>
      </c>
      <c r="N7" s="189">
        <v>4.3789088151187912</v>
      </c>
      <c r="O7" s="189">
        <v>1.460974572280499</v>
      </c>
      <c r="P7" s="189">
        <v>2.5293601240779822</v>
      </c>
      <c r="Q7" s="189">
        <v>3.6222152276299129</v>
      </c>
    </row>
    <row r="8" spans="1:17" x14ac:dyDescent="0.25">
      <c r="A8" s="108" t="s">
        <v>42</v>
      </c>
      <c r="B8" s="118">
        <v>243.60097848015545</v>
      </c>
      <c r="C8" s="118">
        <v>132.77882080438775</v>
      </c>
      <c r="D8" s="118">
        <v>150.36136851882802</v>
      </c>
      <c r="E8" s="118">
        <v>150.48990584565004</v>
      </c>
      <c r="F8" s="118">
        <v>296.15805786223757</v>
      </c>
      <c r="G8" s="118">
        <v>259.08744570284591</v>
      </c>
      <c r="H8" s="118">
        <v>398.50145640841504</v>
      </c>
      <c r="I8" s="118">
        <v>449.05111553944431</v>
      </c>
      <c r="J8" s="118">
        <v>259.15577438742434</v>
      </c>
      <c r="K8" s="118">
        <v>369.1134185968977</v>
      </c>
      <c r="L8" s="118">
        <v>308.99195255542895</v>
      </c>
      <c r="M8" s="118">
        <v>468.42259556076789</v>
      </c>
      <c r="N8" s="118">
        <v>458.8679468715107</v>
      </c>
      <c r="O8" s="118">
        <v>421.60525658968004</v>
      </c>
      <c r="P8" s="118">
        <v>531.0456511811276</v>
      </c>
      <c r="Q8" s="118">
        <v>613.94695824030998</v>
      </c>
    </row>
    <row r="9" spans="1:17" x14ac:dyDescent="0.25">
      <c r="A9" s="123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</row>
    <row r="10" spans="1:17" x14ac:dyDescent="0.25">
      <c r="A10" s="31" t="s">
        <v>143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</row>
    <row r="11" spans="1:17" x14ac:dyDescent="0.25">
      <c r="A11" s="110" t="s">
        <v>137</v>
      </c>
      <c r="B11" s="120">
        <v>0</v>
      </c>
      <c r="C11" s="120">
        <v>0</v>
      </c>
      <c r="D11" s="120">
        <v>0</v>
      </c>
      <c r="E11" s="120">
        <v>0</v>
      </c>
      <c r="F11" s="120">
        <v>0</v>
      </c>
      <c r="G11" s="120">
        <v>0</v>
      </c>
      <c r="H11" s="120">
        <v>0</v>
      </c>
      <c r="I11" s="120">
        <v>0</v>
      </c>
      <c r="J11" s="120">
        <v>0</v>
      </c>
      <c r="K11" s="120">
        <v>0</v>
      </c>
      <c r="L11" s="120">
        <v>0</v>
      </c>
      <c r="M11" s="120">
        <v>0</v>
      </c>
      <c r="N11" s="120">
        <v>0</v>
      </c>
      <c r="O11" s="120">
        <v>0</v>
      </c>
      <c r="P11" s="120">
        <v>0</v>
      </c>
      <c r="Q11" s="120">
        <v>0</v>
      </c>
    </row>
    <row r="12" spans="1:17" x14ac:dyDescent="0.25">
      <c r="A12" s="180" t="s">
        <v>136</v>
      </c>
      <c r="B12" s="189">
        <f>SUM(B13:B14)</f>
        <v>52.341000000000001</v>
      </c>
      <c r="C12" s="189">
        <f t="shared" ref="C12:Q12" si="2">SUM(C13:C14)</f>
        <v>54.622999999999998</v>
      </c>
      <c r="D12" s="189">
        <f t="shared" si="2"/>
        <v>58.825000000000003</v>
      </c>
      <c r="E12" s="189">
        <f t="shared" si="2"/>
        <v>57.271000000000001</v>
      </c>
      <c r="F12" s="189">
        <f t="shared" si="2"/>
        <v>58.907000000000004</v>
      </c>
      <c r="G12" s="189">
        <f t="shared" si="2"/>
        <v>66.308000000000007</v>
      </c>
      <c r="H12" s="189">
        <f t="shared" si="2"/>
        <v>76.52000000000001</v>
      </c>
      <c r="I12" s="189">
        <f t="shared" si="2"/>
        <v>75.968000000000004</v>
      </c>
      <c r="J12" s="189">
        <f t="shared" si="2"/>
        <v>65.543000000000006</v>
      </c>
      <c r="K12" s="189">
        <f t="shared" si="2"/>
        <v>16.899999999999999</v>
      </c>
      <c r="L12" s="189">
        <f t="shared" si="2"/>
        <v>16</v>
      </c>
      <c r="M12" s="189">
        <f t="shared" si="2"/>
        <v>14</v>
      </c>
      <c r="N12" s="189">
        <f t="shared" si="2"/>
        <v>11.09</v>
      </c>
      <c r="O12" s="189">
        <f t="shared" si="2"/>
        <v>2.7330000000000001</v>
      </c>
      <c r="P12" s="189">
        <f t="shared" si="2"/>
        <v>4.7205819356281653</v>
      </c>
      <c r="Q12" s="189">
        <f t="shared" si="2"/>
        <v>7.5843054674788979</v>
      </c>
    </row>
    <row r="13" spans="1:17" x14ac:dyDescent="0.25">
      <c r="A13" s="179" t="s">
        <v>43</v>
      </c>
      <c r="B13" s="189">
        <v>46.941000000000003</v>
      </c>
      <c r="C13" s="189">
        <v>44.722999999999999</v>
      </c>
      <c r="D13" s="189">
        <v>49.125</v>
      </c>
      <c r="E13" s="189">
        <v>45.371000000000002</v>
      </c>
      <c r="F13" s="189">
        <v>45.807000000000002</v>
      </c>
      <c r="G13" s="189">
        <v>54.508000000000003</v>
      </c>
      <c r="H13" s="189">
        <v>57.620000000000005</v>
      </c>
      <c r="I13" s="189">
        <v>54.468000000000004</v>
      </c>
      <c r="J13" s="189">
        <v>47.542999999999999</v>
      </c>
      <c r="K13" s="189">
        <v>0</v>
      </c>
      <c r="L13" s="189">
        <v>0</v>
      </c>
      <c r="M13" s="189">
        <v>0</v>
      </c>
      <c r="N13" s="189">
        <v>0</v>
      </c>
      <c r="O13" s="189">
        <v>0</v>
      </c>
      <c r="P13" s="189">
        <v>0</v>
      </c>
      <c r="Q13" s="189">
        <v>0</v>
      </c>
    </row>
    <row r="14" spans="1:17" x14ac:dyDescent="0.25">
      <c r="A14" s="179" t="s">
        <v>344</v>
      </c>
      <c r="B14" s="189">
        <v>5.4</v>
      </c>
      <c r="C14" s="189">
        <v>9.9</v>
      </c>
      <c r="D14" s="189">
        <v>9.6999999999999993</v>
      </c>
      <c r="E14" s="189">
        <v>11.9</v>
      </c>
      <c r="F14" s="189">
        <v>13.1</v>
      </c>
      <c r="G14" s="189">
        <v>11.8</v>
      </c>
      <c r="H14" s="189">
        <v>18.899999999999999</v>
      </c>
      <c r="I14" s="189">
        <v>21.5</v>
      </c>
      <c r="J14" s="189">
        <v>18</v>
      </c>
      <c r="K14" s="189">
        <v>16.899999999999999</v>
      </c>
      <c r="L14" s="189">
        <v>16</v>
      </c>
      <c r="M14" s="189">
        <v>14</v>
      </c>
      <c r="N14" s="189">
        <v>11.09</v>
      </c>
      <c r="O14" s="189">
        <v>2.7330000000000001</v>
      </c>
      <c r="P14" s="189">
        <v>4.7205819356281653</v>
      </c>
      <c r="Q14" s="189">
        <v>7.5843054674788979</v>
      </c>
    </row>
    <row r="15" spans="1:17" x14ac:dyDescent="0.25">
      <c r="A15" s="108" t="s">
        <v>139</v>
      </c>
      <c r="B15" s="118">
        <v>1375.9446400000002</v>
      </c>
      <c r="C15" s="118">
        <v>1397.4927066666669</v>
      </c>
      <c r="D15" s="118">
        <v>1379.9815733333335</v>
      </c>
      <c r="E15" s="118">
        <v>1378.7176800000002</v>
      </c>
      <c r="F15" s="118">
        <v>1438.4667866666671</v>
      </c>
      <c r="G15" s="118">
        <v>1421.3697733333333</v>
      </c>
      <c r="H15" s="118">
        <v>1408.0635333333335</v>
      </c>
      <c r="I15" s="118">
        <v>1389.4043333333334</v>
      </c>
      <c r="J15" s="118">
        <v>1381.9866666666669</v>
      </c>
      <c r="K15" s="118">
        <v>1314.2586666666668</v>
      </c>
      <c r="L15" s="118">
        <v>1412.0426666666667</v>
      </c>
      <c r="M15" s="118">
        <v>1484.666666666667</v>
      </c>
      <c r="N15" s="118">
        <v>1461.9546666666665</v>
      </c>
      <c r="O15" s="118">
        <v>1481.7086666666669</v>
      </c>
      <c r="P15" s="118">
        <v>1499.8646666666668</v>
      </c>
      <c r="Q15" s="118">
        <v>1518.2431397772154</v>
      </c>
    </row>
    <row r="16" spans="1:17" x14ac:dyDescent="0.25">
      <c r="A16" s="123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</row>
    <row r="17" spans="1:17" x14ac:dyDescent="0.25">
      <c r="A17" s="31" t="s">
        <v>142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</row>
    <row r="18" spans="1:17" x14ac:dyDescent="0.25">
      <c r="A18" s="110" t="s">
        <v>137</v>
      </c>
      <c r="B18" s="120">
        <v>0</v>
      </c>
      <c r="C18" s="120">
        <v>0</v>
      </c>
      <c r="D18" s="120">
        <v>0</v>
      </c>
      <c r="E18" s="120">
        <v>0</v>
      </c>
      <c r="F18" s="120">
        <v>0</v>
      </c>
      <c r="G18" s="120">
        <v>0</v>
      </c>
      <c r="H18" s="120">
        <v>0</v>
      </c>
      <c r="I18" s="120">
        <v>0</v>
      </c>
      <c r="J18" s="120">
        <v>0</v>
      </c>
      <c r="K18" s="120">
        <v>0</v>
      </c>
      <c r="L18" s="120">
        <v>0</v>
      </c>
      <c r="M18" s="120">
        <v>0</v>
      </c>
      <c r="N18" s="120">
        <v>0</v>
      </c>
      <c r="O18" s="120">
        <v>0</v>
      </c>
      <c r="P18" s="120">
        <v>0</v>
      </c>
      <c r="Q18" s="120">
        <v>0</v>
      </c>
    </row>
    <row r="19" spans="1:17" x14ac:dyDescent="0.25">
      <c r="A19" s="180" t="s">
        <v>136</v>
      </c>
      <c r="B19" s="189">
        <f t="shared" ref="B19" si="3">SUM(B20:B21)</f>
        <v>97.701149425287355</v>
      </c>
      <c r="C19" s="189">
        <f t="shared" ref="C19" si="4">SUM(C20:C21)</f>
        <v>90.94660602724305</v>
      </c>
      <c r="D19" s="189">
        <f t="shared" ref="D19" si="5">SUM(D20:D21)</f>
        <v>90.94660602724305</v>
      </c>
      <c r="E19" s="189">
        <f t="shared" ref="E19" si="6">SUM(E20:E21)</f>
        <v>88.007628220751286</v>
      </c>
      <c r="F19" s="189">
        <f t="shared" ref="F19" si="7">SUM(F20:F21)</f>
        <v>88.0076282207513</v>
      </c>
      <c r="G19" s="189">
        <f t="shared" ref="G19" si="8">SUM(G20:G21)</f>
        <v>88.007628220751286</v>
      </c>
      <c r="H19" s="189">
        <f t="shared" ref="H19" si="9">SUM(H20:H21)</f>
        <v>85.068650414259537</v>
      </c>
      <c r="I19" s="189">
        <f t="shared" ref="I19" si="10">SUM(I20:I21)</f>
        <v>85.068650414259537</v>
      </c>
      <c r="J19" s="189">
        <f t="shared" ref="J19" si="11">SUM(J20:J21)</f>
        <v>85.068650414259537</v>
      </c>
      <c r="K19" s="189">
        <f t="shared" ref="K19" si="12">SUM(K20:K21)</f>
        <v>82.129672607767787</v>
      </c>
      <c r="L19" s="189">
        <f t="shared" ref="L19" si="13">SUM(L20:L21)</f>
        <v>75.375129209723482</v>
      </c>
      <c r="M19" s="189">
        <f t="shared" ref="M19" si="14">SUM(M20:M21)</f>
        <v>75.375129209723482</v>
      </c>
      <c r="N19" s="189">
        <f t="shared" ref="N19" si="15">SUM(N20:N21)</f>
        <v>72.436151403231719</v>
      </c>
      <c r="O19" s="189">
        <f t="shared" ref="O19" si="16">SUM(O20:O21)</f>
        <v>72.436151403231719</v>
      </c>
      <c r="P19" s="189">
        <f t="shared" ref="P19" si="17">SUM(P20:P21)</f>
        <v>65.681608005187414</v>
      </c>
      <c r="Q19" s="189">
        <f t="shared" ref="Q19" si="18">SUM(Q20:Q21)</f>
        <v>62.742630198695664</v>
      </c>
    </row>
    <row r="20" spans="1:17" x14ac:dyDescent="0.25">
      <c r="A20" s="179" t="s">
        <v>43</v>
      </c>
      <c r="B20" s="189">
        <v>68.965517241379317</v>
      </c>
      <c r="C20" s="189">
        <v>62.210973843335005</v>
      </c>
      <c r="D20" s="189">
        <v>62.210973843335005</v>
      </c>
      <c r="E20" s="189">
        <v>62.210973843334997</v>
      </c>
      <c r="F20" s="189">
        <v>62.210973843335005</v>
      </c>
      <c r="G20" s="189">
        <v>62.210973843334997</v>
      </c>
      <c r="H20" s="189">
        <v>62.210973843335005</v>
      </c>
      <c r="I20" s="189">
        <v>62.210973843335005</v>
      </c>
      <c r="J20" s="189">
        <v>62.210973843335005</v>
      </c>
      <c r="K20" s="189">
        <v>62.210973843335005</v>
      </c>
      <c r="L20" s="189">
        <v>55.456430445290692</v>
      </c>
      <c r="M20" s="189">
        <v>55.456430445290692</v>
      </c>
      <c r="N20" s="189">
        <v>55.456430445290692</v>
      </c>
      <c r="O20" s="189">
        <v>55.456430445290692</v>
      </c>
      <c r="P20" s="189">
        <v>48.70188704724638</v>
      </c>
      <c r="Q20" s="189">
        <v>48.70188704724638</v>
      </c>
    </row>
    <row r="21" spans="1:17" x14ac:dyDescent="0.25">
      <c r="A21" s="179" t="s">
        <v>344</v>
      </c>
      <c r="B21" s="189">
        <v>28.735632183908045</v>
      </c>
      <c r="C21" s="189">
        <v>28.735632183908045</v>
      </c>
      <c r="D21" s="189">
        <v>28.735632183908045</v>
      </c>
      <c r="E21" s="189">
        <v>25.796654377416292</v>
      </c>
      <c r="F21" s="189">
        <v>25.796654377416292</v>
      </c>
      <c r="G21" s="189">
        <v>25.796654377416292</v>
      </c>
      <c r="H21" s="189">
        <v>22.857676570924539</v>
      </c>
      <c r="I21" s="189">
        <v>22.857676570924539</v>
      </c>
      <c r="J21" s="189">
        <v>22.857676570924539</v>
      </c>
      <c r="K21" s="189">
        <v>19.918698764432786</v>
      </c>
      <c r="L21" s="189">
        <v>19.918698764432786</v>
      </c>
      <c r="M21" s="189">
        <v>19.918698764432786</v>
      </c>
      <c r="N21" s="189">
        <v>16.979720957941034</v>
      </c>
      <c r="O21" s="189">
        <v>16.979720957941034</v>
      </c>
      <c r="P21" s="189">
        <v>16.979720957941034</v>
      </c>
      <c r="Q21" s="189">
        <v>14.040743151449281</v>
      </c>
    </row>
    <row r="22" spans="1:17" x14ac:dyDescent="0.25">
      <c r="A22" s="108" t="s">
        <v>139</v>
      </c>
      <c r="B22" s="118">
        <v>1724.1379310344826</v>
      </c>
      <c r="C22" s="118">
        <v>1724.1379310344826</v>
      </c>
      <c r="D22" s="118">
        <v>1724.1379310344828</v>
      </c>
      <c r="E22" s="118">
        <v>1567.2128525319799</v>
      </c>
      <c r="F22" s="118">
        <v>1567.2128525319802</v>
      </c>
      <c r="G22" s="118">
        <v>1567.2128525319799</v>
      </c>
      <c r="H22" s="118">
        <v>1567.2128525319799</v>
      </c>
      <c r="I22" s="118">
        <v>1567.2128525319799</v>
      </c>
      <c r="J22" s="118">
        <v>1567.2128525319799</v>
      </c>
      <c r="K22" s="118">
        <v>1567.2128525319799</v>
      </c>
      <c r="L22" s="118">
        <v>1567.2128525319799</v>
      </c>
      <c r="M22" s="118">
        <v>1567.2128525319802</v>
      </c>
      <c r="N22" s="118">
        <v>1567.2128525319799</v>
      </c>
      <c r="O22" s="118">
        <v>1567.2128525319799</v>
      </c>
      <c r="P22" s="118">
        <v>1724.1379310344828</v>
      </c>
      <c r="Q22" s="118">
        <v>1724.1379310344828</v>
      </c>
    </row>
    <row r="23" spans="1:17" x14ac:dyDescent="0.25">
      <c r="A23" s="124" t="s">
        <v>141</v>
      </c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</row>
    <row r="24" spans="1:17" x14ac:dyDescent="0.25">
      <c r="A24" s="121" t="s">
        <v>137</v>
      </c>
      <c r="B24" s="120"/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</row>
    <row r="25" spans="1:17" x14ac:dyDescent="0.25">
      <c r="A25" s="179" t="s">
        <v>136</v>
      </c>
      <c r="B25" s="189"/>
      <c r="C25" s="189">
        <f t="shared" ref="C25" si="19">SUM(C26:C27)</f>
        <v>0</v>
      </c>
      <c r="D25" s="189">
        <f t="shared" ref="D25" si="20">SUM(D26:D27)</f>
        <v>0</v>
      </c>
      <c r="E25" s="189">
        <f t="shared" ref="E25" si="21">SUM(E26:E27)</f>
        <v>0</v>
      </c>
      <c r="F25" s="189">
        <f t="shared" ref="F25" si="22">SUM(F26:F27)</f>
        <v>7.1054273576010019E-15</v>
      </c>
      <c r="G25" s="189">
        <f t="shared" ref="G25" si="23">SUM(G26:G27)</f>
        <v>0</v>
      </c>
      <c r="H25" s="189">
        <f t="shared" ref="H25" si="24">SUM(H26:H27)</f>
        <v>6.7545433980443104</v>
      </c>
      <c r="I25" s="189">
        <f t="shared" ref="I25" si="25">SUM(I26:I27)</f>
        <v>0</v>
      </c>
      <c r="J25" s="189">
        <f t="shared" ref="J25" si="26">SUM(J26:J27)</f>
        <v>0</v>
      </c>
      <c r="K25" s="189">
        <f t="shared" ref="K25" si="27">SUM(K26:K27)</f>
        <v>0</v>
      </c>
      <c r="L25" s="189">
        <f t="shared" ref="L25" si="28">SUM(L26:L27)</f>
        <v>0</v>
      </c>
      <c r="M25" s="189">
        <f t="shared" ref="M25" si="29">SUM(M26:M27)</f>
        <v>0</v>
      </c>
      <c r="N25" s="189">
        <f t="shared" ref="N25" si="30">SUM(N26:N27)</f>
        <v>0</v>
      </c>
      <c r="O25" s="189">
        <f t="shared" ref="O25" si="31">SUM(O26:O27)</f>
        <v>0</v>
      </c>
      <c r="P25" s="189">
        <f t="shared" ref="P25" si="32">SUM(P26:P27)</f>
        <v>0</v>
      </c>
      <c r="Q25" s="189">
        <f t="shared" ref="Q25" si="33">SUM(Q26:Q27)</f>
        <v>0</v>
      </c>
    </row>
    <row r="26" spans="1:17" x14ac:dyDescent="0.25">
      <c r="A26" s="102" t="s">
        <v>43</v>
      </c>
      <c r="B26" s="189"/>
      <c r="C26" s="189">
        <v>0</v>
      </c>
      <c r="D26" s="189">
        <v>0</v>
      </c>
      <c r="E26" s="189">
        <v>0</v>
      </c>
      <c r="F26" s="189">
        <v>7.1054273576010019E-15</v>
      </c>
      <c r="G26" s="189">
        <v>0</v>
      </c>
      <c r="H26" s="189">
        <v>6.7545433980443104</v>
      </c>
      <c r="I26" s="189">
        <v>0</v>
      </c>
      <c r="J26" s="189">
        <v>0</v>
      </c>
      <c r="K26" s="189">
        <v>0</v>
      </c>
      <c r="L26" s="189">
        <v>0</v>
      </c>
      <c r="M26" s="189">
        <v>0</v>
      </c>
      <c r="N26" s="189">
        <v>0</v>
      </c>
      <c r="O26" s="189">
        <v>0</v>
      </c>
      <c r="P26" s="189">
        <v>0</v>
      </c>
      <c r="Q26" s="189">
        <v>0</v>
      </c>
    </row>
    <row r="27" spans="1:17" x14ac:dyDescent="0.25">
      <c r="A27" s="102" t="s">
        <v>344</v>
      </c>
      <c r="B27" s="189"/>
      <c r="C27" s="189">
        <v>0</v>
      </c>
      <c r="D27" s="189">
        <v>0</v>
      </c>
      <c r="E27" s="189">
        <v>0</v>
      </c>
      <c r="F27" s="189">
        <v>0</v>
      </c>
      <c r="G27" s="189">
        <v>0</v>
      </c>
      <c r="H27" s="189">
        <v>0</v>
      </c>
      <c r="I27" s="189">
        <v>0</v>
      </c>
      <c r="J27" s="189">
        <v>0</v>
      </c>
      <c r="K27" s="189">
        <v>0</v>
      </c>
      <c r="L27" s="189">
        <v>0</v>
      </c>
      <c r="M27" s="189">
        <v>0</v>
      </c>
      <c r="N27" s="189">
        <v>0</v>
      </c>
      <c r="O27" s="189">
        <v>0</v>
      </c>
      <c r="P27" s="189">
        <v>0</v>
      </c>
      <c r="Q27" s="189">
        <v>0</v>
      </c>
    </row>
    <row r="28" spans="1:17" x14ac:dyDescent="0.25">
      <c r="A28" s="119" t="s">
        <v>139</v>
      </c>
      <c r="B28" s="118"/>
      <c r="C28" s="118">
        <v>0</v>
      </c>
      <c r="D28" s="118">
        <v>2.2737367544323206E-13</v>
      </c>
      <c r="E28" s="118">
        <v>0</v>
      </c>
      <c r="F28" s="118">
        <v>2.2737367544323206E-13</v>
      </c>
      <c r="G28" s="118">
        <v>0</v>
      </c>
      <c r="H28" s="118">
        <v>156.92507850250277</v>
      </c>
      <c r="I28" s="118">
        <v>0</v>
      </c>
      <c r="J28" s="118">
        <v>156.92507850250277</v>
      </c>
      <c r="K28" s="118">
        <v>0</v>
      </c>
      <c r="L28" s="118">
        <v>0</v>
      </c>
      <c r="M28" s="118">
        <v>156.9250785025028</v>
      </c>
      <c r="N28" s="118">
        <v>0</v>
      </c>
      <c r="O28" s="118">
        <v>0</v>
      </c>
      <c r="P28" s="118">
        <v>313.85015700500554</v>
      </c>
      <c r="Q28" s="118">
        <v>0</v>
      </c>
    </row>
    <row r="29" spans="1:17" x14ac:dyDescent="0.25">
      <c r="A29" s="124" t="s">
        <v>140</v>
      </c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</row>
    <row r="30" spans="1:17" x14ac:dyDescent="0.25">
      <c r="A30" s="121" t="s">
        <v>137</v>
      </c>
      <c r="B30" s="120"/>
      <c r="C30" s="120">
        <f>B18+C24-C18</f>
        <v>0</v>
      </c>
      <c r="D30" s="120">
        <f t="shared" ref="D30:Q30" si="34">C18+D24-D18</f>
        <v>0</v>
      </c>
      <c r="E30" s="120">
        <f t="shared" si="34"/>
        <v>0</v>
      </c>
      <c r="F30" s="120">
        <f t="shared" si="34"/>
        <v>0</v>
      </c>
      <c r="G30" s="120">
        <f t="shared" si="34"/>
        <v>0</v>
      </c>
      <c r="H30" s="120">
        <f t="shared" si="34"/>
        <v>0</v>
      </c>
      <c r="I30" s="120">
        <f t="shared" si="34"/>
        <v>0</v>
      </c>
      <c r="J30" s="120">
        <f t="shared" si="34"/>
        <v>0</v>
      </c>
      <c r="K30" s="120">
        <f t="shared" si="34"/>
        <v>0</v>
      </c>
      <c r="L30" s="120">
        <f t="shared" si="34"/>
        <v>0</v>
      </c>
      <c r="M30" s="120">
        <f t="shared" si="34"/>
        <v>0</v>
      </c>
      <c r="N30" s="120">
        <f t="shared" si="34"/>
        <v>0</v>
      </c>
      <c r="O30" s="120">
        <f t="shared" si="34"/>
        <v>0</v>
      </c>
      <c r="P30" s="120">
        <f t="shared" si="34"/>
        <v>0</v>
      </c>
      <c r="Q30" s="120">
        <f t="shared" si="34"/>
        <v>0</v>
      </c>
    </row>
    <row r="31" spans="1:17" x14ac:dyDescent="0.25">
      <c r="A31" s="179" t="s">
        <v>136</v>
      </c>
      <c r="B31" s="189"/>
      <c r="C31" s="189">
        <f t="shared" ref="C31:Q31" si="35">SUM(C32:C33)</f>
        <v>6.7545433980443121</v>
      </c>
      <c r="D31" s="189">
        <f t="shared" si="35"/>
        <v>0</v>
      </c>
      <c r="E31" s="189">
        <f t="shared" si="35"/>
        <v>2.9389778064917529</v>
      </c>
      <c r="F31" s="189">
        <f t="shared" si="35"/>
        <v>0</v>
      </c>
      <c r="G31" s="189">
        <f t="shared" si="35"/>
        <v>0</v>
      </c>
      <c r="H31" s="189">
        <f t="shared" si="35"/>
        <v>9.6935212045360508</v>
      </c>
      <c r="I31" s="189">
        <f t="shared" si="35"/>
        <v>0</v>
      </c>
      <c r="J31" s="189">
        <f t="shared" si="35"/>
        <v>0</v>
      </c>
      <c r="K31" s="189">
        <f t="shared" si="35"/>
        <v>2.9389778064917529</v>
      </c>
      <c r="L31" s="189">
        <f t="shared" si="35"/>
        <v>6.7545433980443121</v>
      </c>
      <c r="M31" s="189">
        <f t="shared" si="35"/>
        <v>0</v>
      </c>
      <c r="N31" s="189">
        <f t="shared" si="35"/>
        <v>2.9389778064917529</v>
      </c>
      <c r="O31" s="189">
        <f t="shared" si="35"/>
        <v>0</v>
      </c>
      <c r="P31" s="189">
        <f t="shared" si="35"/>
        <v>6.7545433980443121</v>
      </c>
      <c r="Q31" s="189">
        <f t="shared" si="35"/>
        <v>2.9389778064917529</v>
      </c>
    </row>
    <row r="32" spans="1:17" x14ac:dyDescent="0.25">
      <c r="A32" s="102" t="s">
        <v>43</v>
      </c>
      <c r="B32" s="189"/>
      <c r="C32" s="189">
        <f t="shared" ref="C32:Q32" si="36">B20+C26-C20</f>
        <v>6.7545433980443121</v>
      </c>
      <c r="D32" s="189">
        <f t="shared" si="36"/>
        <v>0</v>
      </c>
      <c r="E32" s="189">
        <f t="shared" si="36"/>
        <v>0</v>
      </c>
      <c r="F32" s="189">
        <f t="shared" si="36"/>
        <v>0</v>
      </c>
      <c r="G32" s="189">
        <f t="shared" si="36"/>
        <v>0</v>
      </c>
      <c r="H32" s="189">
        <f t="shared" si="36"/>
        <v>6.7545433980442979</v>
      </c>
      <c r="I32" s="189">
        <f t="shared" si="36"/>
        <v>0</v>
      </c>
      <c r="J32" s="189">
        <f t="shared" si="36"/>
        <v>0</v>
      </c>
      <c r="K32" s="189">
        <f t="shared" si="36"/>
        <v>0</v>
      </c>
      <c r="L32" s="189">
        <f t="shared" si="36"/>
        <v>6.7545433980443121</v>
      </c>
      <c r="M32" s="189">
        <f t="shared" si="36"/>
        <v>0</v>
      </c>
      <c r="N32" s="189">
        <f t="shared" si="36"/>
        <v>0</v>
      </c>
      <c r="O32" s="189">
        <f t="shared" si="36"/>
        <v>0</v>
      </c>
      <c r="P32" s="189">
        <f t="shared" si="36"/>
        <v>6.7545433980443121</v>
      </c>
      <c r="Q32" s="189">
        <f t="shared" si="36"/>
        <v>0</v>
      </c>
    </row>
    <row r="33" spans="1:17" x14ac:dyDescent="0.25">
      <c r="A33" s="102" t="s">
        <v>344</v>
      </c>
      <c r="B33" s="189"/>
      <c r="C33" s="189">
        <f t="shared" ref="C33:Q33" si="37">B21+C27-C21</f>
        <v>0</v>
      </c>
      <c r="D33" s="189">
        <f t="shared" si="37"/>
        <v>0</v>
      </c>
      <c r="E33" s="189">
        <f t="shared" si="37"/>
        <v>2.9389778064917529</v>
      </c>
      <c r="F33" s="189">
        <f t="shared" si="37"/>
        <v>0</v>
      </c>
      <c r="G33" s="189">
        <f t="shared" si="37"/>
        <v>0</v>
      </c>
      <c r="H33" s="189">
        <f t="shared" si="37"/>
        <v>2.9389778064917529</v>
      </c>
      <c r="I33" s="189">
        <f t="shared" si="37"/>
        <v>0</v>
      </c>
      <c r="J33" s="189">
        <f t="shared" si="37"/>
        <v>0</v>
      </c>
      <c r="K33" s="189">
        <f t="shared" si="37"/>
        <v>2.9389778064917529</v>
      </c>
      <c r="L33" s="189">
        <f t="shared" si="37"/>
        <v>0</v>
      </c>
      <c r="M33" s="189">
        <f t="shared" si="37"/>
        <v>0</v>
      </c>
      <c r="N33" s="189">
        <f t="shared" si="37"/>
        <v>2.9389778064917529</v>
      </c>
      <c r="O33" s="189">
        <f t="shared" si="37"/>
        <v>0</v>
      </c>
      <c r="P33" s="189">
        <f t="shared" si="37"/>
        <v>0</v>
      </c>
      <c r="Q33" s="189">
        <f t="shared" si="37"/>
        <v>2.9389778064917529</v>
      </c>
    </row>
    <row r="34" spans="1:17" x14ac:dyDescent="0.25">
      <c r="A34" s="119" t="s">
        <v>139</v>
      </c>
      <c r="B34" s="118"/>
      <c r="C34" s="118">
        <f t="shared" ref="C34:Q34" si="38">B22+C28-C22</f>
        <v>0</v>
      </c>
      <c r="D34" s="118">
        <f t="shared" si="38"/>
        <v>0</v>
      </c>
      <c r="E34" s="118">
        <f t="shared" si="38"/>
        <v>156.92507850250286</v>
      </c>
      <c r="F34" s="118">
        <f t="shared" si="38"/>
        <v>0</v>
      </c>
      <c r="G34" s="118">
        <f t="shared" si="38"/>
        <v>0</v>
      </c>
      <c r="H34" s="118">
        <f t="shared" si="38"/>
        <v>156.92507850250286</v>
      </c>
      <c r="I34" s="118">
        <f t="shared" si="38"/>
        <v>0</v>
      </c>
      <c r="J34" s="118">
        <f t="shared" si="38"/>
        <v>156.92507850250286</v>
      </c>
      <c r="K34" s="118">
        <f t="shared" si="38"/>
        <v>0</v>
      </c>
      <c r="L34" s="118">
        <f t="shared" si="38"/>
        <v>0</v>
      </c>
      <c r="M34" s="118">
        <f t="shared" si="38"/>
        <v>156.92507850250263</v>
      </c>
      <c r="N34" s="118">
        <f t="shared" si="38"/>
        <v>0</v>
      </c>
      <c r="O34" s="118">
        <f t="shared" si="38"/>
        <v>0</v>
      </c>
      <c r="P34" s="118">
        <f t="shared" si="38"/>
        <v>156.92507850250263</v>
      </c>
      <c r="Q34" s="118">
        <f t="shared" si="38"/>
        <v>0</v>
      </c>
    </row>
    <row r="35" spans="1:17" x14ac:dyDescent="0.25">
      <c r="A35" s="31" t="s">
        <v>138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</row>
    <row r="36" spans="1:17" x14ac:dyDescent="0.25">
      <c r="A36" s="110" t="s">
        <v>137</v>
      </c>
      <c r="B36" s="120">
        <f>B18-B11</f>
        <v>0</v>
      </c>
      <c r="C36" s="120">
        <f t="shared" ref="C36:Q36" si="39">C18-C11</f>
        <v>0</v>
      </c>
      <c r="D36" s="120">
        <f t="shared" si="39"/>
        <v>0</v>
      </c>
      <c r="E36" s="120">
        <f t="shared" si="39"/>
        <v>0</v>
      </c>
      <c r="F36" s="120">
        <f t="shared" si="39"/>
        <v>0</v>
      </c>
      <c r="G36" s="120">
        <f t="shared" si="39"/>
        <v>0</v>
      </c>
      <c r="H36" s="120">
        <f t="shared" si="39"/>
        <v>0</v>
      </c>
      <c r="I36" s="120">
        <f t="shared" si="39"/>
        <v>0</v>
      </c>
      <c r="J36" s="120">
        <f t="shared" si="39"/>
        <v>0</v>
      </c>
      <c r="K36" s="120">
        <f t="shared" si="39"/>
        <v>0</v>
      </c>
      <c r="L36" s="120">
        <f t="shared" si="39"/>
        <v>0</v>
      </c>
      <c r="M36" s="120">
        <f t="shared" si="39"/>
        <v>0</v>
      </c>
      <c r="N36" s="120">
        <f t="shared" si="39"/>
        <v>0</v>
      </c>
      <c r="O36" s="120">
        <f t="shared" si="39"/>
        <v>0</v>
      </c>
      <c r="P36" s="120">
        <f t="shared" si="39"/>
        <v>0</v>
      </c>
      <c r="Q36" s="120">
        <f t="shared" si="39"/>
        <v>0</v>
      </c>
    </row>
    <row r="37" spans="1:17" x14ac:dyDescent="0.25">
      <c r="A37" s="180" t="s">
        <v>136</v>
      </c>
      <c r="B37" s="189">
        <f>SUM(B38:B39)</f>
        <v>45.360149425287361</v>
      </c>
      <c r="C37" s="189">
        <f t="shared" ref="C37:Q37" si="40">SUM(C38:C39)</f>
        <v>36.323606027243052</v>
      </c>
      <c r="D37" s="189">
        <f t="shared" si="40"/>
        <v>32.121606027243047</v>
      </c>
      <c r="E37" s="189">
        <f t="shared" si="40"/>
        <v>30.736628220751285</v>
      </c>
      <c r="F37" s="189">
        <f t="shared" si="40"/>
        <v>29.100628220751297</v>
      </c>
      <c r="G37" s="189">
        <f t="shared" si="40"/>
        <v>21.699628220751286</v>
      </c>
      <c r="H37" s="189">
        <f t="shared" si="40"/>
        <v>8.5486504142595408</v>
      </c>
      <c r="I37" s="189">
        <f t="shared" si="40"/>
        <v>9.1006504142595404</v>
      </c>
      <c r="J37" s="189">
        <f t="shared" si="40"/>
        <v>19.525650414259545</v>
      </c>
      <c r="K37" s="189">
        <f t="shared" si="40"/>
        <v>65.229672607767796</v>
      </c>
      <c r="L37" s="189">
        <f t="shared" si="40"/>
        <v>59.375129209723482</v>
      </c>
      <c r="M37" s="189">
        <f t="shared" si="40"/>
        <v>61.375129209723482</v>
      </c>
      <c r="N37" s="189">
        <f t="shared" si="40"/>
        <v>61.34615140323173</v>
      </c>
      <c r="O37" s="189">
        <f t="shared" si="40"/>
        <v>69.703151403231729</v>
      </c>
      <c r="P37" s="189">
        <f t="shared" si="40"/>
        <v>60.961026069559253</v>
      </c>
      <c r="Q37" s="189">
        <f t="shared" si="40"/>
        <v>55.158324731216766</v>
      </c>
    </row>
    <row r="38" spans="1:17" x14ac:dyDescent="0.25">
      <c r="A38" s="179" t="s">
        <v>43</v>
      </c>
      <c r="B38" s="189">
        <f t="shared" ref="B38:Q38" si="41">B20-B13</f>
        <v>22.024517241379314</v>
      </c>
      <c r="C38" s="189">
        <f t="shared" si="41"/>
        <v>17.487973843335006</v>
      </c>
      <c r="D38" s="189">
        <f t="shared" si="41"/>
        <v>13.085973843335005</v>
      </c>
      <c r="E38" s="189">
        <f t="shared" si="41"/>
        <v>16.839973843334995</v>
      </c>
      <c r="F38" s="189">
        <f t="shared" si="41"/>
        <v>16.403973843335002</v>
      </c>
      <c r="G38" s="189">
        <f t="shared" si="41"/>
        <v>7.7029738433349948</v>
      </c>
      <c r="H38" s="189">
        <f t="shared" si="41"/>
        <v>4.590973843335</v>
      </c>
      <c r="I38" s="189">
        <f t="shared" si="41"/>
        <v>7.742973843335001</v>
      </c>
      <c r="J38" s="189">
        <f t="shared" si="41"/>
        <v>14.667973843335005</v>
      </c>
      <c r="K38" s="189">
        <f t="shared" si="41"/>
        <v>62.210973843335005</v>
      </c>
      <c r="L38" s="189">
        <f t="shared" si="41"/>
        <v>55.456430445290692</v>
      </c>
      <c r="M38" s="189">
        <f t="shared" si="41"/>
        <v>55.456430445290692</v>
      </c>
      <c r="N38" s="189">
        <f t="shared" si="41"/>
        <v>55.456430445290692</v>
      </c>
      <c r="O38" s="189">
        <f t="shared" si="41"/>
        <v>55.456430445290692</v>
      </c>
      <c r="P38" s="189">
        <f t="shared" si="41"/>
        <v>48.70188704724638</v>
      </c>
      <c r="Q38" s="189">
        <f t="shared" si="41"/>
        <v>48.70188704724638</v>
      </c>
    </row>
    <row r="39" spans="1:17" x14ac:dyDescent="0.25">
      <c r="A39" s="179" t="s">
        <v>344</v>
      </c>
      <c r="B39" s="189">
        <f t="shared" ref="B39:Q39" si="42">B21-B14</f>
        <v>23.335632183908046</v>
      </c>
      <c r="C39" s="189">
        <f t="shared" si="42"/>
        <v>18.835632183908046</v>
      </c>
      <c r="D39" s="189">
        <f t="shared" si="42"/>
        <v>19.035632183908046</v>
      </c>
      <c r="E39" s="189">
        <f t="shared" si="42"/>
        <v>13.896654377416292</v>
      </c>
      <c r="F39" s="189">
        <f t="shared" si="42"/>
        <v>12.696654377416293</v>
      </c>
      <c r="G39" s="189">
        <f t="shared" si="42"/>
        <v>13.996654377416291</v>
      </c>
      <c r="H39" s="189">
        <f t="shared" si="42"/>
        <v>3.9576765709245407</v>
      </c>
      <c r="I39" s="189">
        <f t="shared" si="42"/>
        <v>1.3576765709245393</v>
      </c>
      <c r="J39" s="189">
        <f t="shared" si="42"/>
        <v>4.8576765709245393</v>
      </c>
      <c r="K39" s="189">
        <f t="shared" si="42"/>
        <v>3.0186987644327878</v>
      </c>
      <c r="L39" s="189">
        <f t="shared" si="42"/>
        <v>3.9186987644327864</v>
      </c>
      <c r="M39" s="189">
        <f t="shared" si="42"/>
        <v>5.9186987644327864</v>
      </c>
      <c r="N39" s="189">
        <f t="shared" si="42"/>
        <v>5.8897209579410337</v>
      </c>
      <c r="O39" s="189">
        <f t="shared" si="42"/>
        <v>14.246720957941033</v>
      </c>
      <c r="P39" s="189">
        <f t="shared" si="42"/>
        <v>12.259139022312869</v>
      </c>
      <c r="Q39" s="189">
        <f t="shared" si="42"/>
        <v>6.4564376839703828</v>
      </c>
    </row>
    <row r="40" spans="1:17" x14ac:dyDescent="0.25">
      <c r="A40" s="108" t="s">
        <v>139</v>
      </c>
      <c r="B40" s="118">
        <f t="shared" ref="B40:Q40" si="43">B22-B15</f>
        <v>348.1932910344824</v>
      </c>
      <c r="C40" s="118">
        <f t="shared" si="43"/>
        <v>326.64522436781567</v>
      </c>
      <c r="D40" s="118">
        <f t="shared" si="43"/>
        <v>344.15635770114932</v>
      </c>
      <c r="E40" s="118">
        <f t="shared" si="43"/>
        <v>188.49517253197973</v>
      </c>
      <c r="F40" s="118">
        <f t="shared" si="43"/>
        <v>128.74606586531308</v>
      </c>
      <c r="G40" s="118">
        <f t="shared" si="43"/>
        <v>145.84307919864659</v>
      </c>
      <c r="H40" s="118">
        <f t="shared" si="43"/>
        <v>159.14931919864648</v>
      </c>
      <c r="I40" s="118">
        <f t="shared" si="43"/>
        <v>177.80851919864654</v>
      </c>
      <c r="J40" s="118">
        <f t="shared" si="43"/>
        <v>185.22618586531303</v>
      </c>
      <c r="K40" s="118">
        <f t="shared" si="43"/>
        <v>252.95418586531309</v>
      </c>
      <c r="L40" s="118">
        <f t="shared" si="43"/>
        <v>155.17018586531321</v>
      </c>
      <c r="M40" s="118">
        <f t="shared" si="43"/>
        <v>82.546185865313191</v>
      </c>
      <c r="N40" s="118">
        <f t="shared" si="43"/>
        <v>105.25818586531341</v>
      </c>
      <c r="O40" s="118">
        <f t="shared" si="43"/>
        <v>85.504185865313048</v>
      </c>
      <c r="P40" s="118">
        <f t="shared" si="43"/>
        <v>224.27326436781595</v>
      </c>
      <c r="Q40" s="118">
        <f t="shared" si="43"/>
        <v>205.89479125726734</v>
      </c>
    </row>
    <row r="41" spans="1:17" x14ac:dyDescent="0.25">
      <c r="A41" s="123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</row>
    <row r="42" spans="1:17" x14ac:dyDescent="0.25">
      <c r="A42" s="31" t="s">
        <v>77</v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</row>
    <row r="43" spans="1:17" x14ac:dyDescent="0.25">
      <c r="A43" s="50" t="s">
        <v>69</v>
      </c>
      <c r="B43" s="38">
        <v>625.20291974461088</v>
      </c>
      <c r="C43" s="38">
        <v>646.39730999999892</v>
      </c>
      <c r="D43" s="38">
        <v>602.89767000000018</v>
      </c>
      <c r="E43" s="38">
        <v>594.24929999999995</v>
      </c>
      <c r="F43" s="38">
        <v>572.94657000000007</v>
      </c>
      <c r="G43" s="38">
        <v>543.56807909099814</v>
      </c>
      <c r="H43" s="38">
        <v>554.36818999999991</v>
      </c>
      <c r="I43" s="38">
        <v>554.24216000000001</v>
      </c>
      <c r="J43" s="38">
        <v>502.04293999999999</v>
      </c>
      <c r="K43" s="38">
        <v>413.93764999999996</v>
      </c>
      <c r="L43" s="38">
        <v>360.94481335149464</v>
      </c>
      <c r="M43" s="38">
        <v>402.59844074852083</v>
      </c>
      <c r="N43" s="38">
        <v>409.55008564046301</v>
      </c>
      <c r="O43" s="38">
        <v>406.20542981632491</v>
      </c>
      <c r="P43" s="38">
        <v>421.44585955829359</v>
      </c>
      <c r="Q43" s="38">
        <v>432.7650581034145</v>
      </c>
    </row>
    <row r="44" spans="1:17" x14ac:dyDescent="0.25">
      <c r="A44" s="55" t="s">
        <v>33</v>
      </c>
      <c r="B44" s="54">
        <v>79.67828161094863</v>
      </c>
      <c r="C44" s="54">
        <v>95.296979999998996</v>
      </c>
      <c r="D44" s="54">
        <v>65.898359999999997</v>
      </c>
      <c r="E44" s="54">
        <v>53.199130000000004</v>
      </c>
      <c r="F44" s="54">
        <v>29.500529999999998</v>
      </c>
      <c r="G44" s="54">
        <v>2.6271577270700259</v>
      </c>
      <c r="H44" s="54">
        <v>2.59999</v>
      </c>
      <c r="I44" s="54">
        <v>16.299480000000003</v>
      </c>
      <c r="J44" s="54">
        <v>16.997710000000001</v>
      </c>
      <c r="K44" s="54">
        <v>2.6996099999999998</v>
      </c>
      <c r="L44" s="54">
        <v>4.0845601104319105</v>
      </c>
      <c r="M44" s="54">
        <v>10.747864592588314</v>
      </c>
      <c r="N44" s="54">
        <v>9.5291376994120682</v>
      </c>
      <c r="O44" s="54">
        <v>5.4218268613933631</v>
      </c>
      <c r="P44" s="54">
        <v>6.257822041392699</v>
      </c>
      <c r="Q44" s="54">
        <v>7.3565133456841245</v>
      </c>
    </row>
    <row r="45" spans="1:17" x14ac:dyDescent="0.25">
      <c r="A45" s="52" t="s">
        <v>32</v>
      </c>
      <c r="B45" s="51">
        <v>20.612791025575667</v>
      </c>
      <c r="C45" s="51">
        <v>18.70027</v>
      </c>
      <c r="D45" s="51">
        <v>14.796120000000148</v>
      </c>
      <c r="E45" s="51">
        <v>11.799979999999996</v>
      </c>
      <c r="F45" s="51">
        <v>15.655119999999989</v>
      </c>
      <c r="G45" s="51">
        <v>14.760020751169403</v>
      </c>
      <c r="H45" s="51">
        <v>14.8004199999999</v>
      </c>
      <c r="I45" s="51">
        <v>9.0042000000000311</v>
      </c>
      <c r="J45" s="51">
        <v>9.0029500000000109</v>
      </c>
      <c r="K45" s="51">
        <v>9.096090000000018</v>
      </c>
      <c r="L45" s="51">
        <v>9.1235621139401264</v>
      </c>
      <c r="M45" s="51">
        <v>8.0970956820527071</v>
      </c>
      <c r="N45" s="51">
        <v>6.9979485690278391</v>
      </c>
      <c r="O45" s="51">
        <v>6.9982015109859477</v>
      </c>
      <c r="P45" s="51">
        <v>6.042842762689725</v>
      </c>
      <c r="Q45" s="51">
        <v>5.947276651043194</v>
      </c>
    </row>
    <row r="46" spans="1:17" x14ac:dyDescent="0.25">
      <c r="A46" s="53" t="s">
        <v>31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30</v>
      </c>
      <c r="B47" s="51">
        <v>1.0988224371960702</v>
      </c>
      <c r="C47" s="51">
        <v>2.1975699999999998</v>
      </c>
      <c r="D47" s="51">
        <v>1.0988500000000001</v>
      </c>
      <c r="E47" s="51">
        <v>1.09955</v>
      </c>
      <c r="F47" s="51">
        <v>1.09267</v>
      </c>
      <c r="G47" s="51">
        <v>1.0986462121632172</v>
      </c>
      <c r="H47" s="51">
        <v>1.0990799999998728</v>
      </c>
      <c r="I47" s="51">
        <v>1.0986700000000056</v>
      </c>
      <c r="J47" s="51">
        <v>1.0995299999999999</v>
      </c>
      <c r="K47" s="51">
        <v>1.1114299999999999</v>
      </c>
      <c r="L47" s="51">
        <v>1.0986911649915387</v>
      </c>
      <c r="M47" s="51">
        <v>1.0987181501704968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76</v>
      </c>
      <c r="B48" s="51">
        <v>6.1385687086472371</v>
      </c>
      <c r="C48" s="51">
        <v>4.10067</v>
      </c>
      <c r="D48" s="51">
        <v>4.1016199999999996</v>
      </c>
      <c r="E48" s="51">
        <v>3.1010499999999999</v>
      </c>
      <c r="F48" s="51">
        <v>4.0780200000000004</v>
      </c>
      <c r="G48" s="51">
        <v>4.1080019715422909</v>
      </c>
      <c r="H48" s="51">
        <v>4.10222</v>
      </c>
      <c r="I48" s="51">
        <v>4.1048600000000004</v>
      </c>
      <c r="J48" s="51">
        <v>4.1033299999999997</v>
      </c>
      <c r="K48" s="51">
        <v>4.1476600000000001</v>
      </c>
      <c r="L48" s="51">
        <v>5.1587436042782269</v>
      </c>
      <c r="M48" s="51">
        <v>4.1321983409737983</v>
      </c>
      <c r="N48" s="51">
        <v>4.1319914486651026</v>
      </c>
      <c r="O48" s="51">
        <v>4.1320711162519475</v>
      </c>
      <c r="P48" s="51">
        <v>4.1320596808039145</v>
      </c>
      <c r="Q48" s="51">
        <v>3.0811170095264062</v>
      </c>
    </row>
    <row r="49" spans="1:17" x14ac:dyDescent="0.25">
      <c r="A49" s="53" t="s">
        <v>29</v>
      </c>
      <c r="B49" s="51">
        <v>13.375399879732361</v>
      </c>
      <c r="C49" s="51">
        <v>12.40203</v>
      </c>
      <c r="D49" s="51">
        <v>9.5956500000001483</v>
      </c>
      <c r="E49" s="51">
        <v>7.5993799999999965</v>
      </c>
      <c r="F49" s="51">
        <v>9.5372199999999907</v>
      </c>
      <c r="G49" s="51">
        <v>9.5533725674638958</v>
      </c>
      <c r="H49" s="51">
        <v>9.5991200000000276</v>
      </c>
      <c r="I49" s="51">
        <v>3.8006700000000251</v>
      </c>
      <c r="J49" s="51">
        <v>3.8000900000000115</v>
      </c>
      <c r="K49" s="51">
        <v>3.8370000000000175</v>
      </c>
      <c r="L49" s="51">
        <v>2.8661273446703603</v>
      </c>
      <c r="M49" s="51">
        <v>2.8661791909084116</v>
      </c>
      <c r="N49" s="51">
        <v>2.8659571203627365</v>
      </c>
      <c r="O49" s="51">
        <v>2.8661303947340002</v>
      </c>
      <c r="P49" s="51">
        <v>1.9107830818858105</v>
      </c>
      <c r="Q49" s="51">
        <v>2.8661596415167878</v>
      </c>
    </row>
    <row r="50" spans="1:17" x14ac:dyDescent="0.25">
      <c r="A50" s="53" t="s">
        <v>28</v>
      </c>
      <c r="B50" s="51">
        <v>0</v>
      </c>
      <c r="C50" s="51">
        <v>0</v>
      </c>
      <c r="D50" s="51">
        <v>0</v>
      </c>
      <c r="E50" s="51">
        <v>0</v>
      </c>
      <c r="F50" s="51">
        <v>0.94720999999999789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</row>
    <row r="51" spans="1:17" x14ac:dyDescent="0.25">
      <c r="A51" s="52" t="s">
        <v>27</v>
      </c>
      <c r="B51" s="51">
        <v>193.03449879636503</v>
      </c>
      <c r="C51" s="51">
        <v>197.09748999999999</v>
      </c>
      <c r="D51" s="51">
        <v>198.88308000000001</v>
      </c>
      <c r="E51" s="51">
        <v>200.85348999999999</v>
      </c>
      <c r="F51" s="51">
        <v>194.99227999999999</v>
      </c>
      <c r="G51" s="51">
        <v>177.33472931653603</v>
      </c>
      <c r="H51" s="51">
        <v>187.04489000000001</v>
      </c>
      <c r="I51" s="51">
        <v>183.65691000000001</v>
      </c>
      <c r="J51" s="51">
        <v>185.34233999999998</v>
      </c>
      <c r="K51" s="51">
        <v>165.64806999999999</v>
      </c>
      <c r="L51" s="51">
        <v>167.16943474709456</v>
      </c>
      <c r="M51" s="51">
        <v>183.33646246160683</v>
      </c>
      <c r="N51" s="51">
        <v>187.74843799655889</v>
      </c>
      <c r="O51" s="51">
        <v>186.49016857763462</v>
      </c>
      <c r="P51" s="51">
        <v>197.66840383860654</v>
      </c>
      <c r="Q51" s="51">
        <v>205.12207616281785</v>
      </c>
    </row>
    <row r="52" spans="1:17" x14ac:dyDescent="0.25">
      <c r="A52" s="53" t="s">
        <v>66</v>
      </c>
      <c r="B52" s="51">
        <v>138.86424944124894</v>
      </c>
      <c r="C52" s="51">
        <v>136.16992999999999</v>
      </c>
      <c r="D52" s="51">
        <v>133.50259</v>
      </c>
      <c r="E52" s="51">
        <v>140.18597</v>
      </c>
      <c r="F52" s="51">
        <v>152.89228</v>
      </c>
      <c r="G52" s="51">
        <v>154.38214397303159</v>
      </c>
      <c r="H52" s="51">
        <v>164.30345</v>
      </c>
      <c r="I52" s="51">
        <v>160.99923000000001</v>
      </c>
      <c r="J52" s="51">
        <v>156.17995999999999</v>
      </c>
      <c r="K52" s="51">
        <v>139.67367999999999</v>
      </c>
      <c r="L52" s="51">
        <v>144.24018768984325</v>
      </c>
      <c r="M52" s="51">
        <v>159.30855600835827</v>
      </c>
      <c r="N52" s="51">
        <v>164.55661558670474</v>
      </c>
      <c r="O52" s="51">
        <v>160.09778406031936</v>
      </c>
      <c r="P52" s="51">
        <v>165.99733412305747</v>
      </c>
      <c r="Q52" s="51">
        <v>172.56741139866392</v>
      </c>
    </row>
    <row r="53" spans="1:17" x14ac:dyDescent="0.25">
      <c r="A53" s="53" t="s">
        <v>25</v>
      </c>
      <c r="B53" s="51">
        <v>54.170249355116098</v>
      </c>
      <c r="C53" s="51">
        <v>60.92756</v>
      </c>
      <c r="D53" s="51">
        <v>65.380489999999995</v>
      </c>
      <c r="E53" s="51">
        <v>60.667520000000003</v>
      </c>
      <c r="F53" s="51">
        <v>42.1</v>
      </c>
      <c r="G53" s="51">
        <v>22.952585343504424</v>
      </c>
      <c r="H53" s="51">
        <v>22.741440000000001</v>
      </c>
      <c r="I53" s="51">
        <v>22.657679999999999</v>
      </c>
      <c r="J53" s="51">
        <v>29.162379999999999</v>
      </c>
      <c r="K53" s="51">
        <v>25.97439</v>
      </c>
      <c r="L53" s="51">
        <v>22.92924705725131</v>
      </c>
      <c r="M53" s="51">
        <v>24.027906453248555</v>
      </c>
      <c r="N53" s="51">
        <v>23.191822409854147</v>
      </c>
      <c r="O53" s="51">
        <v>26.392384517315261</v>
      </c>
      <c r="P53" s="51">
        <v>31.671069715549081</v>
      </c>
      <c r="Q53" s="51">
        <v>32.554664764153912</v>
      </c>
    </row>
    <row r="54" spans="1:17" x14ac:dyDescent="0.25">
      <c r="A54" s="52" t="s">
        <v>24</v>
      </c>
      <c r="B54" s="51">
        <v>0.26273009728207236</v>
      </c>
      <c r="C54" s="51">
        <v>0.10001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2.3884580899220964E-2</v>
      </c>
      <c r="M54" s="51">
        <v>0</v>
      </c>
      <c r="N54" s="51">
        <v>0</v>
      </c>
      <c r="O54" s="51">
        <v>0</v>
      </c>
      <c r="P54" s="51">
        <v>0</v>
      </c>
      <c r="Q54" s="51">
        <v>0</v>
      </c>
    </row>
    <row r="55" spans="1:17" x14ac:dyDescent="0.25">
      <c r="A55" s="53" t="s">
        <v>23</v>
      </c>
      <c r="B55" s="51">
        <v>0.26273009728207236</v>
      </c>
      <c r="C55" s="51">
        <v>0.10001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2.3884580899220964E-2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</row>
    <row r="56" spans="1:17" x14ac:dyDescent="0.25">
      <c r="A56" s="53" t="s">
        <v>74</v>
      </c>
      <c r="B56" s="51">
        <v>0</v>
      </c>
      <c r="C56" s="51">
        <v>0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</row>
    <row r="57" spans="1:17" x14ac:dyDescent="0.25">
      <c r="A57" s="53" t="s">
        <v>73</v>
      </c>
      <c r="B57" s="51">
        <v>0</v>
      </c>
      <c r="C57" s="51">
        <v>0</v>
      </c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</row>
    <row r="58" spans="1:17" x14ac:dyDescent="0.25">
      <c r="A58" s="53" t="s">
        <v>72</v>
      </c>
      <c r="B58" s="51">
        <v>0</v>
      </c>
      <c r="C58" s="51">
        <v>0</v>
      </c>
      <c r="D58" s="51">
        <v>0</v>
      </c>
      <c r="E58" s="51">
        <v>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51">
        <v>0</v>
      </c>
      <c r="N58" s="51">
        <v>0</v>
      </c>
      <c r="O58" s="51">
        <v>0</v>
      </c>
      <c r="P58" s="51">
        <v>0</v>
      </c>
      <c r="Q58" s="51">
        <v>0</v>
      </c>
    </row>
    <row r="59" spans="1:17" x14ac:dyDescent="0.25">
      <c r="A59" s="53" t="s">
        <v>71</v>
      </c>
      <c r="B59" s="51">
        <v>0</v>
      </c>
      <c r="C59" s="51">
        <v>0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0</v>
      </c>
      <c r="N59" s="51">
        <v>0</v>
      </c>
      <c r="O59" s="51">
        <v>0</v>
      </c>
      <c r="P59" s="51">
        <v>0</v>
      </c>
      <c r="Q59" s="51">
        <v>0</v>
      </c>
    </row>
    <row r="60" spans="1:17" x14ac:dyDescent="0.25">
      <c r="A60" s="52" t="s">
        <v>22</v>
      </c>
      <c r="B60" s="51">
        <v>17.602842289512054</v>
      </c>
      <c r="C60" s="51">
        <v>20.998519999999999</v>
      </c>
      <c r="D60" s="51">
        <v>20.400839999999999</v>
      </c>
      <c r="E60" s="51">
        <v>26.500080000000001</v>
      </c>
      <c r="F60" s="51">
        <v>26.80031</v>
      </c>
      <c r="G60" s="51">
        <v>49.367867147919739</v>
      </c>
      <c r="H60" s="51">
        <v>43.40005</v>
      </c>
      <c r="I60" s="51">
        <v>42.096200000000003</v>
      </c>
      <c r="J60" s="51">
        <v>36.004049999999999</v>
      </c>
      <c r="K60" s="51">
        <v>37.399520000000003</v>
      </c>
      <c r="L60" s="51">
        <v>33.247592936059533</v>
      </c>
      <c r="M60" s="51">
        <v>33.271386231926002</v>
      </c>
      <c r="N60" s="51">
        <v>35.633684906644575</v>
      </c>
      <c r="O60" s="51">
        <v>37.737784099818441</v>
      </c>
      <c r="P60" s="51">
        <v>31.933837217411124</v>
      </c>
      <c r="Q60" s="51">
        <v>32.483044910287319</v>
      </c>
    </row>
    <row r="61" spans="1:17" x14ac:dyDescent="0.25">
      <c r="A61" s="63" t="s">
        <v>21</v>
      </c>
      <c r="B61" s="62">
        <v>314.01177592492735</v>
      </c>
      <c r="C61" s="62">
        <v>314.20404000000002</v>
      </c>
      <c r="D61" s="62">
        <v>302.91926999999998</v>
      </c>
      <c r="E61" s="62">
        <v>301.89661999999998</v>
      </c>
      <c r="F61" s="62">
        <v>305.99833000000001</v>
      </c>
      <c r="G61" s="62">
        <v>299.47830414830293</v>
      </c>
      <c r="H61" s="62">
        <v>306.52283999999997</v>
      </c>
      <c r="I61" s="62">
        <v>303.18536999999998</v>
      </c>
      <c r="J61" s="62">
        <v>254.69588999999999</v>
      </c>
      <c r="K61" s="62">
        <v>199.09435999999999</v>
      </c>
      <c r="L61" s="62">
        <v>147.29577886306933</v>
      </c>
      <c r="M61" s="62">
        <v>167.145631780347</v>
      </c>
      <c r="N61" s="62">
        <v>169.64087646881961</v>
      </c>
      <c r="O61" s="62">
        <v>169.55744876649257</v>
      </c>
      <c r="P61" s="62">
        <v>179.54295369819349</v>
      </c>
      <c r="Q61" s="62">
        <v>181.856147033582</v>
      </c>
    </row>
    <row r="62" spans="1:17" x14ac:dyDescent="0.25">
      <c r="A62" s="191" t="s">
        <v>105</v>
      </c>
      <c r="B62" s="190">
        <f>SUM(B63:B64,B67)</f>
        <v>625.20291974461088</v>
      </c>
      <c r="C62" s="190">
        <f t="shared" ref="C62:Q62" si="44">SUM(C63:C64,C67)</f>
        <v>646.39730999999892</v>
      </c>
      <c r="D62" s="190">
        <f t="shared" si="44"/>
        <v>602.89767000000018</v>
      </c>
      <c r="E62" s="190">
        <f t="shared" si="44"/>
        <v>594.24929999999995</v>
      </c>
      <c r="F62" s="190">
        <f t="shared" si="44"/>
        <v>572.94657000000007</v>
      </c>
      <c r="G62" s="190">
        <f t="shared" si="44"/>
        <v>543.56807909099814</v>
      </c>
      <c r="H62" s="190">
        <f t="shared" si="44"/>
        <v>554.36818999999991</v>
      </c>
      <c r="I62" s="190">
        <f t="shared" si="44"/>
        <v>554.24216000000001</v>
      </c>
      <c r="J62" s="190">
        <f t="shared" si="44"/>
        <v>502.04293999999993</v>
      </c>
      <c r="K62" s="190">
        <f t="shared" si="44"/>
        <v>413.93764999999996</v>
      </c>
      <c r="L62" s="190">
        <f t="shared" si="44"/>
        <v>360.94481335149464</v>
      </c>
      <c r="M62" s="190">
        <f t="shared" si="44"/>
        <v>402.59844074852083</v>
      </c>
      <c r="N62" s="190">
        <f t="shared" si="44"/>
        <v>409.55008564046301</v>
      </c>
      <c r="O62" s="190">
        <f t="shared" si="44"/>
        <v>406.20542981632491</v>
      </c>
      <c r="P62" s="190">
        <f t="shared" si="44"/>
        <v>421.44585955829359</v>
      </c>
      <c r="Q62" s="190">
        <f t="shared" si="44"/>
        <v>432.7650581034145</v>
      </c>
    </row>
    <row r="63" spans="1:17" x14ac:dyDescent="0.25">
      <c r="A63" s="121" t="s">
        <v>44</v>
      </c>
      <c r="B63" s="120">
        <v>0</v>
      </c>
      <c r="C63" s="120">
        <v>0</v>
      </c>
      <c r="D63" s="120">
        <v>0</v>
      </c>
      <c r="E63" s="120">
        <v>0</v>
      </c>
      <c r="F63" s="120">
        <v>0</v>
      </c>
      <c r="G63" s="120">
        <v>0</v>
      </c>
      <c r="H63" s="120">
        <v>0</v>
      </c>
      <c r="I63" s="120">
        <v>0</v>
      </c>
      <c r="J63" s="120">
        <v>0</v>
      </c>
      <c r="K63" s="120">
        <v>0</v>
      </c>
      <c r="L63" s="120">
        <v>0</v>
      </c>
      <c r="M63" s="120">
        <v>0</v>
      </c>
      <c r="N63" s="120">
        <v>0</v>
      </c>
      <c r="O63" s="120">
        <v>0</v>
      </c>
      <c r="P63" s="120">
        <v>0</v>
      </c>
      <c r="Q63" s="120">
        <v>0</v>
      </c>
    </row>
    <row r="64" spans="1:17" x14ac:dyDescent="0.25">
      <c r="A64" s="179" t="s">
        <v>59</v>
      </c>
      <c r="B64" s="189">
        <f>SUM(B65:B66)</f>
        <v>75.881295919820104</v>
      </c>
      <c r="C64" s="189">
        <f t="shared" ref="C64:Q64" si="45">SUM(C65:C66)</f>
        <v>74.886143116078514</v>
      </c>
      <c r="D64" s="189">
        <f t="shared" si="45"/>
        <v>76.529821385331644</v>
      </c>
      <c r="E64" s="189">
        <f t="shared" si="45"/>
        <v>70.826952125493676</v>
      </c>
      <c r="F64" s="189">
        <f t="shared" si="45"/>
        <v>66.4802428538908</v>
      </c>
      <c r="G64" s="189">
        <f t="shared" si="45"/>
        <v>73.734634285550115</v>
      </c>
      <c r="H64" s="189">
        <f t="shared" si="45"/>
        <v>80.306129154442331</v>
      </c>
      <c r="I64" s="189">
        <f t="shared" si="45"/>
        <v>77.855676150654801</v>
      </c>
      <c r="J64" s="189">
        <f t="shared" si="45"/>
        <v>64.723284226827133</v>
      </c>
      <c r="K64" s="189">
        <f t="shared" si="45"/>
        <v>2.3965490207113977</v>
      </c>
      <c r="L64" s="189">
        <f t="shared" si="45"/>
        <v>1.8427115444819346</v>
      </c>
      <c r="M64" s="189">
        <f t="shared" si="45"/>
        <v>1.7317861206788778</v>
      </c>
      <c r="N64" s="189">
        <f t="shared" si="45"/>
        <v>1.418382020545885</v>
      </c>
      <c r="O64" s="189">
        <f t="shared" si="45"/>
        <v>0.34296590133645249</v>
      </c>
      <c r="P64" s="189">
        <f t="shared" si="45"/>
        <v>0.63535782164809806</v>
      </c>
      <c r="Q64" s="189">
        <f t="shared" si="45"/>
        <v>1.0346072461959814</v>
      </c>
    </row>
    <row r="65" spans="1:17" x14ac:dyDescent="0.25">
      <c r="A65" s="102" t="s">
        <v>43</v>
      </c>
      <c r="B65" s="189">
        <v>74.961464565782251</v>
      </c>
      <c r="C65" s="189">
        <v>73.158718595434138</v>
      </c>
      <c r="D65" s="189">
        <v>74.951205328738567</v>
      </c>
      <c r="E65" s="189">
        <v>68.899371321369344</v>
      </c>
      <c r="F65" s="189">
        <v>64.512307861739586</v>
      </c>
      <c r="G65" s="189">
        <v>72.070426401137453</v>
      </c>
      <c r="H65" s="189">
        <v>77.518437022629925</v>
      </c>
      <c r="I65" s="189">
        <v>74.626146337819193</v>
      </c>
      <c r="J65" s="189">
        <v>62.143788003554462</v>
      </c>
      <c r="K65" s="189">
        <v>0</v>
      </c>
      <c r="L65" s="189">
        <v>0</v>
      </c>
      <c r="M65" s="189">
        <v>0</v>
      </c>
      <c r="N65" s="189">
        <v>0</v>
      </c>
      <c r="O65" s="189">
        <v>0</v>
      </c>
      <c r="P65" s="189">
        <v>0</v>
      </c>
      <c r="Q65" s="189">
        <v>0</v>
      </c>
    </row>
    <row r="66" spans="1:17" x14ac:dyDescent="0.25">
      <c r="A66" s="102" t="s">
        <v>344</v>
      </c>
      <c r="B66" s="189">
        <v>0.91983135403784699</v>
      </c>
      <c r="C66" s="189">
        <v>1.7274245206443763</v>
      </c>
      <c r="D66" s="189">
        <v>1.5786160565930751</v>
      </c>
      <c r="E66" s="189">
        <v>1.9275808041243261</v>
      </c>
      <c r="F66" s="189">
        <v>1.9679349921512161</v>
      </c>
      <c r="G66" s="189">
        <v>1.6642078844126553</v>
      </c>
      <c r="H66" s="189">
        <v>2.7876921318124093</v>
      </c>
      <c r="I66" s="189">
        <v>3.2295298128356111</v>
      </c>
      <c r="J66" s="189">
        <v>2.5794962232726713</v>
      </c>
      <c r="K66" s="189">
        <v>2.3965490207113977</v>
      </c>
      <c r="L66" s="189">
        <v>1.8427115444819346</v>
      </c>
      <c r="M66" s="189">
        <v>1.7317861206788778</v>
      </c>
      <c r="N66" s="189">
        <v>1.418382020545885</v>
      </c>
      <c r="O66" s="189">
        <v>0.34296590133645249</v>
      </c>
      <c r="P66" s="189">
        <v>0.63535782164809806</v>
      </c>
      <c r="Q66" s="189">
        <v>1.0346072461959814</v>
      </c>
    </row>
    <row r="67" spans="1:17" x14ac:dyDescent="0.25">
      <c r="A67" s="119" t="s">
        <v>42</v>
      </c>
      <c r="B67" s="118">
        <v>549.32162382479078</v>
      </c>
      <c r="C67" s="118">
        <v>571.5111668839204</v>
      </c>
      <c r="D67" s="118">
        <v>526.36784861466856</v>
      </c>
      <c r="E67" s="118">
        <v>523.42234787450627</v>
      </c>
      <c r="F67" s="118">
        <v>506.46632714610928</v>
      </c>
      <c r="G67" s="118">
        <v>469.83344480544804</v>
      </c>
      <c r="H67" s="118">
        <v>474.0620608455576</v>
      </c>
      <c r="I67" s="118">
        <v>476.38648384934521</v>
      </c>
      <c r="J67" s="118">
        <v>437.31965577317283</v>
      </c>
      <c r="K67" s="118">
        <v>411.54110097928856</v>
      </c>
      <c r="L67" s="118">
        <v>359.10210180701273</v>
      </c>
      <c r="M67" s="118">
        <v>400.86665462784197</v>
      </c>
      <c r="N67" s="118">
        <v>408.13170361991712</v>
      </c>
      <c r="O67" s="118">
        <v>405.86246391498844</v>
      </c>
      <c r="P67" s="118">
        <v>420.81050173664551</v>
      </c>
      <c r="Q67" s="118">
        <v>431.7304508572185</v>
      </c>
    </row>
    <row r="68" spans="1:17" x14ac:dyDescent="0.25">
      <c r="A68" s="123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</row>
    <row r="69" spans="1:17" x14ac:dyDescent="0.25">
      <c r="A69" s="31" t="s">
        <v>63</v>
      </c>
      <c r="B69" s="70">
        <f t="shared" ref="B69:Q69" si="46">SUM(B70:B71)</f>
        <v>1513.5810106848542</v>
      </c>
      <c r="C69" s="70">
        <f t="shared" si="46"/>
        <v>1606.0160635977682</v>
      </c>
      <c r="D69" s="70">
        <f t="shared" si="46"/>
        <v>1490.2750046670646</v>
      </c>
      <c r="E69" s="70">
        <f t="shared" si="46"/>
        <v>1406.44850176054</v>
      </c>
      <c r="F69" s="70">
        <f t="shared" si="46"/>
        <v>1203.497185067688</v>
      </c>
      <c r="G69" s="70">
        <f t="shared" si="46"/>
        <v>914.92744244024448</v>
      </c>
      <c r="H69" s="70">
        <f t="shared" si="46"/>
        <v>937.08488449249194</v>
      </c>
      <c r="I69" s="70">
        <f t="shared" si="46"/>
        <v>995.59222910670417</v>
      </c>
      <c r="J69" s="70">
        <f t="shared" si="46"/>
        <v>1039.4369988468641</v>
      </c>
      <c r="K69" s="70">
        <f t="shared" si="46"/>
        <v>797.142150305516</v>
      </c>
      <c r="L69" s="70">
        <f t="shared" si="46"/>
        <v>776.01806519956745</v>
      </c>
      <c r="M69" s="70">
        <f t="shared" si="46"/>
        <v>853.72818334978319</v>
      </c>
      <c r="N69" s="70">
        <f t="shared" si="46"/>
        <v>900.24676504438901</v>
      </c>
      <c r="O69" s="70">
        <f t="shared" si="46"/>
        <v>895.14781019722795</v>
      </c>
      <c r="P69" s="70">
        <f t="shared" si="46"/>
        <v>926.65701391513448</v>
      </c>
      <c r="Q69" s="70">
        <f t="shared" si="46"/>
        <v>949.33915205707672</v>
      </c>
    </row>
    <row r="70" spans="1:17" x14ac:dyDescent="0.25">
      <c r="A70" s="55" t="s">
        <v>343</v>
      </c>
      <c r="B70" s="54">
        <v>1122.6410706848542</v>
      </c>
      <c r="C70" s="54">
        <v>1222.7552635977681</v>
      </c>
      <c r="D70" s="54">
        <v>1121.9880046670646</v>
      </c>
      <c r="E70" s="54">
        <v>1040.81350176054</v>
      </c>
      <c r="F70" s="54">
        <v>847.87340506768805</v>
      </c>
      <c r="G70" s="54">
        <v>595.5876024402445</v>
      </c>
      <c r="H70" s="54">
        <v>617.2776244924919</v>
      </c>
      <c r="I70" s="54">
        <v>644.71824910670421</v>
      </c>
      <c r="J70" s="54">
        <v>693.14851884686402</v>
      </c>
      <c r="K70" s="54">
        <v>566.32111030551607</v>
      </c>
      <c r="L70" s="54">
        <v>560.14734519956744</v>
      </c>
      <c r="M70" s="54">
        <v>621.96862334978323</v>
      </c>
      <c r="N70" s="54">
        <v>620.69672504438904</v>
      </c>
      <c r="O70" s="54">
        <v>616.77553019722802</v>
      </c>
      <c r="P70" s="54">
        <v>670.12561391513452</v>
      </c>
      <c r="Q70" s="54">
        <v>698.44279205707664</v>
      </c>
    </row>
    <row r="71" spans="1:17" x14ac:dyDescent="0.25">
      <c r="A71" s="52" t="s">
        <v>106</v>
      </c>
      <c r="B71" s="51">
        <v>390.93993999999998</v>
      </c>
      <c r="C71" s="51">
        <v>383.26079999999996</v>
      </c>
      <c r="D71" s="51">
        <v>368.28699999999998</v>
      </c>
      <c r="E71" s="51">
        <v>365.63499999999999</v>
      </c>
      <c r="F71" s="51">
        <v>355.62378000000001</v>
      </c>
      <c r="G71" s="51">
        <v>319.33983999999998</v>
      </c>
      <c r="H71" s="51">
        <v>319.80726000000004</v>
      </c>
      <c r="I71" s="51">
        <v>350.87397999999996</v>
      </c>
      <c r="J71" s="51">
        <v>346.28847999999999</v>
      </c>
      <c r="K71" s="51">
        <v>230.82103999999998</v>
      </c>
      <c r="L71" s="51">
        <v>215.87072000000001</v>
      </c>
      <c r="M71" s="51">
        <v>231.75956000000002</v>
      </c>
      <c r="N71" s="51">
        <v>279.55003999999997</v>
      </c>
      <c r="O71" s="51">
        <v>278.37227999999999</v>
      </c>
      <c r="P71" s="51">
        <v>256.53139999999996</v>
      </c>
      <c r="Q71" s="51">
        <v>250.89636000000002</v>
      </c>
    </row>
    <row r="72" spans="1:17" x14ac:dyDescent="0.25">
      <c r="A72" s="50" t="s">
        <v>105</v>
      </c>
      <c r="B72" s="38">
        <f t="shared" ref="B72:Q72" si="47">SUM(B73:B74,B77)</f>
        <v>1513.5810106848544</v>
      </c>
      <c r="C72" s="38">
        <f t="shared" si="47"/>
        <v>1606.0160635977677</v>
      </c>
      <c r="D72" s="38">
        <f t="shared" si="47"/>
        <v>1490.2750046670644</v>
      </c>
      <c r="E72" s="38">
        <f t="shared" si="47"/>
        <v>1406.4485017605402</v>
      </c>
      <c r="F72" s="38">
        <f t="shared" si="47"/>
        <v>1203.497185067688</v>
      </c>
      <c r="G72" s="38">
        <f t="shared" si="47"/>
        <v>914.92744244024436</v>
      </c>
      <c r="H72" s="38">
        <f t="shared" si="47"/>
        <v>937.08488449249171</v>
      </c>
      <c r="I72" s="38">
        <f t="shared" si="47"/>
        <v>995.59222910670428</v>
      </c>
      <c r="J72" s="38">
        <f t="shared" si="47"/>
        <v>1039.4369988468641</v>
      </c>
      <c r="K72" s="38">
        <f t="shared" si="47"/>
        <v>797.14215030551577</v>
      </c>
      <c r="L72" s="38">
        <f t="shared" si="47"/>
        <v>776.01806519956767</v>
      </c>
      <c r="M72" s="38">
        <f t="shared" si="47"/>
        <v>853.72818334978297</v>
      </c>
      <c r="N72" s="38">
        <f t="shared" si="47"/>
        <v>900.24676504438901</v>
      </c>
      <c r="O72" s="38">
        <f t="shared" si="47"/>
        <v>895.14781019722761</v>
      </c>
      <c r="P72" s="38">
        <f t="shared" si="47"/>
        <v>926.65701391513448</v>
      </c>
      <c r="Q72" s="38">
        <f t="shared" si="47"/>
        <v>949.3391520570766</v>
      </c>
    </row>
    <row r="73" spans="1:17" x14ac:dyDescent="0.25">
      <c r="A73" s="121" t="s">
        <v>44</v>
      </c>
      <c r="B73" s="120">
        <f>NFM_emi!B$5</f>
        <v>0</v>
      </c>
      <c r="C73" s="120">
        <f>NFM_emi!C$5</f>
        <v>0</v>
      </c>
      <c r="D73" s="120">
        <f>NFM_emi!D$5</f>
        <v>0</v>
      </c>
      <c r="E73" s="120">
        <f>NFM_emi!E$5</f>
        <v>0</v>
      </c>
      <c r="F73" s="120">
        <f>NFM_emi!F$5</f>
        <v>0</v>
      </c>
      <c r="G73" s="120">
        <f>NFM_emi!G$5</f>
        <v>0</v>
      </c>
      <c r="H73" s="120">
        <f>NFM_emi!H$5</f>
        <v>0</v>
      </c>
      <c r="I73" s="120">
        <f>NFM_emi!I$5</f>
        <v>0</v>
      </c>
      <c r="J73" s="120">
        <f>NFM_emi!J$5</f>
        <v>0</v>
      </c>
      <c r="K73" s="120">
        <f>NFM_emi!K$5</f>
        <v>0</v>
      </c>
      <c r="L73" s="120">
        <f>NFM_emi!L$5</f>
        <v>0</v>
      </c>
      <c r="M73" s="120">
        <f>NFM_emi!M$5</f>
        <v>0</v>
      </c>
      <c r="N73" s="120">
        <f>NFM_emi!N$5</f>
        <v>0</v>
      </c>
      <c r="O73" s="120">
        <f>NFM_emi!O$5</f>
        <v>0</v>
      </c>
      <c r="P73" s="120">
        <f>NFM_emi!P$5</f>
        <v>0</v>
      </c>
      <c r="Q73" s="120">
        <f>NFM_emi!Q$5</f>
        <v>0</v>
      </c>
    </row>
    <row r="74" spans="1:17" x14ac:dyDescent="0.25">
      <c r="A74" s="179" t="s">
        <v>59</v>
      </c>
      <c r="B74" s="189">
        <f>SUM(B75:B76)</f>
        <v>113.87109250376986</v>
      </c>
      <c r="C74" s="189">
        <f t="shared" ref="C74:Q74" si="48">SUM(C75:C76)</f>
        <v>118.71314523847431</v>
      </c>
      <c r="D74" s="189">
        <f t="shared" si="48"/>
        <v>127.61801901874655</v>
      </c>
      <c r="E74" s="189">
        <f t="shared" si="48"/>
        <v>121.70990333230145</v>
      </c>
      <c r="F74" s="189">
        <f t="shared" si="48"/>
        <v>120.33530732330271</v>
      </c>
      <c r="G74" s="189">
        <f t="shared" si="48"/>
        <v>105.29408727654106</v>
      </c>
      <c r="H74" s="189">
        <f t="shared" si="48"/>
        <v>112.15581696225881</v>
      </c>
      <c r="I74" s="189">
        <f t="shared" si="48"/>
        <v>109.21104012773611</v>
      </c>
      <c r="J74" s="189">
        <f t="shared" si="48"/>
        <v>98.729480481808253</v>
      </c>
      <c r="K74" s="189">
        <f t="shared" si="48"/>
        <v>2.7817946073394557</v>
      </c>
      <c r="L74" s="189">
        <f t="shared" si="48"/>
        <v>2.6670960528953112</v>
      </c>
      <c r="M74" s="189">
        <f t="shared" si="48"/>
        <v>2.4594144910681655</v>
      </c>
      <c r="N74" s="189">
        <f t="shared" si="48"/>
        <v>1.9861013698173258</v>
      </c>
      <c r="O74" s="189">
        <f t="shared" si="48"/>
        <v>0.47676211301708532</v>
      </c>
      <c r="P74" s="189">
        <f t="shared" si="48"/>
        <v>0.9354654812438925</v>
      </c>
      <c r="Q74" s="189">
        <f t="shared" si="48"/>
        <v>1.5450520545867794</v>
      </c>
    </row>
    <row r="75" spans="1:17" x14ac:dyDescent="0.25">
      <c r="A75" s="102" t="s">
        <v>43</v>
      </c>
      <c r="B75" s="189">
        <f>NFM_emi!B$33</f>
        <v>112.54859453686839</v>
      </c>
      <c r="C75" s="189">
        <f>NFM_emi!C$33</f>
        <v>116.19904559325076</v>
      </c>
      <c r="D75" s="189">
        <f>NFM_emi!D$33</f>
        <v>125.23151010549148</v>
      </c>
      <c r="E75" s="189">
        <f>NFM_emi!E$33</f>
        <v>118.94471981046213</v>
      </c>
      <c r="F75" s="189">
        <f>NFM_emi!F$33</f>
        <v>117.77767199881305</v>
      </c>
      <c r="G75" s="189">
        <f>NFM_emi!G$33</f>
        <v>103.88421460813535</v>
      </c>
      <c r="H75" s="189">
        <f>NFM_emi!H$33</f>
        <v>109.68322882674556</v>
      </c>
      <c r="I75" s="189">
        <f>NFM_emi!I$33</f>
        <v>105.72090732592068</v>
      </c>
      <c r="J75" s="189">
        <f>NFM_emi!J$33</f>
        <v>95.356097837698243</v>
      </c>
      <c r="K75" s="189">
        <f>NFM_emi!K$33</f>
        <v>0</v>
      </c>
      <c r="L75" s="189">
        <f>NFM_emi!L$33</f>
        <v>0</v>
      </c>
      <c r="M75" s="189">
        <f>NFM_emi!M$33</f>
        <v>0</v>
      </c>
      <c r="N75" s="189">
        <f>NFM_emi!N$33</f>
        <v>0</v>
      </c>
      <c r="O75" s="189">
        <f>NFM_emi!O$33</f>
        <v>0</v>
      </c>
      <c r="P75" s="189">
        <f>NFM_emi!P$33</f>
        <v>0</v>
      </c>
      <c r="Q75" s="189">
        <f>NFM_emi!Q$33</f>
        <v>0</v>
      </c>
    </row>
    <row r="76" spans="1:17" x14ac:dyDescent="0.25">
      <c r="A76" s="102" t="s">
        <v>344</v>
      </c>
      <c r="B76" s="189">
        <f>NFM_emi!B$70</f>
        <v>1.3224979669014723</v>
      </c>
      <c r="C76" s="189">
        <f>NFM_emi!C$70</f>
        <v>2.5140996452235549</v>
      </c>
      <c r="D76" s="189">
        <f>NFM_emi!D$70</f>
        <v>2.3865089132550654</v>
      </c>
      <c r="E76" s="189">
        <f>NFM_emi!E$70</f>
        <v>2.7651835218393175</v>
      </c>
      <c r="F76" s="189">
        <f>NFM_emi!F$70</f>
        <v>2.5576353244896621</v>
      </c>
      <c r="G76" s="189">
        <f>NFM_emi!G$70</f>
        <v>1.4098726684057177</v>
      </c>
      <c r="H76" s="189">
        <f>NFM_emi!H$70</f>
        <v>2.4725881355132424</v>
      </c>
      <c r="I76" s="189">
        <f>NFM_emi!I$70</f>
        <v>3.4901328018154305</v>
      </c>
      <c r="J76" s="189">
        <f>NFM_emi!J$70</f>
        <v>3.3733826441100105</v>
      </c>
      <c r="K76" s="189">
        <f>NFM_emi!K$70</f>
        <v>2.7817946073394557</v>
      </c>
      <c r="L76" s="189">
        <f>NFM_emi!L$70</f>
        <v>2.6670960528953112</v>
      </c>
      <c r="M76" s="189">
        <f>NFM_emi!M$70</f>
        <v>2.4594144910681655</v>
      </c>
      <c r="N76" s="189">
        <f>NFM_emi!N$70</f>
        <v>1.9861013698173258</v>
      </c>
      <c r="O76" s="189">
        <f>NFM_emi!O$70</f>
        <v>0.47676211301708532</v>
      </c>
      <c r="P76" s="189">
        <f>NFM_emi!P$70</f>
        <v>0.9354654812438925</v>
      </c>
      <c r="Q76" s="189">
        <f>NFM_emi!Q$70</f>
        <v>1.5450520545867794</v>
      </c>
    </row>
    <row r="77" spans="1:17" x14ac:dyDescent="0.25">
      <c r="A77" s="119" t="s">
        <v>42</v>
      </c>
      <c r="B77" s="118">
        <f>NFM_emi!B$112</f>
        <v>1399.7099181810845</v>
      </c>
      <c r="C77" s="118">
        <f>NFM_emi!C$112</f>
        <v>1487.3029183592935</v>
      </c>
      <c r="D77" s="118">
        <f>NFM_emi!D$112</f>
        <v>1362.6569856483179</v>
      </c>
      <c r="E77" s="118">
        <f>NFM_emi!E$112</f>
        <v>1284.7385984282387</v>
      </c>
      <c r="F77" s="118">
        <f>NFM_emi!F$112</f>
        <v>1083.1618777443853</v>
      </c>
      <c r="G77" s="118">
        <f>NFM_emi!G$112</f>
        <v>809.6333551637033</v>
      </c>
      <c r="H77" s="118">
        <f>NFM_emi!H$112</f>
        <v>824.92906753023294</v>
      </c>
      <c r="I77" s="118">
        <f>NFM_emi!I$112</f>
        <v>886.38118897896811</v>
      </c>
      <c r="J77" s="118">
        <f>NFM_emi!J$112</f>
        <v>940.70751836505576</v>
      </c>
      <c r="K77" s="118">
        <f>NFM_emi!K$112</f>
        <v>794.36035569817636</v>
      </c>
      <c r="L77" s="118">
        <f>NFM_emi!L$112</f>
        <v>773.35096914667236</v>
      </c>
      <c r="M77" s="118">
        <f>NFM_emi!M$112</f>
        <v>851.26876885871479</v>
      </c>
      <c r="N77" s="118">
        <f>NFM_emi!N$112</f>
        <v>898.26066367457167</v>
      </c>
      <c r="O77" s="118">
        <f>NFM_emi!O$112</f>
        <v>894.6710480842105</v>
      </c>
      <c r="P77" s="118">
        <f>NFM_emi!P$112</f>
        <v>925.72154843389058</v>
      </c>
      <c r="Q77" s="118">
        <f>NFM_emi!Q$112</f>
        <v>947.79410000248981</v>
      </c>
    </row>
    <row r="78" spans="1:17" x14ac:dyDescent="0.25">
      <c r="A78" s="117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</row>
    <row r="79" spans="1:17" x14ac:dyDescent="0.25">
      <c r="A79" s="39" t="s">
        <v>104</v>
      </c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</row>
    <row r="80" spans="1:17" x14ac:dyDescent="0.25">
      <c r="A80" s="110" t="s">
        <v>44</v>
      </c>
      <c r="B80" s="187" t="str">
        <f t="shared" ref="B80:Q80" si="49">IF(B$4=0,"",B$4/B$11*1000)</f>
        <v/>
      </c>
      <c r="C80" s="187" t="str">
        <f t="shared" si="49"/>
        <v/>
      </c>
      <c r="D80" s="187" t="str">
        <f t="shared" si="49"/>
        <v/>
      </c>
      <c r="E80" s="187" t="str">
        <f t="shared" si="49"/>
        <v/>
      </c>
      <c r="F80" s="187" t="str">
        <f t="shared" si="49"/>
        <v/>
      </c>
      <c r="G80" s="187" t="str">
        <f t="shared" si="49"/>
        <v/>
      </c>
      <c r="H80" s="187" t="str">
        <f t="shared" si="49"/>
        <v/>
      </c>
      <c r="I80" s="187" t="str">
        <f t="shared" si="49"/>
        <v/>
      </c>
      <c r="J80" s="187" t="str">
        <f t="shared" si="49"/>
        <v/>
      </c>
      <c r="K80" s="187" t="str">
        <f t="shared" si="49"/>
        <v/>
      </c>
      <c r="L80" s="187" t="str">
        <f t="shared" si="49"/>
        <v/>
      </c>
      <c r="M80" s="187" t="str">
        <f t="shared" si="49"/>
        <v/>
      </c>
      <c r="N80" s="187" t="str">
        <f t="shared" si="49"/>
        <v/>
      </c>
      <c r="O80" s="187" t="str">
        <f t="shared" si="49"/>
        <v/>
      </c>
      <c r="P80" s="187" t="str">
        <f t="shared" si="49"/>
        <v/>
      </c>
      <c r="Q80" s="187" t="str">
        <f t="shared" si="49"/>
        <v/>
      </c>
    </row>
    <row r="81" spans="1:17" x14ac:dyDescent="0.25">
      <c r="A81" s="180" t="s">
        <v>59</v>
      </c>
      <c r="B81" s="186">
        <f t="shared" ref="B81:Q81" si="50">IF(B$5=0,"",B$5/B$12*1000)</f>
        <v>155.05916418512842</v>
      </c>
      <c r="C81" s="186">
        <f t="shared" si="50"/>
        <v>80.986696598060732</v>
      </c>
      <c r="D81" s="186">
        <f t="shared" si="50"/>
        <v>85.15982493919104</v>
      </c>
      <c r="E81" s="186">
        <f t="shared" si="50"/>
        <v>87.545339286876228</v>
      </c>
      <c r="F81" s="186">
        <f t="shared" si="50"/>
        <v>167.50087257808934</v>
      </c>
      <c r="G81" s="186">
        <f t="shared" si="50"/>
        <v>130.17898068196877</v>
      </c>
      <c r="H81" s="186">
        <f t="shared" si="50"/>
        <v>173.50635155021345</v>
      </c>
      <c r="I81" s="186">
        <f t="shared" si="50"/>
        <v>196.93618141485973</v>
      </c>
      <c r="J81" s="186">
        <f t="shared" si="50"/>
        <v>131.73312679018579</v>
      </c>
      <c r="K81" s="186">
        <f t="shared" si="50"/>
        <v>246.98256454342805</v>
      </c>
      <c r="L81" s="186">
        <f t="shared" si="50"/>
        <v>184.81805531143357</v>
      </c>
      <c r="M81" s="186">
        <f t="shared" si="50"/>
        <v>319.39577301225444</v>
      </c>
      <c r="N81" s="186">
        <f t="shared" si="50"/>
        <v>394.85201218384054</v>
      </c>
      <c r="O81" s="186">
        <f t="shared" si="50"/>
        <v>534.56808352744201</v>
      </c>
      <c r="P81" s="186">
        <f t="shared" si="50"/>
        <v>535.81532077387863</v>
      </c>
      <c r="Q81" s="186">
        <f t="shared" si="50"/>
        <v>477.59353089900992</v>
      </c>
    </row>
    <row r="82" spans="1:17" x14ac:dyDescent="0.25">
      <c r="A82" s="108" t="s">
        <v>42</v>
      </c>
      <c r="B82" s="185">
        <f t="shared" ref="B82:Q82" si="51">IF(B$8=0,"",B$8/B$15*1000)</f>
        <v>177.04271770712768</v>
      </c>
      <c r="C82" s="185">
        <f t="shared" si="51"/>
        <v>95.012174425650471</v>
      </c>
      <c r="D82" s="185">
        <f t="shared" si="51"/>
        <v>108.95896831117203</v>
      </c>
      <c r="E82" s="185">
        <f t="shared" si="51"/>
        <v>109.15208242317603</v>
      </c>
      <c r="F82" s="185">
        <f t="shared" si="51"/>
        <v>205.88452970020896</v>
      </c>
      <c r="G82" s="185">
        <f t="shared" si="51"/>
        <v>182.28011497335103</v>
      </c>
      <c r="H82" s="185">
        <f t="shared" si="51"/>
        <v>283.01383209963234</v>
      </c>
      <c r="I82" s="185">
        <f t="shared" si="51"/>
        <v>323.19685837032148</v>
      </c>
      <c r="J82" s="185">
        <f t="shared" si="51"/>
        <v>187.52407721306352</v>
      </c>
      <c r="K82" s="185">
        <f t="shared" si="51"/>
        <v>280.85294619595254</v>
      </c>
      <c r="L82" s="185">
        <f t="shared" si="51"/>
        <v>218.82621527637664</v>
      </c>
      <c r="M82" s="185">
        <f t="shared" si="51"/>
        <v>315.50691214241203</v>
      </c>
      <c r="N82" s="185">
        <f t="shared" si="51"/>
        <v>313.87289724773319</v>
      </c>
      <c r="O82" s="185">
        <f t="shared" si="51"/>
        <v>284.53991400222174</v>
      </c>
      <c r="P82" s="185">
        <f t="shared" si="51"/>
        <v>354.06237841533761</v>
      </c>
      <c r="Q82" s="185">
        <f t="shared" si="51"/>
        <v>404.37986654127059</v>
      </c>
    </row>
    <row r="83" spans="1:17" x14ac:dyDescent="0.25">
      <c r="A83" s="184" t="s">
        <v>103</v>
      </c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</row>
    <row r="84" spans="1:17" x14ac:dyDescent="0.25">
      <c r="A84" s="110" t="s">
        <v>44</v>
      </c>
      <c r="B84" s="113" t="str">
        <f t="shared" ref="B84:Q84" si="52">IF(B$63=0,"",B$63/B$11)</f>
        <v/>
      </c>
      <c r="C84" s="113" t="str">
        <f t="shared" si="52"/>
        <v/>
      </c>
      <c r="D84" s="113" t="str">
        <f t="shared" si="52"/>
        <v/>
      </c>
      <c r="E84" s="113" t="str">
        <f t="shared" si="52"/>
        <v/>
      </c>
      <c r="F84" s="113" t="str">
        <f t="shared" si="52"/>
        <v/>
      </c>
      <c r="G84" s="113" t="str">
        <f t="shared" si="52"/>
        <v/>
      </c>
      <c r="H84" s="113" t="str">
        <f t="shared" si="52"/>
        <v/>
      </c>
      <c r="I84" s="113" t="str">
        <f t="shared" si="52"/>
        <v/>
      </c>
      <c r="J84" s="113" t="str">
        <f t="shared" si="52"/>
        <v/>
      </c>
      <c r="K84" s="113" t="str">
        <f t="shared" si="52"/>
        <v/>
      </c>
      <c r="L84" s="113" t="str">
        <f t="shared" si="52"/>
        <v/>
      </c>
      <c r="M84" s="113" t="str">
        <f t="shared" si="52"/>
        <v/>
      </c>
      <c r="N84" s="113" t="str">
        <f t="shared" si="52"/>
        <v/>
      </c>
      <c r="O84" s="113" t="str">
        <f t="shared" si="52"/>
        <v/>
      </c>
      <c r="P84" s="113" t="str">
        <f t="shared" si="52"/>
        <v/>
      </c>
      <c r="Q84" s="113" t="str">
        <f t="shared" si="52"/>
        <v/>
      </c>
    </row>
    <row r="85" spans="1:17" x14ac:dyDescent="0.25">
      <c r="A85" s="180" t="s">
        <v>59</v>
      </c>
      <c r="B85" s="182">
        <f t="shared" ref="B85:Q85" si="53">IF(B$64=0,"",B$64/B$12)</f>
        <v>1.4497486849662808</v>
      </c>
      <c r="C85" s="182">
        <f t="shared" si="53"/>
        <v>1.3709635705852574</v>
      </c>
      <c r="D85" s="182">
        <f t="shared" si="53"/>
        <v>1.300974439189658</v>
      </c>
      <c r="E85" s="182">
        <f t="shared" si="53"/>
        <v>1.2366983661101374</v>
      </c>
      <c r="F85" s="182">
        <f t="shared" si="53"/>
        <v>1.128562698047614</v>
      </c>
      <c r="G85" s="182">
        <f t="shared" si="53"/>
        <v>1.1120020855032591</v>
      </c>
      <c r="H85" s="182">
        <f t="shared" si="53"/>
        <v>1.0494789486989327</v>
      </c>
      <c r="I85" s="182">
        <f t="shared" si="53"/>
        <v>1.024848306532419</v>
      </c>
      <c r="J85" s="182">
        <f t="shared" si="53"/>
        <v>0.98749346576792529</v>
      </c>
      <c r="K85" s="182">
        <f t="shared" si="53"/>
        <v>0.14180763436162119</v>
      </c>
      <c r="L85" s="182">
        <f t="shared" si="53"/>
        <v>0.11516947153012091</v>
      </c>
      <c r="M85" s="182">
        <f t="shared" si="53"/>
        <v>0.12369900861991985</v>
      </c>
      <c r="N85" s="182">
        <f t="shared" si="53"/>
        <v>0.12789738688420965</v>
      </c>
      <c r="O85" s="182">
        <f t="shared" si="53"/>
        <v>0.12549063349303055</v>
      </c>
      <c r="P85" s="182">
        <f t="shared" si="53"/>
        <v>0.13459311379658351</v>
      </c>
      <c r="Q85" s="182">
        <f t="shared" si="53"/>
        <v>0.1364142373526914</v>
      </c>
    </row>
    <row r="86" spans="1:17" x14ac:dyDescent="0.25">
      <c r="A86" s="179" t="s">
        <v>43</v>
      </c>
      <c r="B86" s="182">
        <f t="shared" ref="B86:Q86" si="54">IF(B$65=0,"",B$65/B$13)</f>
        <v>1.5969294340934843</v>
      </c>
      <c r="C86" s="182">
        <f t="shared" si="54"/>
        <v>1.6358186748526293</v>
      </c>
      <c r="D86" s="182">
        <f t="shared" si="54"/>
        <v>1.5257242815010394</v>
      </c>
      <c r="E86" s="182">
        <f t="shared" si="54"/>
        <v>1.5185773141735766</v>
      </c>
      <c r="F86" s="182">
        <f t="shared" si="54"/>
        <v>1.4083504237723401</v>
      </c>
      <c r="G86" s="182">
        <f t="shared" si="54"/>
        <v>1.3221990607092069</v>
      </c>
      <c r="H86" s="182">
        <f t="shared" si="54"/>
        <v>1.3453390666891689</v>
      </c>
      <c r="I86" s="182">
        <f t="shared" si="54"/>
        <v>1.37009154618894</v>
      </c>
      <c r="J86" s="182">
        <f t="shared" si="54"/>
        <v>1.3071069979503704</v>
      </c>
      <c r="K86" s="182" t="str">
        <f t="shared" si="54"/>
        <v/>
      </c>
      <c r="L86" s="182" t="str">
        <f t="shared" si="54"/>
        <v/>
      </c>
      <c r="M86" s="182" t="str">
        <f t="shared" si="54"/>
        <v/>
      </c>
      <c r="N86" s="182" t="str">
        <f t="shared" si="54"/>
        <v/>
      </c>
      <c r="O86" s="182" t="str">
        <f t="shared" si="54"/>
        <v/>
      </c>
      <c r="P86" s="182" t="str">
        <f t="shared" si="54"/>
        <v/>
      </c>
      <c r="Q86" s="182" t="str">
        <f t="shared" si="54"/>
        <v/>
      </c>
    </row>
    <row r="87" spans="1:17" x14ac:dyDescent="0.25">
      <c r="A87" s="179" t="s">
        <v>344</v>
      </c>
      <c r="B87" s="182">
        <f t="shared" ref="B87:Q87" si="55">IF(B$66=0,"",B$66/B$14)</f>
        <v>0.17033913963663833</v>
      </c>
      <c r="C87" s="182">
        <f t="shared" si="55"/>
        <v>0.17448732531761377</v>
      </c>
      <c r="D87" s="182">
        <f t="shared" si="55"/>
        <v>0.16274392336011084</v>
      </c>
      <c r="E87" s="182">
        <f t="shared" si="55"/>
        <v>0.1619815801785148</v>
      </c>
      <c r="F87" s="182">
        <f t="shared" si="55"/>
        <v>0.15022404520238292</v>
      </c>
      <c r="G87" s="182">
        <f t="shared" si="55"/>
        <v>0.14103456647564874</v>
      </c>
      <c r="H87" s="182">
        <f t="shared" si="55"/>
        <v>0.14749693819113277</v>
      </c>
      <c r="I87" s="182">
        <f t="shared" si="55"/>
        <v>0.1502106889690982</v>
      </c>
      <c r="J87" s="182">
        <f t="shared" si="55"/>
        <v>0.14330534573737064</v>
      </c>
      <c r="K87" s="182">
        <f t="shared" si="55"/>
        <v>0.14180763436162119</v>
      </c>
      <c r="L87" s="182">
        <f t="shared" si="55"/>
        <v>0.11516947153012091</v>
      </c>
      <c r="M87" s="182">
        <f t="shared" si="55"/>
        <v>0.12369900861991985</v>
      </c>
      <c r="N87" s="182">
        <f t="shared" si="55"/>
        <v>0.12789738688420965</v>
      </c>
      <c r="O87" s="182">
        <f t="shared" si="55"/>
        <v>0.12549063349303055</v>
      </c>
      <c r="P87" s="182">
        <f t="shared" si="55"/>
        <v>0.13459311379658351</v>
      </c>
      <c r="Q87" s="182">
        <f t="shared" si="55"/>
        <v>0.1364142373526914</v>
      </c>
    </row>
    <row r="88" spans="1:17" x14ac:dyDescent="0.25">
      <c r="A88" s="108" t="s">
        <v>42</v>
      </c>
      <c r="B88" s="112">
        <f t="shared" ref="B88:Q88" si="56">IF(B$67=0,"",B$67/B$15)</f>
        <v>0.39923235852337108</v>
      </c>
      <c r="C88" s="112">
        <f t="shared" si="56"/>
        <v>0.40895466871315739</v>
      </c>
      <c r="D88" s="112">
        <f t="shared" si="56"/>
        <v>0.38143107037525986</v>
      </c>
      <c r="E88" s="112">
        <f t="shared" si="56"/>
        <v>0.37964432854339419</v>
      </c>
      <c r="F88" s="112">
        <f t="shared" si="56"/>
        <v>0.35208760594308508</v>
      </c>
      <c r="G88" s="112">
        <f t="shared" si="56"/>
        <v>0.33054976517730184</v>
      </c>
      <c r="H88" s="112">
        <f t="shared" si="56"/>
        <v>0.33667661268330851</v>
      </c>
      <c r="I88" s="112">
        <f t="shared" si="56"/>
        <v>0.342871022077815</v>
      </c>
      <c r="J88" s="112">
        <f t="shared" si="56"/>
        <v>0.31644274602734185</v>
      </c>
      <c r="K88" s="112">
        <f t="shared" si="56"/>
        <v>0.31313554280990485</v>
      </c>
      <c r="L88" s="112">
        <f t="shared" si="56"/>
        <v>0.25431391719538177</v>
      </c>
      <c r="M88" s="112">
        <f t="shared" si="56"/>
        <v>0.27000448223698376</v>
      </c>
      <c r="N88" s="112">
        <f t="shared" si="56"/>
        <v>0.27916850838506424</v>
      </c>
      <c r="O88" s="112">
        <f t="shared" si="56"/>
        <v>0.27391515825309903</v>
      </c>
      <c r="P88" s="112">
        <f t="shared" si="56"/>
        <v>0.28056564774731596</v>
      </c>
      <c r="Q88" s="112">
        <f t="shared" si="56"/>
        <v>0.28436186507028771</v>
      </c>
    </row>
    <row r="89" spans="1:17" x14ac:dyDescent="0.25">
      <c r="A89" s="184" t="s">
        <v>102</v>
      </c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</row>
    <row r="90" spans="1:17" x14ac:dyDescent="0.25">
      <c r="A90" s="110" t="s">
        <v>44</v>
      </c>
      <c r="B90" s="113" t="str">
        <f>IF(NFM_ued!B$5=0,"",NFM_ued!B$5/B$11)</f>
        <v/>
      </c>
      <c r="C90" s="113" t="str">
        <f>IF(NFM_ued!C$5=0,"",NFM_ued!C$5/C$11)</f>
        <v/>
      </c>
      <c r="D90" s="113" t="str">
        <f>IF(NFM_ued!D$5=0,"",NFM_ued!D$5/D$11)</f>
        <v/>
      </c>
      <c r="E90" s="113" t="str">
        <f>IF(NFM_ued!E$5=0,"",NFM_ued!E$5/E$11)</f>
        <v/>
      </c>
      <c r="F90" s="113" t="str">
        <f>IF(NFM_ued!F$5=0,"",NFM_ued!F$5/F$11)</f>
        <v/>
      </c>
      <c r="G90" s="113" t="str">
        <f>IF(NFM_ued!G$5=0,"",NFM_ued!G$5/G$11)</f>
        <v/>
      </c>
      <c r="H90" s="113" t="str">
        <f>IF(NFM_ued!H$5=0,"",NFM_ued!H$5/H$11)</f>
        <v/>
      </c>
      <c r="I90" s="113" t="str">
        <f>IF(NFM_ued!I$5=0,"",NFM_ued!I$5/I$11)</f>
        <v/>
      </c>
      <c r="J90" s="113" t="str">
        <f>IF(NFM_ued!J$5=0,"",NFM_ued!J$5/J$11)</f>
        <v/>
      </c>
      <c r="K90" s="113" t="str">
        <f>IF(NFM_ued!K$5=0,"",NFM_ued!K$5/K$11)</f>
        <v/>
      </c>
      <c r="L90" s="113" t="str">
        <f>IF(NFM_ued!L$5=0,"",NFM_ued!L$5/L$11)</f>
        <v/>
      </c>
      <c r="M90" s="113" t="str">
        <f>IF(NFM_ued!M$5=0,"",NFM_ued!M$5/M$11)</f>
        <v/>
      </c>
      <c r="N90" s="113" t="str">
        <f>IF(NFM_ued!N$5=0,"",NFM_ued!N$5/N$11)</f>
        <v/>
      </c>
      <c r="O90" s="113" t="str">
        <f>IF(NFM_ued!O$5=0,"",NFM_ued!O$5/O$11)</f>
        <v/>
      </c>
      <c r="P90" s="113" t="str">
        <f>IF(NFM_ued!P$5=0,"",NFM_ued!P$5/P$11)</f>
        <v/>
      </c>
      <c r="Q90" s="113" t="str">
        <f>IF(NFM_ued!Q$5=0,"",NFM_ued!Q$5/Q$11)</f>
        <v/>
      </c>
    </row>
    <row r="91" spans="1:17" x14ac:dyDescent="0.25">
      <c r="A91" s="180" t="s">
        <v>59</v>
      </c>
      <c r="B91" s="182">
        <f>IF(SUM(NFM_ued!B$33,NFM_ued!B$70)=0,"",SUM(NFM_ued!B$33,NFM_ued!B$70)/B$12)</f>
        <v>0.79271316420555837</v>
      </c>
      <c r="C91" s="182">
        <f>IF(SUM(NFM_ued!C$33,NFM_ued!C$70)=0,"",SUM(NFM_ued!C$33,NFM_ued!C$70)/C$12)</f>
        <v>0.74974274863539059</v>
      </c>
      <c r="D91" s="182">
        <f>IF(SUM(NFM_ued!D$33,NFM_ued!D$70)=0,"",SUM(NFM_ued!D$33,NFM_ued!D$70)/D$12)</f>
        <v>0.71207162654705203</v>
      </c>
      <c r="E91" s="182">
        <f>IF(SUM(NFM_ued!E$33,NFM_ued!E$70)=0,"",SUM(NFM_ued!E$33,NFM_ued!E$70)/E$12)</f>
        <v>0.67714668541821332</v>
      </c>
      <c r="F91" s="182">
        <f>IF(SUM(NFM_ued!F$33,NFM_ued!F$70)=0,"",SUM(NFM_ued!F$33,NFM_ued!F$70)/F$12)</f>
        <v>0.61728651001234347</v>
      </c>
      <c r="G91" s="182">
        <f>IF(SUM(NFM_ued!G$33,NFM_ued!G$70)=0,"",SUM(NFM_ued!G$33,NFM_ued!G$70)/G$12)</f>
        <v>0.60961355450185317</v>
      </c>
      <c r="H91" s="182">
        <f>IF(SUM(NFM_ued!H$33,NFM_ued!H$70)=0,"",SUM(NFM_ued!H$33,NFM_ued!H$70)/H$12)</f>
        <v>0.58511114158212263</v>
      </c>
      <c r="I91" s="182">
        <f>IF(SUM(NFM_ued!I$33,NFM_ued!I$70)=0,"",SUM(NFM_ued!I$33,NFM_ued!I$70)/I$12)</f>
        <v>0.57040557441494522</v>
      </c>
      <c r="J91" s="182">
        <f>IF(SUM(NFM_ued!J$33,NFM_ued!J$70)=0,"",SUM(NFM_ued!J$33,NFM_ued!J$70)/J$12)</f>
        <v>0.54851343037949385</v>
      </c>
      <c r="K91" s="182">
        <f>IF(SUM(NFM_ued!K$33,NFM_ued!K$70)=0,"",SUM(NFM_ued!K$33,NFM_ued!K$70)/K$12)</f>
        <v>7.4774054971771808E-2</v>
      </c>
      <c r="L91" s="182">
        <f>IF(SUM(NFM_ued!L$33,NFM_ued!L$70)=0,"",SUM(NFM_ued!L$33,NFM_ued!L$70)/L$12)</f>
        <v>5.919962314971338E-2</v>
      </c>
      <c r="M91" s="182">
        <f>IF(SUM(NFM_ued!M$33,NFM_ued!M$70)=0,"",SUM(NFM_ued!M$33,NFM_ued!M$70)/M$12)</f>
        <v>6.3612537377688752E-2</v>
      </c>
      <c r="N91" s="182">
        <f>IF(SUM(NFM_ued!N$33,NFM_ued!N$70)=0,"",SUM(NFM_ued!N$33,NFM_ued!N$70)/N$12)</f>
        <v>6.5763548413945772E-2</v>
      </c>
      <c r="O91" s="182">
        <f>IF(SUM(NFM_ued!O$33,NFM_ued!O$70)=0,"",SUM(NFM_ued!O$33,NFM_ued!O$70)/O$12)</f>
        <v>6.4796636017740591E-2</v>
      </c>
      <c r="P91" s="182">
        <f>IF(SUM(NFM_ued!P$33,NFM_ued!P$70)=0,"",SUM(NFM_ued!P$33,NFM_ued!P$70)/P$12)</f>
        <v>6.9434770304360266E-2</v>
      </c>
      <c r="Q91" s="182">
        <f>IF(SUM(NFM_ued!Q$33,NFM_ued!Q$70)=0,"",SUM(NFM_ued!Q$33,NFM_ued!Q$70)/Q$12)</f>
        <v>7.0264088905249197E-2</v>
      </c>
    </row>
    <row r="92" spans="1:17" x14ac:dyDescent="0.25">
      <c r="A92" s="179" t="s">
        <v>43</v>
      </c>
      <c r="B92" s="182">
        <f>IF(NFM_ued!B$33=0,"",NFM_ued!B$33/B$13)</f>
        <v>0.87360533293522191</v>
      </c>
      <c r="C92" s="182">
        <f>IF(NFM_ued!C$33=0,"",NFM_ued!C$33/C$13)</f>
        <v>0.89536913720397537</v>
      </c>
      <c r="D92" s="182">
        <f>IF(NFM_ued!D$33=0,"",NFM_ued!D$33/D$13)</f>
        <v>0.83570792137298977</v>
      </c>
      <c r="E92" s="182">
        <f>IF(NFM_ued!E$33=0,"",NFM_ued!E$33/E$13)</f>
        <v>0.8322739184961645</v>
      </c>
      <c r="F92" s="182">
        <f>IF(NFM_ued!F$33=0,"",NFM_ued!F$33/F$13)</f>
        <v>0.77116621338513058</v>
      </c>
      <c r="G92" s="182">
        <f>IF(NFM_ued!G$33=0,"",NFM_ued!G$33/G$13)</f>
        <v>0.72517084616751792</v>
      </c>
      <c r="H92" s="182">
        <f>IF(NFM_ued!H$33=0,"",NFM_ued!H$33/H$13)</f>
        <v>0.75107275971117482</v>
      </c>
      <c r="I92" s="182">
        <f>IF(NFM_ued!I$33=0,"",NFM_ued!I$33/I$13)</f>
        <v>0.76430963912935246</v>
      </c>
      <c r="J92" s="182">
        <f>IF(NFM_ued!J$33=0,"",NFM_ued!J$33/J$13)</f>
        <v>0.7278888164735805</v>
      </c>
      <c r="K92" s="182" t="str">
        <f>IF(NFM_ued!K$33=0,"",NFM_ued!K$33/K$13)</f>
        <v/>
      </c>
      <c r="L92" s="182" t="str">
        <f>IF(NFM_ued!L$33=0,"",NFM_ued!L$33/L$13)</f>
        <v/>
      </c>
      <c r="M92" s="182" t="str">
        <f>IF(NFM_ued!M$33=0,"",NFM_ued!M$33/M$13)</f>
        <v/>
      </c>
      <c r="N92" s="182" t="str">
        <f>IF(NFM_ued!N$33=0,"",NFM_ued!N$33/N$13)</f>
        <v/>
      </c>
      <c r="O92" s="182" t="str">
        <f>IF(NFM_ued!O$33=0,"",NFM_ued!O$33/O$13)</f>
        <v/>
      </c>
      <c r="P92" s="182" t="str">
        <f>IF(NFM_ued!P$33=0,"",NFM_ued!P$33/P$13)</f>
        <v/>
      </c>
      <c r="Q92" s="182" t="str">
        <f>IF(NFM_ued!Q$33=0,"",NFM_ued!Q$33/Q$13)</f>
        <v/>
      </c>
    </row>
    <row r="93" spans="1:17" x14ac:dyDescent="0.25">
      <c r="A93" s="179" t="s">
        <v>344</v>
      </c>
      <c r="B93" s="182">
        <f>IF(NFM_ued!B$70=0,"",NFM_ued!B$70/B$14)</f>
        <v>8.9535517476087761E-2</v>
      </c>
      <c r="C93" s="182">
        <f>IF(NFM_ued!C$70=0,"",NFM_ued!C$70/C$14)</f>
        <v>9.1879215710863368E-2</v>
      </c>
      <c r="D93" s="182">
        <f>IF(NFM_ued!D$70=0,"",NFM_ued!D$70/D$14)</f>
        <v>8.5923896307444472E-2</v>
      </c>
      <c r="E93" s="182">
        <f>IF(NFM_ued!E$70=0,"",NFM_ued!E$70/E$14)</f>
        <v>8.5694778529160548E-2</v>
      </c>
      <c r="F93" s="182">
        <f>IF(NFM_ued!F$70=0,"",NFM_ued!F$70/F$14)</f>
        <v>7.9212649524003281E-2</v>
      </c>
      <c r="G93" s="182">
        <f>IF(NFM_ued!G$70=0,"",NFM_ued!G$70/G$14)</f>
        <v>7.5817210933035339E-2</v>
      </c>
      <c r="H93" s="182">
        <f>IF(NFM_ued!H$70=0,"",NFM_ued!H$70/H$14)</f>
        <v>7.914773223842006E-2</v>
      </c>
      <c r="I93" s="182">
        <f>IF(NFM_ued!I$70=0,"",NFM_ued!I$70/I$14)</f>
        <v>7.9169918746836682E-2</v>
      </c>
      <c r="J93" s="182">
        <f>IF(NFM_ued!J$70=0,"",NFM_ued!J$70/J$14)</f>
        <v>7.4733209208873774E-2</v>
      </c>
      <c r="K93" s="182">
        <f>IF(NFM_ued!K$70=0,"",NFM_ued!K$70/K$14)</f>
        <v>7.4774054971771808E-2</v>
      </c>
      <c r="L93" s="182">
        <f>IF(NFM_ued!L$70=0,"",NFM_ued!L$70/L$14)</f>
        <v>5.919962314971338E-2</v>
      </c>
      <c r="M93" s="182">
        <f>IF(NFM_ued!M$70=0,"",NFM_ued!M$70/M$14)</f>
        <v>6.3612537377688752E-2</v>
      </c>
      <c r="N93" s="182">
        <f>IF(NFM_ued!N$70=0,"",NFM_ued!N$70/N$14)</f>
        <v>6.5763548413945772E-2</v>
      </c>
      <c r="O93" s="182">
        <f>IF(NFM_ued!O$70=0,"",NFM_ued!O$70/O$14)</f>
        <v>6.4796636017740591E-2</v>
      </c>
      <c r="P93" s="182">
        <f>IF(NFM_ued!P$70=0,"",NFM_ued!P$70/P$14)</f>
        <v>6.9434770304360266E-2</v>
      </c>
      <c r="Q93" s="182">
        <f>IF(NFM_ued!Q$70=0,"",NFM_ued!Q$70/Q$14)</f>
        <v>7.0264088905249197E-2</v>
      </c>
    </row>
    <row r="94" spans="1:17" x14ac:dyDescent="0.25">
      <c r="A94" s="108" t="s">
        <v>42</v>
      </c>
      <c r="B94" s="112">
        <f>IF(NFM_ued!B$112=0,"",NFM_ued!B$112/B$15)</f>
        <v>0.13840370442780175</v>
      </c>
      <c r="C94" s="112">
        <f>IF(NFM_ued!C$112=0,"",NFM_ued!C$112/C$15)</f>
        <v>0.14120044861145736</v>
      </c>
      <c r="D94" s="112">
        <f>IF(NFM_ued!D$112=0,"",NFM_ued!D$112/D$15)</f>
        <v>0.13274713680972805</v>
      </c>
      <c r="E94" s="112">
        <f>IF(NFM_ued!E$112=0,"",NFM_ued!E$112/E$15)</f>
        <v>0.13305273327854233</v>
      </c>
      <c r="F94" s="112">
        <f>IF(NFM_ued!F$112=0,"",NFM_ued!F$112/F$15)</f>
        <v>0.12486128870860261</v>
      </c>
      <c r="G94" s="112">
        <f>IF(NFM_ued!G$112=0,"",NFM_ued!G$112/G$15)</f>
        <v>0.12029111146623597</v>
      </c>
      <c r="H94" s="112">
        <f>IF(NFM_ued!H$112=0,"",NFM_ued!H$112/H$15)</f>
        <v>0.12239640619692627</v>
      </c>
      <c r="I94" s="112">
        <f>IF(NFM_ued!I$112=0,"",NFM_ued!I$112/I$15)</f>
        <v>0.12411177154903578</v>
      </c>
      <c r="J94" s="112">
        <f>IF(NFM_ued!J$112=0,"",NFM_ued!J$112/J$15)</f>
        <v>0.11548956857108983</v>
      </c>
      <c r="K94" s="112">
        <f>IF(NFM_ued!K$112=0,"",NFM_ued!K$112/K$15)</f>
        <v>0.11578195570587975</v>
      </c>
      <c r="L94" s="112">
        <f>IF(NFM_ued!L$112=0,"",NFM_ued!L$112/L$15)</f>
        <v>9.2369432014347178E-2</v>
      </c>
      <c r="M94" s="112">
        <f>IF(NFM_ued!M$112=0,"",NFM_ued!M$112/M$15)</f>
        <v>0.10034013752834679</v>
      </c>
      <c r="N94" s="112">
        <f>IF(NFM_ued!N$112=0,"",NFM_ued!N$112/N$15)</f>
        <v>0.10383918118844758</v>
      </c>
      <c r="O94" s="112">
        <f>IF(NFM_ued!O$112=0,"",NFM_ued!O$112/O$15)</f>
        <v>0.10223684314162844</v>
      </c>
      <c r="P94" s="112">
        <f>IF(NFM_ued!P$112=0,"",NFM_ued!P$112/P$15)</f>
        <v>0.11045177989173126</v>
      </c>
      <c r="Q94" s="112">
        <f>IF(NFM_ued!Q$112=0,"",NFM_ued!Q$112/Q$15)</f>
        <v>0.11175106892499082</v>
      </c>
    </row>
    <row r="95" spans="1:17" x14ac:dyDescent="0.25">
      <c r="A95" s="39" t="s">
        <v>60</v>
      </c>
      <c r="B95" s="181">
        <f t="shared" ref="B95:Q95" si="57">IF(B$62=0,"",B$72/B$62)</f>
        <v>2.4209436054827398</v>
      </c>
      <c r="C95" s="181">
        <f t="shared" si="57"/>
        <v>2.4845648933745879</v>
      </c>
      <c r="D95" s="181">
        <f t="shared" si="57"/>
        <v>2.4718539792450418</v>
      </c>
      <c r="E95" s="181">
        <f t="shared" si="57"/>
        <v>2.3667650963333746</v>
      </c>
      <c r="F95" s="181">
        <f t="shared" si="57"/>
        <v>2.1005399946240848</v>
      </c>
      <c r="G95" s="181">
        <f t="shared" si="57"/>
        <v>1.6831883210843905</v>
      </c>
      <c r="H95" s="181">
        <f t="shared" si="57"/>
        <v>1.6903655393584034</v>
      </c>
      <c r="I95" s="181">
        <f t="shared" si="57"/>
        <v>1.7963126967943115</v>
      </c>
      <c r="J95" s="181">
        <f t="shared" si="57"/>
        <v>2.0704145323642322</v>
      </c>
      <c r="K95" s="181">
        <f t="shared" si="57"/>
        <v>1.9257541571913448</v>
      </c>
      <c r="L95" s="181">
        <f t="shared" si="57"/>
        <v>2.1499631979580967</v>
      </c>
      <c r="M95" s="181">
        <f t="shared" si="57"/>
        <v>2.120545180856912</v>
      </c>
      <c r="N95" s="181">
        <f t="shared" si="57"/>
        <v>2.1981359462703183</v>
      </c>
      <c r="O95" s="181">
        <f t="shared" si="57"/>
        <v>2.203682532264498</v>
      </c>
      <c r="P95" s="181">
        <f t="shared" si="57"/>
        <v>2.1987569527586284</v>
      </c>
      <c r="Q95" s="181">
        <f t="shared" si="57"/>
        <v>2.1936594331749872</v>
      </c>
    </row>
    <row r="96" spans="1:17" x14ac:dyDescent="0.25">
      <c r="A96" s="110" t="s">
        <v>44</v>
      </c>
      <c r="B96" s="109" t="str">
        <f t="shared" ref="B96:Q96" si="58">IF(B$63=0,"",B$73/B$63)</f>
        <v/>
      </c>
      <c r="C96" s="109" t="str">
        <f t="shared" si="58"/>
        <v/>
      </c>
      <c r="D96" s="109" t="str">
        <f t="shared" si="58"/>
        <v/>
      </c>
      <c r="E96" s="109" t="str">
        <f t="shared" si="58"/>
        <v/>
      </c>
      <c r="F96" s="109" t="str">
        <f t="shared" si="58"/>
        <v/>
      </c>
      <c r="G96" s="109" t="str">
        <f t="shared" si="58"/>
        <v/>
      </c>
      <c r="H96" s="109" t="str">
        <f t="shared" si="58"/>
        <v/>
      </c>
      <c r="I96" s="109" t="str">
        <f t="shared" si="58"/>
        <v/>
      </c>
      <c r="J96" s="109" t="str">
        <f t="shared" si="58"/>
        <v/>
      </c>
      <c r="K96" s="109" t="str">
        <f t="shared" si="58"/>
        <v/>
      </c>
      <c r="L96" s="109" t="str">
        <f t="shared" si="58"/>
        <v/>
      </c>
      <c r="M96" s="109" t="str">
        <f t="shared" si="58"/>
        <v/>
      </c>
      <c r="N96" s="109" t="str">
        <f t="shared" si="58"/>
        <v/>
      </c>
      <c r="O96" s="109" t="str">
        <f t="shared" si="58"/>
        <v/>
      </c>
      <c r="P96" s="109" t="str">
        <f t="shared" si="58"/>
        <v/>
      </c>
      <c r="Q96" s="109" t="str">
        <f t="shared" si="58"/>
        <v/>
      </c>
    </row>
    <row r="97" spans="1:17" x14ac:dyDescent="0.25">
      <c r="A97" s="180" t="s">
        <v>59</v>
      </c>
      <c r="B97" s="178">
        <f t="shared" ref="B97:Q97" si="59">IF(B$64=0,"",B$74/B$64)</f>
        <v>1.500647704067833</v>
      </c>
      <c r="C97" s="178">
        <f t="shared" si="59"/>
        <v>1.5852484892226459</v>
      </c>
      <c r="D97" s="178">
        <f t="shared" si="59"/>
        <v>1.6675593475670505</v>
      </c>
      <c r="E97" s="178">
        <f t="shared" si="59"/>
        <v>1.7184122665147525</v>
      </c>
      <c r="F97" s="178">
        <f t="shared" si="59"/>
        <v>1.8100912715943849</v>
      </c>
      <c r="G97" s="178">
        <f t="shared" si="59"/>
        <v>1.4280139624585579</v>
      </c>
      <c r="H97" s="178">
        <f t="shared" si="59"/>
        <v>1.3966034491161206</v>
      </c>
      <c r="I97" s="178">
        <f t="shared" si="59"/>
        <v>1.4027370325113746</v>
      </c>
      <c r="J97" s="178">
        <f t="shared" si="59"/>
        <v>1.5254090032854961</v>
      </c>
      <c r="K97" s="178">
        <f t="shared" si="59"/>
        <v>1.1607501383442183</v>
      </c>
      <c r="L97" s="178">
        <f t="shared" si="59"/>
        <v>1.4473757766819366</v>
      </c>
      <c r="M97" s="178">
        <f t="shared" si="59"/>
        <v>1.4201606432231078</v>
      </c>
      <c r="N97" s="178">
        <f t="shared" si="59"/>
        <v>1.4002584219538723</v>
      </c>
      <c r="O97" s="178">
        <f t="shared" si="59"/>
        <v>1.3901152014216644</v>
      </c>
      <c r="P97" s="178">
        <f t="shared" si="59"/>
        <v>1.4723443221605814</v>
      </c>
      <c r="Q97" s="178">
        <f t="shared" si="59"/>
        <v>1.4933706102171513</v>
      </c>
    </row>
    <row r="98" spans="1:17" x14ac:dyDescent="0.25">
      <c r="A98" s="179" t="s">
        <v>43</v>
      </c>
      <c r="B98" s="178">
        <f t="shared" ref="B98:Q98" si="60">IF(B$65=0,"",B$75/B$65)</f>
        <v>1.5014193651206167</v>
      </c>
      <c r="C98" s="178">
        <f t="shared" si="60"/>
        <v>1.5883143912870938</v>
      </c>
      <c r="D98" s="178">
        <f t="shared" si="60"/>
        <v>1.6708405095851597</v>
      </c>
      <c r="E98" s="178">
        <f t="shared" si="60"/>
        <v>1.7263542109210954</v>
      </c>
      <c r="F98" s="178">
        <f t="shared" si="60"/>
        <v>1.8256620465544318</v>
      </c>
      <c r="G98" s="178">
        <f t="shared" si="60"/>
        <v>1.4414263907629079</v>
      </c>
      <c r="H98" s="178">
        <f t="shared" si="60"/>
        <v>1.4149308608315436</v>
      </c>
      <c r="I98" s="178">
        <f t="shared" si="60"/>
        <v>1.416673813589959</v>
      </c>
      <c r="J98" s="178">
        <f t="shared" si="60"/>
        <v>1.5344429572308036</v>
      </c>
      <c r="K98" s="178" t="str">
        <f t="shared" si="60"/>
        <v/>
      </c>
      <c r="L98" s="178" t="str">
        <f t="shared" si="60"/>
        <v/>
      </c>
      <c r="M98" s="178" t="str">
        <f t="shared" si="60"/>
        <v/>
      </c>
      <c r="N98" s="178" t="str">
        <f t="shared" si="60"/>
        <v/>
      </c>
      <c r="O98" s="178" t="str">
        <f t="shared" si="60"/>
        <v/>
      </c>
      <c r="P98" s="178" t="str">
        <f t="shared" si="60"/>
        <v/>
      </c>
      <c r="Q98" s="178" t="str">
        <f t="shared" si="60"/>
        <v/>
      </c>
    </row>
    <row r="99" spans="1:17" x14ac:dyDescent="0.25">
      <c r="A99" s="179" t="s">
        <v>344</v>
      </c>
      <c r="B99" s="178">
        <f t="shared" ref="B99:Q99" si="61">IF(B$66=0,"",B$76/B$66)</f>
        <v>1.4377613473339563</v>
      </c>
      <c r="C99" s="178">
        <f t="shared" si="61"/>
        <v>1.4554034721503937</v>
      </c>
      <c r="D99" s="178">
        <f t="shared" si="61"/>
        <v>1.5117728616073765</v>
      </c>
      <c r="E99" s="178">
        <f t="shared" si="61"/>
        <v>1.4345357226648161</v>
      </c>
      <c r="F99" s="178">
        <f t="shared" si="61"/>
        <v>1.2996543761304964</v>
      </c>
      <c r="G99" s="178">
        <f t="shared" si="61"/>
        <v>0.84717341001139435</v>
      </c>
      <c r="H99" s="178">
        <f t="shared" si="61"/>
        <v>0.88696599861107939</v>
      </c>
      <c r="I99" s="178">
        <f t="shared" si="61"/>
        <v>1.0806937864280011</v>
      </c>
      <c r="J99" s="178">
        <f t="shared" si="61"/>
        <v>1.3077680105420413</v>
      </c>
      <c r="K99" s="178">
        <f t="shared" si="61"/>
        <v>1.1607501383442183</v>
      </c>
      <c r="L99" s="178">
        <f t="shared" si="61"/>
        <v>1.4473757766819366</v>
      </c>
      <c r="M99" s="178">
        <f t="shared" si="61"/>
        <v>1.4201606432231078</v>
      </c>
      <c r="N99" s="178">
        <f t="shared" si="61"/>
        <v>1.4002584219538723</v>
      </c>
      <c r="O99" s="178">
        <f t="shared" si="61"/>
        <v>1.3901152014216644</v>
      </c>
      <c r="P99" s="178">
        <f t="shared" si="61"/>
        <v>1.4723443221605814</v>
      </c>
      <c r="Q99" s="178">
        <f t="shared" si="61"/>
        <v>1.4933706102171513</v>
      </c>
    </row>
    <row r="100" spans="1:17" x14ac:dyDescent="0.25">
      <c r="A100" s="108" t="s">
        <v>42</v>
      </c>
      <c r="B100" s="107">
        <f t="shared" ref="B100:Q100" si="62">IF(B$67=0,"",B$77/B$67)</f>
        <v>2.5480699420409669</v>
      </c>
      <c r="C100" s="107">
        <f t="shared" si="62"/>
        <v>2.6024039503350238</v>
      </c>
      <c r="D100" s="107">
        <f t="shared" si="62"/>
        <v>2.5887922091644713</v>
      </c>
      <c r="E100" s="107">
        <f t="shared" si="62"/>
        <v>2.4544970302572229</v>
      </c>
      <c r="F100" s="107">
        <f t="shared" si="62"/>
        <v>2.1386651386043805</v>
      </c>
      <c r="G100" s="107">
        <f t="shared" si="62"/>
        <v>1.7232348273949762</v>
      </c>
      <c r="H100" s="107">
        <f t="shared" si="62"/>
        <v>1.7401288473894194</v>
      </c>
      <c r="I100" s="107">
        <f t="shared" si="62"/>
        <v>1.8606346297164922</v>
      </c>
      <c r="J100" s="107">
        <f t="shared" si="62"/>
        <v>2.1510753197267176</v>
      </c>
      <c r="K100" s="107">
        <f t="shared" si="62"/>
        <v>1.9302090454828078</v>
      </c>
      <c r="L100" s="107">
        <f t="shared" si="62"/>
        <v>2.1535684844370073</v>
      </c>
      <c r="M100" s="107">
        <f t="shared" si="62"/>
        <v>2.1235709157425897</v>
      </c>
      <c r="N100" s="107">
        <f t="shared" si="62"/>
        <v>2.2009088137663997</v>
      </c>
      <c r="O100" s="107">
        <f t="shared" si="62"/>
        <v>2.2043700209527319</v>
      </c>
      <c r="P100" s="107">
        <f t="shared" si="62"/>
        <v>2.1998537218380352</v>
      </c>
      <c r="Q100" s="107">
        <f t="shared" si="62"/>
        <v>2.195337618925433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127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74.961464565782251</v>
      </c>
      <c r="C33" s="96">
        <v>73.158718595434138</v>
      </c>
      <c r="D33" s="96">
        <v>74.951205328738567</v>
      </c>
      <c r="E33" s="96">
        <v>68.89937132136933</v>
      </c>
      <c r="F33" s="96">
        <v>64.512307861739572</v>
      </c>
      <c r="G33" s="96">
        <v>72.070426401137482</v>
      </c>
      <c r="H33" s="96">
        <v>77.518437022629925</v>
      </c>
      <c r="I33" s="96">
        <v>74.626146337819193</v>
      </c>
      <c r="J33" s="96">
        <v>62.143788003554469</v>
      </c>
      <c r="K33" s="96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</row>
    <row r="34" spans="1:17" x14ac:dyDescent="0.25">
      <c r="A34" s="132" t="s">
        <v>83</v>
      </c>
      <c r="B34" s="160">
        <v>8.0103912731180796E-2</v>
      </c>
      <c r="C34" s="160">
        <v>7.817749618206804E-2</v>
      </c>
      <c r="D34" s="160">
        <v>8.0092949697926366E-2</v>
      </c>
      <c r="E34" s="160">
        <v>7.3625952474780029E-2</v>
      </c>
      <c r="F34" s="160">
        <v>6.8937931095369206E-2</v>
      </c>
      <c r="G34" s="160">
        <v>7.701454581199535E-2</v>
      </c>
      <c r="H34" s="160">
        <v>8.2836296626370265E-2</v>
      </c>
      <c r="I34" s="160">
        <v>7.974559126260336E-2</v>
      </c>
      <c r="J34" s="160">
        <v>6.6406927877634109E-2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3.7193611088655064E-2</v>
      </c>
      <c r="C35" s="159">
        <v>3.6299143072306105E-2</v>
      </c>
      <c r="D35" s="159">
        <v>3.718852076558201E-2</v>
      </c>
      <c r="E35" s="159">
        <v>3.4185783802703422E-2</v>
      </c>
      <c r="F35" s="159">
        <v>3.2009055625313976E-2</v>
      </c>
      <c r="G35" s="159">
        <v>3.5759165406982221E-2</v>
      </c>
      <c r="H35" s="159">
        <v>3.8462303471805313E-2</v>
      </c>
      <c r="I35" s="159">
        <v>3.7027236327515617E-2</v>
      </c>
      <c r="J35" s="159">
        <v>3.0833867720816893E-2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1.092625823750998</v>
      </c>
      <c r="C36" s="159">
        <v>1.066349298708763</v>
      </c>
      <c r="D36" s="159">
        <v>1.0924762868203786</v>
      </c>
      <c r="E36" s="159">
        <v>1.004265762175367</v>
      </c>
      <c r="F36" s="159">
        <v>0.9403206557904803</v>
      </c>
      <c r="G36" s="159">
        <v>1.050486532924195</v>
      </c>
      <c r="H36" s="159">
        <v>1.1298958284548162</v>
      </c>
      <c r="I36" s="159">
        <v>1.0877382811026639</v>
      </c>
      <c r="J36" s="159">
        <v>0.90579750478068222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2.670130424372693E-2</v>
      </c>
      <c r="C37" s="159">
        <v>2.6059165394022674E-2</v>
      </c>
      <c r="D37" s="159">
        <v>2.6697649899308784E-2</v>
      </c>
      <c r="E37" s="159">
        <v>2.4541984158260005E-2</v>
      </c>
      <c r="F37" s="159">
        <v>2.2979310365123063E-2</v>
      </c>
      <c r="G37" s="159">
        <v>2.5671515270665114E-2</v>
      </c>
      <c r="H37" s="159">
        <v>2.761209887545675E-2</v>
      </c>
      <c r="I37" s="159">
        <v>2.6581863754201115E-2</v>
      </c>
      <c r="J37" s="159">
        <v>2.2135642625878034E-2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5.3402608487453859E-2</v>
      </c>
      <c r="C38" s="158">
        <v>5.2118330788045356E-2</v>
      </c>
      <c r="D38" s="158">
        <v>5.3395299798617575E-2</v>
      </c>
      <c r="E38" s="158">
        <v>4.908396831652001E-2</v>
      </c>
      <c r="F38" s="158">
        <v>4.5958620730246119E-2</v>
      </c>
      <c r="G38" s="158">
        <v>5.1343030541330235E-2</v>
      </c>
      <c r="H38" s="158">
        <v>5.5224197750913501E-2</v>
      </c>
      <c r="I38" s="158">
        <v>5.3163727508402231E-2</v>
      </c>
      <c r="J38" s="158">
        <v>4.4271285251756068E-2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</row>
    <row r="39" spans="1:17" x14ac:dyDescent="0.25">
      <c r="A39" s="92" t="s">
        <v>125</v>
      </c>
      <c r="B39" s="91">
        <v>1.0680521697490772E-2</v>
      </c>
      <c r="C39" s="91">
        <v>1.0423666157609071E-2</v>
      </c>
      <c r="D39" s="91">
        <v>1.0679059959723514E-2</v>
      </c>
      <c r="E39" s="91">
        <v>9.816793663304001E-3</v>
      </c>
      <c r="F39" s="91">
        <v>9.1917241460492249E-3</v>
      </c>
      <c r="G39" s="91">
        <v>1.0268606108266047E-2</v>
      </c>
      <c r="H39" s="91">
        <v>1.10448395501827E-2</v>
      </c>
      <c r="I39" s="91">
        <v>1.0632745501680446E-2</v>
      </c>
      <c r="J39" s="91">
        <v>8.8542570503512136E-3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1.6020782546236158E-2</v>
      </c>
      <c r="C40" s="91">
        <v>1.5635499236413605E-2</v>
      </c>
      <c r="D40" s="91">
        <v>1.601858993958527E-2</v>
      </c>
      <c r="E40" s="91">
        <v>1.4725190494956002E-2</v>
      </c>
      <c r="F40" s="91">
        <v>1.3787586219073836E-2</v>
      </c>
      <c r="G40" s="91">
        <v>1.5402909162399069E-2</v>
      </c>
      <c r="H40" s="91">
        <v>1.6567259325274048E-2</v>
      </c>
      <c r="I40" s="91">
        <v>1.5949118252520666E-2</v>
      </c>
      <c r="J40" s="91">
        <v>1.3281385575526819E-2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2.670130424372693E-2</v>
      </c>
      <c r="C42" s="157">
        <v>2.6059165394022678E-2</v>
      </c>
      <c r="D42" s="157">
        <v>2.6697649899308791E-2</v>
      </c>
      <c r="E42" s="157">
        <v>2.4541984158260005E-2</v>
      </c>
      <c r="F42" s="157">
        <v>2.2979310365123063E-2</v>
      </c>
      <c r="G42" s="157">
        <v>2.5671515270665121E-2</v>
      </c>
      <c r="H42" s="157">
        <v>2.761209887545675E-2</v>
      </c>
      <c r="I42" s="157">
        <v>2.6581863754201115E-2</v>
      </c>
      <c r="J42" s="157">
        <v>2.2135642625878037E-2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61.515676263627967</v>
      </c>
      <c r="C43" s="204">
        <v>60.036287645224213</v>
      </c>
      <c r="D43" s="204">
        <v>61.507257219144954</v>
      </c>
      <c r="E43" s="204">
        <v>56.540936673581925</v>
      </c>
      <c r="F43" s="204">
        <v>52.940777884078159</v>
      </c>
      <c r="G43" s="204">
        <v>59.143201701768042</v>
      </c>
      <c r="H43" s="204">
        <v>63.614006262669299</v>
      </c>
      <c r="I43" s="204">
        <v>61.240503844356901</v>
      </c>
      <c r="J43" s="204">
        <v>50.997097865763813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7.5019117394668253</v>
      </c>
      <c r="C44" s="206">
        <v>7.3214984933200276</v>
      </c>
      <c r="D44" s="206">
        <v>7.5008850267249949</v>
      </c>
      <c r="E44" s="206">
        <v>6.8952361797051136</v>
      </c>
      <c r="F44" s="206">
        <v>6.4561924248875808</v>
      </c>
      <c r="G44" s="206">
        <v>7.2125855733863471</v>
      </c>
      <c r="H44" s="206">
        <v>7.7578056417889396</v>
      </c>
      <c r="I44" s="206">
        <v>7.4683541273605982</v>
      </c>
      <c r="J44" s="206">
        <v>6.2191582763126618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</row>
    <row r="45" spans="1:17" x14ac:dyDescent="0.25">
      <c r="A45" s="152" t="s">
        <v>164</v>
      </c>
      <c r="B45" s="151">
        <v>1.5171166845667694</v>
      </c>
      <c r="C45" s="151">
        <v>1.497096610648522</v>
      </c>
      <c r="D45" s="151">
        <v>1.5176989560120848</v>
      </c>
      <c r="E45" s="151">
        <v>1.3948198033547781</v>
      </c>
      <c r="F45" s="151">
        <v>1.305221914903639</v>
      </c>
      <c r="G45" s="151">
        <v>1.459119526334248</v>
      </c>
      <c r="H45" s="151">
        <v>1.5688470045070553</v>
      </c>
      <c r="I45" s="151">
        <v>1.510258256647635</v>
      </c>
      <c r="J45" s="151">
        <v>1.58982684310301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4" t="s">
        <v>30</v>
      </c>
      <c r="B46" s="205">
        <v>2.0917920841756029E-2</v>
      </c>
      <c r="C46" s="205">
        <v>4.0996139980645836E-2</v>
      </c>
      <c r="D46" s="205">
        <v>2.1902438333856994E-2</v>
      </c>
      <c r="E46" s="205">
        <v>1.9715709267194501E-2</v>
      </c>
      <c r="F46" s="205">
        <v>1.7479287407654864E-2</v>
      </c>
      <c r="G46" s="205">
        <v>2.0753014571223086E-2</v>
      </c>
      <c r="H46" s="205">
        <v>2.160734518658522E-2</v>
      </c>
      <c r="I46" s="205">
        <v>2.0734288969393899E-2</v>
      </c>
      <c r="J46" s="205">
        <v>1.9215904978095531E-2</v>
      </c>
      <c r="K46" s="205">
        <v>0</v>
      </c>
      <c r="L46" s="205">
        <v>0</v>
      </c>
      <c r="M46" s="205">
        <v>0</v>
      </c>
      <c r="N46" s="205">
        <v>0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6.2279257196369307E-2</v>
      </c>
      <c r="C47" s="205">
        <v>4.1413215437697479E-2</v>
      </c>
      <c r="D47" s="205">
        <v>4.3464425798458224E-2</v>
      </c>
      <c r="E47" s="205">
        <v>2.876079766803024E-2</v>
      </c>
      <c r="F47" s="205">
        <v>3.2640157529799783E-2</v>
      </c>
      <c r="G47" s="205">
        <v>3.6433661422683276E-2</v>
      </c>
      <c r="H47" s="205">
        <v>3.6810217462147597E-2</v>
      </c>
      <c r="I47" s="205">
        <v>3.6168490722034395E-2</v>
      </c>
      <c r="J47" s="205">
        <v>3.9357728256163439E-2</v>
      </c>
      <c r="K47" s="205">
        <v>0</v>
      </c>
      <c r="L47" s="205">
        <v>0</v>
      </c>
      <c r="M47" s="205">
        <v>0</v>
      </c>
      <c r="N47" s="205">
        <v>0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1.4339195065286441</v>
      </c>
      <c r="C49" s="205">
        <v>1.4146872552301786</v>
      </c>
      <c r="D49" s="205">
        <v>1.4523320918797695</v>
      </c>
      <c r="E49" s="205">
        <v>1.3463432964195534</v>
      </c>
      <c r="F49" s="205">
        <v>1.2551024699661844</v>
      </c>
      <c r="G49" s="205">
        <v>1.4019328503403417</v>
      </c>
      <c r="H49" s="205">
        <v>1.5104294418583224</v>
      </c>
      <c r="I49" s="205">
        <v>1.4533554769562067</v>
      </c>
      <c r="J49" s="205">
        <v>1.531253209868751</v>
      </c>
      <c r="K49" s="205">
        <v>0</v>
      </c>
      <c r="L49" s="205">
        <v>0</v>
      </c>
      <c r="M49" s="205">
        <v>0</v>
      </c>
      <c r="N49" s="205">
        <v>0</v>
      </c>
      <c r="O49" s="205">
        <v>0</v>
      </c>
      <c r="P49" s="205">
        <v>0</v>
      </c>
      <c r="Q49" s="205">
        <v>0</v>
      </c>
    </row>
    <row r="50" spans="1:17" x14ac:dyDescent="0.25">
      <c r="A50" s="152" t="s">
        <v>163</v>
      </c>
      <c r="B50" s="151">
        <v>5.9847950549000561</v>
      </c>
      <c r="C50" s="151">
        <v>5.8244018826715056</v>
      </c>
      <c r="D50" s="151">
        <v>5.9831860707129101</v>
      </c>
      <c r="E50" s="151">
        <v>5.5004163763503353</v>
      </c>
      <c r="F50" s="151">
        <v>5.1509705099839413</v>
      </c>
      <c r="G50" s="151">
        <v>5.7534660470520986</v>
      </c>
      <c r="H50" s="151">
        <v>6.1889586372818846</v>
      </c>
      <c r="I50" s="151">
        <v>5.9580958707129632</v>
      </c>
      <c r="J50" s="151">
        <v>4.6293314332096518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4.6538493023854395</v>
      </c>
      <c r="C51" s="206">
        <v>4.5419290227446902</v>
      </c>
      <c r="D51" s="206">
        <v>4.6532123758868007</v>
      </c>
      <c r="E51" s="206">
        <v>4.2774950171546742</v>
      </c>
      <c r="F51" s="206">
        <v>4.0051319791673095</v>
      </c>
      <c r="G51" s="206">
        <v>4.4743643360278957</v>
      </c>
      <c r="H51" s="206">
        <v>4.8125943929923194</v>
      </c>
      <c r="I51" s="206">
        <v>4.6330316661463113</v>
      </c>
      <c r="J51" s="206">
        <v>3.8580866332212218</v>
      </c>
      <c r="K51" s="206">
        <v>0</v>
      </c>
      <c r="L51" s="206">
        <v>0</v>
      </c>
      <c r="M51" s="206">
        <v>0</v>
      </c>
      <c r="N51" s="206">
        <v>0</v>
      </c>
      <c r="O51" s="206">
        <v>0</v>
      </c>
      <c r="P51" s="206">
        <v>0</v>
      </c>
      <c r="Q51" s="206">
        <v>0</v>
      </c>
    </row>
    <row r="52" spans="1:17" x14ac:dyDescent="0.25">
      <c r="A52" s="152" t="s">
        <v>162</v>
      </c>
      <c r="B52" s="151">
        <v>5.7315513737071968E-3</v>
      </c>
      <c r="C52" s="151">
        <v>6.5591767663246633E-3</v>
      </c>
      <c r="D52" s="151">
        <v>1.4720572668107387E-2</v>
      </c>
      <c r="E52" s="151">
        <v>3.7607287634508317E-3</v>
      </c>
      <c r="F52" s="151">
        <v>6.8756060522174381E-3</v>
      </c>
      <c r="G52" s="151">
        <v>1.8487171560761236E-2</v>
      </c>
      <c r="H52" s="151">
        <v>9.3412564413783483E-2</v>
      </c>
      <c r="I52" s="151">
        <v>0.24642437962122629</v>
      </c>
      <c r="J52" s="151">
        <v>0.5287319578580002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4" t="s">
        <v>30</v>
      </c>
      <c r="B53" s="153">
        <v>2.5175787197542795E-3</v>
      </c>
      <c r="C53" s="153">
        <v>4.9340950464500126E-3</v>
      </c>
      <c r="D53" s="153">
        <v>2.6360704334427569E-3</v>
      </c>
      <c r="E53" s="153">
        <v>2.3728864102434545E-3</v>
      </c>
      <c r="F53" s="153">
        <v>2.1037216053584992E-3</v>
      </c>
      <c r="G53" s="153">
        <v>2.4977314069841304E-3</v>
      </c>
      <c r="H53" s="153">
        <v>2.6005544644543952E-3</v>
      </c>
      <c r="I53" s="153">
        <v>2.4954776850661339E-3</v>
      </c>
      <c r="J53" s="153">
        <v>2.3127324087154626E-3</v>
      </c>
      <c r="K53" s="153">
        <v>0</v>
      </c>
      <c r="L53" s="153">
        <v>0</v>
      </c>
      <c r="M53" s="153">
        <v>0</v>
      </c>
      <c r="N53" s="153">
        <v>0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1.3378157661315013E-4</v>
      </c>
      <c r="C54" s="153">
        <v>4.6219241545998832E-5</v>
      </c>
      <c r="D54" s="153">
        <v>3.5114799672433832E-4</v>
      </c>
      <c r="E54" s="153">
        <v>2.9027222947945768E-5</v>
      </c>
      <c r="F54" s="153">
        <v>1.2095201069981652E-4</v>
      </c>
      <c r="G54" s="153">
        <v>4.0501071468004271E-4</v>
      </c>
      <c r="H54" s="153">
        <v>2.1604990631365006E-3</v>
      </c>
      <c r="I54" s="153">
        <v>5.923060264861617E-3</v>
      </c>
      <c r="J54" s="153">
        <v>1.3191468568777488E-2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3.0801910773397678E-3</v>
      </c>
      <c r="C55" s="153">
        <v>1.5788624783286517E-3</v>
      </c>
      <c r="D55" s="153">
        <v>1.173335423794029E-2</v>
      </c>
      <c r="E55" s="153">
        <v>1.3588151302594317E-3</v>
      </c>
      <c r="F55" s="153">
        <v>4.6509324361591218E-3</v>
      </c>
      <c r="G55" s="153">
        <v>1.5584429439097063E-2</v>
      </c>
      <c r="H55" s="153">
        <v>8.865151088619258E-2</v>
      </c>
      <c r="I55" s="153">
        <v>0.23800584167129854</v>
      </c>
      <c r="J55" s="153">
        <v>0.51322775688050726</v>
      </c>
      <c r="K55" s="153">
        <v>0</v>
      </c>
      <c r="L55" s="153">
        <v>0</v>
      </c>
      <c r="M55" s="153">
        <v>0</v>
      </c>
      <c r="N55" s="153">
        <v>0</v>
      </c>
      <c r="O55" s="153">
        <v>0</v>
      </c>
      <c r="P55" s="153">
        <v>0</v>
      </c>
      <c r="Q55" s="153">
        <v>0</v>
      </c>
    </row>
    <row r="56" spans="1:17" x14ac:dyDescent="0.25">
      <c r="A56" s="152" t="s">
        <v>161</v>
      </c>
      <c r="B56" s="151">
        <v>3.7509558697334122</v>
      </c>
      <c r="C56" s="151">
        <v>3.6607492466600133</v>
      </c>
      <c r="D56" s="151">
        <v>3.750442513362497</v>
      </c>
      <c r="E56" s="151">
        <v>3.4476180898525564</v>
      </c>
      <c r="F56" s="151">
        <v>3.2280962124437904</v>
      </c>
      <c r="G56" s="151">
        <v>3.6062927866931727</v>
      </c>
      <c r="H56" s="151">
        <v>3.8789028208944689</v>
      </c>
      <c r="I56" s="151">
        <v>3.7341770636802982</v>
      </c>
      <c r="J56" s="151">
        <v>3.1095791381563296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50" t="s">
        <v>33</v>
      </c>
      <c r="B57" s="87">
        <v>0.62158234971646564</v>
      </c>
      <c r="C57" s="87">
        <v>0.40907919302503498</v>
      </c>
      <c r="D57" s="87">
        <v>8.3760145667852032E-2</v>
      </c>
      <c r="E57" s="87">
        <v>1.2834006105379369E-2</v>
      </c>
      <c r="F57" s="87">
        <v>0.38147092614167438</v>
      </c>
      <c r="G57" s="87">
        <v>0.10397956723216564</v>
      </c>
      <c r="H57" s="87">
        <v>0.11941966676204092</v>
      </c>
      <c r="I57" s="87">
        <v>0.53170883267809466</v>
      </c>
      <c r="J57" s="87">
        <v>0.25979031537923913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3.3458914770855977E-3</v>
      </c>
      <c r="C60" s="87">
        <v>1.4698592965859108E-3</v>
      </c>
      <c r="D60" s="87">
        <v>3.1116776129169103E-4</v>
      </c>
      <c r="E60" s="87">
        <v>3.4525056447987424E-5</v>
      </c>
      <c r="F60" s="87">
        <v>1.4311651035165548E-3</v>
      </c>
      <c r="G60" s="87">
        <v>6.6216928486478917E-3</v>
      </c>
      <c r="H60" s="87">
        <v>6.6696677163252428E-3</v>
      </c>
      <c r="I60" s="87">
        <v>1.776299143242897E-3</v>
      </c>
      <c r="J60" s="87">
        <v>8.8655749148211895E-4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0.10720224805565841</v>
      </c>
      <c r="C61" s="87">
        <v>5.4696486970912651E-2</v>
      </c>
      <c r="D61" s="87">
        <v>1.2530708277324552E-2</v>
      </c>
      <c r="E61" s="87">
        <v>1.8835375224663681E-3</v>
      </c>
      <c r="F61" s="87">
        <v>0.1267044387144339</v>
      </c>
      <c r="G61" s="87">
        <v>0.37811035665543868</v>
      </c>
      <c r="H61" s="87">
        <v>0.44089543098582895</v>
      </c>
      <c r="I61" s="87">
        <v>0.12737925119629837</v>
      </c>
      <c r="J61" s="87">
        <v>5.9671207657934218E-2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3.6119435986411458E-2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7.7630174942039346E-2</v>
      </c>
      <c r="C63" s="87">
        <v>5.0060771814075096E-2</v>
      </c>
      <c r="D63" s="87">
        <v>1.0387816010395019E-2</v>
      </c>
      <c r="E63" s="87">
        <v>1.6007575688684011E-3</v>
      </c>
      <c r="F63" s="87">
        <v>5.503276432494001E-2</v>
      </c>
      <c r="G63" s="87">
        <v>0.25522948295741288</v>
      </c>
      <c r="H63" s="87">
        <v>0.27398533455640051</v>
      </c>
      <c r="I63" s="87">
        <v>7.145571017613421E-2</v>
      </c>
      <c r="J63" s="87">
        <v>3.4609167290425881E-2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25</v>
      </c>
      <c r="B64" s="87">
        <v>2.2117506795038886</v>
      </c>
      <c r="C64" s="87">
        <v>2.336380573333511</v>
      </c>
      <c r="D64" s="87">
        <v>2.7769529946145926</v>
      </c>
      <c r="E64" s="87">
        <v>2.3881161578926289</v>
      </c>
      <c r="F64" s="87">
        <v>1.605376057081245</v>
      </c>
      <c r="G64" s="87">
        <v>0.90843418584487767</v>
      </c>
      <c r="H64" s="87">
        <v>1.0445329353147312</v>
      </c>
      <c r="I64" s="87">
        <v>1.050363540270532</v>
      </c>
      <c r="J64" s="87">
        <v>1.232710312999088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1.0727169952280551E-2</v>
      </c>
      <c r="C65" s="87">
        <v>3.8350694027314476E-3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0.71871735608599419</v>
      </c>
      <c r="C66" s="87">
        <v>0.80522729281716177</v>
      </c>
      <c r="D66" s="87">
        <v>0.86649968103104102</v>
      </c>
      <c r="E66" s="87">
        <v>1.0431491057067652</v>
      </c>
      <c r="F66" s="87">
        <v>1.021961425091569</v>
      </c>
      <c r="G66" s="87">
        <v>1.9539175011546299</v>
      </c>
      <c r="H66" s="87">
        <v>1.9933997855591419</v>
      </c>
      <c r="I66" s="87">
        <v>1.9514934302159963</v>
      </c>
      <c r="J66" s="87">
        <v>1.5219115773381602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49" t="s">
        <v>160</v>
      </c>
      <c r="B67" s="148">
        <v>0.89716188127832008</v>
      </c>
      <c r="C67" s="148">
        <v>0.87462059931835223</v>
      </c>
      <c r="D67" s="148">
        <v>0.8880492898561968</v>
      </c>
      <c r="E67" s="148">
        <v>0.82611619853866713</v>
      </c>
      <c r="F67" s="148">
        <v>0.77016016067130189</v>
      </c>
      <c r="G67" s="148">
        <v>0.84958437777396179</v>
      </c>
      <c r="H67" s="148">
        <v>0.84027900768406694</v>
      </c>
      <c r="I67" s="148">
        <v>0.65243022284478669</v>
      </c>
      <c r="J67" s="148">
        <v>0.21977553720689211</v>
      </c>
      <c r="K67" s="148">
        <v>0</v>
      </c>
      <c r="L67" s="148">
        <v>0</v>
      </c>
      <c r="M67" s="148">
        <v>0</v>
      </c>
      <c r="N67" s="148">
        <v>0</v>
      </c>
      <c r="O67" s="148">
        <v>0</v>
      </c>
      <c r="P67" s="148">
        <v>0</v>
      </c>
      <c r="Q67" s="148">
        <v>0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0.91983135403784699</v>
      </c>
      <c r="C70" s="96">
        <v>1.7274245206443763</v>
      </c>
      <c r="D70" s="96">
        <v>1.5786160565930749</v>
      </c>
      <c r="E70" s="96">
        <v>1.9275808041243261</v>
      </c>
      <c r="F70" s="96">
        <v>1.9679349921512159</v>
      </c>
      <c r="G70" s="96">
        <v>1.6642078844126555</v>
      </c>
      <c r="H70" s="96">
        <v>2.7876921318124084</v>
      </c>
      <c r="I70" s="96">
        <v>3.2295298128356107</v>
      </c>
      <c r="J70" s="96">
        <v>2.5794962232726713</v>
      </c>
      <c r="K70" s="96">
        <v>2.3965490207113973</v>
      </c>
      <c r="L70" s="96">
        <v>1.8427115444819344</v>
      </c>
      <c r="M70" s="96">
        <v>1.7317861206788778</v>
      </c>
      <c r="N70" s="96">
        <v>1.4183820205458848</v>
      </c>
      <c r="O70" s="96">
        <v>0.34296590133645249</v>
      </c>
      <c r="P70" s="96">
        <v>0.63535782164809795</v>
      </c>
      <c r="Q70" s="96">
        <v>1.0346072461959814</v>
      </c>
    </row>
    <row r="71" spans="1:17" x14ac:dyDescent="0.25">
      <c r="A71" s="132" t="s">
        <v>83</v>
      </c>
      <c r="B71" s="160">
        <v>1.5993406681758581E-3</v>
      </c>
      <c r="C71" s="160">
        <v>3.0035291523200932E-3</v>
      </c>
      <c r="D71" s="160">
        <v>2.7447910398592746E-3</v>
      </c>
      <c r="E71" s="160">
        <v>3.3515473871358285E-3</v>
      </c>
      <c r="F71" s="160">
        <v>3.421712525298715E-3</v>
      </c>
      <c r="G71" s="160">
        <v>2.8936123324738859E-3</v>
      </c>
      <c r="H71" s="160">
        <v>4.8470509047009438E-3</v>
      </c>
      <c r="I71" s="160">
        <v>5.6152884396478602E-3</v>
      </c>
      <c r="J71" s="160">
        <v>4.4850539125200015E-3</v>
      </c>
      <c r="K71" s="160">
        <v>4.1669576659625999E-3</v>
      </c>
      <c r="L71" s="160">
        <v>3.2039824472930977E-3</v>
      </c>
      <c r="M71" s="160">
        <v>3.0111128080444536E-3</v>
      </c>
      <c r="N71" s="160">
        <v>2.4661869140580974E-3</v>
      </c>
      <c r="O71" s="160">
        <v>5.9632595844564802E-4</v>
      </c>
      <c r="P71" s="160">
        <v>1.1047172925175331E-3</v>
      </c>
      <c r="Q71" s="160">
        <v>1.7989052418869627E-3</v>
      </c>
    </row>
    <row r="72" spans="1:17" x14ac:dyDescent="0.25">
      <c r="A72" s="76" t="s">
        <v>82</v>
      </c>
      <c r="B72" s="159">
        <v>8.285818831274942E-4</v>
      </c>
      <c r="C72" s="159">
        <v>1.5560598755336994E-3</v>
      </c>
      <c r="D72" s="159">
        <v>1.4220135671232732E-3</v>
      </c>
      <c r="E72" s="159">
        <v>1.7363601768417515E-3</v>
      </c>
      <c r="F72" s="159">
        <v>1.772711132873661E-3</v>
      </c>
      <c r="G72" s="159">
        <v>1.4991144808546332E-3</v>
      </c>
      <c r="H72" s="159">
        <v>2.5111464031066129E-3</v>
      </c>
      <c r="I72" s="159">
        <v>2.909152729126922E-3</v>
      </c>
      <c r="J72" s="159">
        <v>2.3236040267785737E-3</v>
      </c>
      <c r="K72" s="159">
        <v>2.1588056243913357E-3</v>
      </c>
      <c r="L72" s="159">
        <v>1.6599101507957425E-3</v>
      </c>
      <c r="M72" s="159">
        <v>1.5599887944101564E-3</v>
      </c>
      <c r="N72" s="159">
        <v>1.2776751307933057E-3</v>
      </c>
      <c r="O72" s="159">
        <v>3.0894286341774738E-4</v>
      </c>
      <c r="P72" s="159">
        <v>5.7232880572073079E-4</v>
      </c>
      <c r="Q72" s="159">
        <v>9.3197173219553562E-4</v>
      </c>
    </row>
    <row r="73" spans="1:17" x14ac:dyDescent="0.25">
      <c r="A73" s="76" t="s">
        <v>81</v>
      </c>
      <c r="B73" s="159">
        <v>1.9551445618265956E-2</v>
      </c>
      <c r="C73" s="159">
        <v>3.6717216070945136E-2</v>
      </c>
      <c r="D73" s="159">
        <v>3.3554222572555442E-2</v>
      </c>
      <c r="E73" s="159">
        <v>4.0971631485720666E-2</v>
      </c>
      <c r="F73" s="159">
        <v>4.182937862514309E-2</v>
      </c>
      <c r="G73" s="159">
        <v>3.537351690258287E-2</v>
      </c>
      <c r="H73" s="159">
        <v>5.9253700013965432E-2</v>
      </c>
      <c r="I73" s="159">
        <v>6.8645166563463408E-2</v>
      </c>
      <c r="J73" s="159">
        <v>5.482839860855946E-2</v>
      </c>
      <c r="K73" s="159">
        <v>5.0939770257080748E-2</v>
      </c>
      <c r="L73" s="159">
        <v>3.9167695680231221E-2</v>
      </c>
      <c r="M73" s="159">
        <v>3.6809923919518511E-2</v>
      </c>
      <c r="N73" s="159">
        <v>3.0148373197863433E-2</v>
      </c>
      <c r="O73" s="159">
        <v>7.2899006317448467E-3</v>
      </c>
      <c r="P73" s="159">
        <v>1.350482764428749E-2</v>
      </c>
      <c r="Q73" s="159">
        <v>2.1991060884659009E-2</v>
      </c>
    </row>
    <row r="74" spans="1:17" x14ac:dyDescent="0.25">
      <c r="A74" s="76" t="s">
        <v>80</v>
      </c>
      <c r="B74" s="159">
        <v>5.3311355605861939E-4</v>
      </c>
      <c r="C74" s="159">
        <v>1.0011763841066977E-3</v>
      </c>
      <c r="D74" s="159">
        <v>9.149303466197585E-4</v>
      </c>
      <c r="E74" s="159">
        <v>1.1171824623786096E-3</v>
      </c>
      <c r="F74" s="159">
        <v>1.1405708417662383E-3</v>
      </c>
      <c r="G74" s="159">
        <v>9.6453744415796205E-4</v>
      </c>
      <c r="H74" s="159">
        <v>1.6156836349003148E-3</v>
      </c>
      <c r="I74" s="159">
        <v>1.8717628132159535E-3</v>
      </c>
      <c r="J74" s="159">
        <v>1.4950179708400006E-3</v>
      </c>
      <c r="K74" s="159">
        <v>1.3889858886542001E-3</v>
      </c>
      <c r="L74" s="159">
        <v>1.0679941490976993E-3</v>
      </c>
      <c r="M74" s="159">
        <v>1.0037042693481512E-3</v>
      </c>
      <c r="N74" s="159">
        <v>8.2206230468603262E-4</v>
      </c>
      <c r="O74" s="159">
        <v>1.9877531948188267E-4</v>
      </c>
      <c r="P74" s="159">
        <v>3.682390975058444E-4</v>
      </c>
      <c r="Q74" s="159">
        <v>5.9963508062898748E-4</v>
      </c>
    </row>
    <row r="75" spans="1:17" x14ac:dyDescent="0.25">
      <c r="A75" s="129" t="s">
        <v>79</v>
      </c>
      <c r="B75" s="158">
        <v>1.0662271121172388E-3</v>
      </c>
      <c r="C75" s="158">
        <v>2.0023527682133955E-3</v>
      </c>
      <c r="D75" s="158">
        <v>1.8298606932395168E-3</v>
      </c>
      <c r="E75" s="158">
        <v>2.2343649247572191E-3</v>
      </c>
      <c r="F75" s="158">
        <v>2.2811416835324767E-3</v>
      </c>
      <c r="G75" s="158">
        <v>1.9290748883159243E-3</v>
      </c>
      <c r="H75" s="158">
        <v>3.2313672698006295E-3</v>
      </c>
      <c r="I75" s="158">
        <v>3.7435256264319069E-3</v>
      </c>
      <c r="J75" s="158">
        <v>2.9900359416800012E-3</v>
      </c>
      <c r="K75" s="158">
        <v>2.7779717773083997E-3</v>
      </c>
      <c r="L75" s="158">
        <v>2.1359882981953986E-3</v>
      </c>
      <c r="M75" s="158">
        <v>2.0074085386963024E-3</v>
      </c>
      <c r="N75" s="158">
        <v>1.6441246093720652E-3</v>
      </c>
      <c r="O75" s="158">
        <v>3.9755063896376535E-4</v>
      </c>
      <c r="P75" s="158">
        <v>7.3647819501168892E-4</v>
      </c>
      <c r="Q75" s="158">
        <v>1.199270161257975E-3</v>
      </c>
    </row>
    <row r="76" spans="1:17" x14ac:dyDescent="0.25">
      <c r="A76" s="92" t="s">
        <v>125</v>
      </c>
      <c r="B76" s="91">
        <v>2.1324542242344774E-4</v>
      </c>
      <c r="C76" s="91">
        <v>4.0047055364267911E-4</v>
      </c>
      <c r="D76" s="91">
        <v>3.6597213864790332E-4</v>
      </c>
      <c r="E76" s="91">
        <v>4.4687298495144382E-4</v>
      </c>
      <c r="F76" s="91">
        <v>4.5622833670649535E-4</v>
      </c>
      <c r="G76" s="91">
        <v>3.8581497766318484E-4</v>
      </c>
      <c r="H76" s="91">
        <v>6.4627345396012594E-4</v>
      </c>
      <c r="I76" s="91">
        <v>7.4870512528638143E-4</v>
      </c>
      <c r="J76" s="91">
        <v>5.9800718833600023E-4</v>
      </c>
      <c r="K76" s="91">
        <v>5.5559435546168002E-4</v>
      </c>
      <c r="L76" s="91">
        <v>4.2719765963907967E-4</v>
      </c>
      <c r="M76" s="91">
        <v>4.0148170773926056E-4</v>
      </c>
      <c r="N76" s="91">
        <v>3.2882492187441304E-4</v>
      </c>
      <c r="O76" s="91">
        <v>7.9510127792753094E-5</v>
      </c>
      <c r="P76" s="91">
        <v>1.4729563900233778E-4</v>
      </c>
      <c r="Q76" s="91">
        <v>2.3985403225159501E-4</v>
      </c>
    </row>
    <row r="77" spans="1:17" x14ac:dyDescent="0.25">
      <c r="A77" s="92" t="s">
        <v>26</v>
      </c>
      <c r="B77" s="91">
        <v>3.1986813363517162E-4</v>
      </c>
      <c r="C77" s="91">
        <v>6.0070583046401861E-4</v>
      </c>
      <c r="D77" s="91">
        <v>5.4895820797185501E-4</v>
      </c>
      <c r="E77" s="91">
        <v>6.7030947742716574E-4</v>
      </c>
      <c r="F77" s="91">
        <v>6.8434250505974294E-4</v>
      </c>
      <c r="G77" s="91">
        <v>5.7872246649477721E-4</v>
      </c>
      <c r="H77" s="91">
        <v>9.694101809401887E-4</v>
      </c>
      <c r="I77" s="91">
        <v>1.123057687929572E-3</v>
      </c>
      <c r="J77" s="91">
        <v>8.9701078250400024E-4</v>
      </c>
      <c r="K77" s="91">
        <v>8.3339153319251992E-4</v>
      </c>
      <c r="L77" s="91">
        <v>6.4079648945861969E-4</v>
      </c>
      <c r="M77" s="91">
        <v>6.0222256160889071E-4</v>
      </c>
      <c r="N77" s="91">
        <v>4.9323738281161953E-4</v>
      </c>
      <c r="O77" s="91">
        <v>1.1926519168912961E-4</v>
      </c>
      <c r="P77" s="91">
        <v>2.2094345850350662E-4</v>
      </c>
      <c r="Q77" s="91">
        <v>3.5978104837739247E-4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5.3311355605861939E-4</v>
      </c>
      <c r="C79" s="157">
        <v>1.0011763841066979E-3</v>
      </c>
      <c r="D79" s="157">
        <v>9.149303466197585E-4</v>
      </c>
      <c r="E79" s="157">
        <v>1.1171824623786096E-3</v>
      </c>
      <c r="F79" s="157">
        <v>1.1405708417662383E-3</v>
      </c>
      <c r="G79" s="157">
        <v>9.6453744415796227E-4</v>
      </c>
      <c r="H79" s="157">
        <v>1.6156836349003148E-3</v>
      </c>
      <c r="I79" s="157">
        <v>1.8717628132159535E-3</v>
      </c>
      <c r="J79" s="157">
        <v>1.4950179708400008E-3</v>
      </c>
      <c r="K79" s="157">
        <v>1.3889858886542001E-3</v>
      </c>
      <c r="L79" s="157">
        <v>1.0679941490976993E-3</v>
      </c>
      <c r="M79" s="157">
        <v>1.0037042693481512E-3</v>
      </c>
      <c r="N79" s="157">
        <v>8.2206230468603273E-4</v>
      </c>
      <c r="O79" s="157">
        <v>1.9877531948188267E-4</v>
      </c>
      <c r="P79" s="157">
        <v>3.6823909750584446E-4</v>
      </c>
      <c r="Q79" s="157">
        <v>5.9963508062898748E-4</v>
      </c>
    </row>
    <row r="80" spans="1:17" x14ac:dyDescent="0.25">
      <c r="A80" s="156" t="s">
        <v>149</v>
      </c>
      <c r="B80" s="204">
        <v>0.25746396472650479</v>
      </c>
      <c r="C80" s="204">
        <v>0.48351207414112962</v>
      </c>
      <c r="D80" s="204">
        <v>0.44186007242220027</v>
      </c>
      <c r="E80" s="204">
        <v>0.53953650740647985</v>
      </c>
      <c r="F80" s="204">
        <v>0.55083178365153651</v>
      </c>
      <c r="G80" s="204">
        <v>0.46581751988458664</v>
      </c>
      <c r="H80" s="204">
        <v>0.78028463102788914</v>
      </c>
      <c r="I80" s="204">
        <v>0.90395652003496652</v>
      </c>
      <c r="J80" s="204">
        <v>0.72200987901256242</v>
      </c>
      <c r="K80" s="204">
        <v>0.67080232677999263</v>
      </c>
      <c r="L80" s="204">
        <v>0.51578130926606702</v>
      </c>
      <c r="M80" s="204">
        <v>0.48473290101608291</v>
      </c>
      <c r="N80" s="204">
        <v>0.39701001374161538</v>
      </c>
      <c r="O80" s="204">
        <v>9.5997337268902361E-2</v>
      </c>
      <c r="P80" s="204">
        <v>0.17783884302641867</v>
      </c>
      <c r="Q80" s="204">
        <v>0.28959013233357156</v>
      </c>
    </row>
    <row r="81" spans="1:17" x14ac:dyDescent="0.25">
      <c r="A81" s="152" t="s">
        <v>166</v>
      </c>
      <c r="B81" s="151">
        <v>0.11368616761345018</v>
      </c>
      <c r="C81" s="151">
        <v>0.21426144925279747</v>
      </c>
      <c r="D81" s="151">
        <v>0.19514095664173875</v>
      </c>
      <c r="E81" s="151">
        <v>0.23825998046189184</v>
      </c>
      <c r="F81" s="151">
        <v>0.24320111517433002</v>
      </c>
      <c r="G81" s="151">
        <v>0.14068347463544026</v>
      </c>
      <c r="H81" s="151">
        <v>0.23560668490423875</v>
      </c>
      <c r="I81" s="151">
        <v>0.39914626837387224</v>
      </c>
      <c r="J81" s="151">
        <v>0.31893362852725227</v>
      </c>
      <c r="K81" s="151">
        <v>0.29639234832271832</v>
      </c>
      <c r="L81" s="151">
        <v>0.22803075893639885</v>
      </c>
      <c r="M81" s="151">
        <v>0.21420412430315375</v>
      </c>
      <c r="N81" s="151">
        <v>0.1746844060463108</v>
      </c>
      <c r="O81" s="151">
        <v>4.2238828398317038E-2</v>
      </c>
      <c r="P81" s="151">
        <v>7.8249090931624216E-2</v>
      </c>
      <c r="Q81" s="151">
        <v>0.12741965822677154</v>
      </c>
    </row>
    <row r="82" spans="1:17" x14ac:dyDescent="0.25">
      <c r="A82" s="154" t="s">
        <v>30</v>
      </c>
      <c r="B82" s="153">
        <v>5.7431876255440546E-4</v>
      </c>
      <c r="C82" s="153">
        <v>2.165909472429168E-3</v>
      </c>
      <c r="D82" s="153">
        <v>1.0321782513865634E-3</v>
      </c>
      <c r="E82" s="153">
        <v>1.2341674329152405E-3</v>
      </c>
      <c r="F82" s="153">
        <v>1.1930433823628198E-3</v>
      </c>
      <c r="G82" s="153">
        <v>1.3403123858060605E-3</v>
      </c>
      <c r="H82" s="153">
        <v>2.1732794226743501E-3</v>
      </c>
      <c r="I82" s="153">
        <v>2.0077136549813447E-3</v>
      </c>
      <c r="J82" s="153">
        <v>1.7846882310353534E-3</v>
      </c>
      <c r="K82" s="153">
        <v>1.7704636278879015E-3</v>
      </c>
      <c r="L82" s="153">
        <v>1.5528326561847457E-3</v>
      </c>
      <c r="M82" s="153">
        <v>1.3166397943960777E-3</v>
      </c>
      <c r="N82" s="153">
        <v>0</v>
      </c>
      <c r="O82" s="153">
        <v>0</v>
      </c>
      <c r="P82" s="153">
        <v>0</v>
      </c>
      <c r="Q82" s="153">
        <v>0</v>
      </c>
    </row>
    <row r="83" spans="1:17" x14ac:dyDescent="0.25">
      <c r="A83" s="154" t="s">
        <v>125</v>
      </c>
      <c r="B83" s="153">
        <v>2.5648925289763909E-3</v>
      </c>
      <c r="C83" s="153">
        <v>3.2819166259044643E-3</v>
      </c>
      <c r="D83" s="153">
        <v>3.0724685307405215E-3</v>
      </c>
      <c r="E83" s="153">
        <v>2.700560198887419E-3</v>
      </c>
      <c r="F83" s="153">
        <v>3.3417658596728984E-3</v>
      </c>
      <c r="G83" s="153">
        <v>3.5295465748479611E-3</v>
      </c>
      <c r="H83" s="153">
        <v>5.5535898184511968E-3</v>
      </c>
      <c r="I83" s="153">
        <v>5.2533250218913079E-3</v>
      </c>
      <c r="J83" s="153">
        <v>4.3288429493158155E-3</v>
      </c>
      <c r="K83" s="153">
        <v>4.5458263525104767E-3</v>
      </c>
      <c r="L83" s="153">
        <v>4.2064204438462547E-3</v>
      </c>
      <c r="M83" s="153">
        <v>2.8803418663673752E-3</v>
      </c>
      <c r="N83" s="153">
        <v>2.2925721007601677E-3</v>
      </c>
      <c r="O83" s="153">
        <v>5.6950145985674983E-4</v>
      </c>
      <c r="P83" s="153">
        <v>1.0177171810333149E-3</v>
      </c>
      <c r="Q83" s="153">
        <v>1.1879352979741302E-3</v>
      </c>
    </row>
    <row r="84" spans="1:17" x14ac:dyDescent="0.25">
      <c r="A84" s="154" t="s">
        <v>29</v>
      </c>
      <c r="B84" s="153">
        <v>5.1492792945300958E-2</v>
      </c>
      <c r="C84" s="153">
        <v>9.6702414828225947E-2</v>
      </c>
      <c r="D84" s="153">
        <v>8.8372014484440056E-2</v>
      </c>
      <c r="E84" s="153">
        <v>0.10790730148129597</v>
      </c>
      <c r="F84" s="153">
        <v>0.11016635673030731</v>
      </c>
      <c r="G84" s="153">
        <v>0</v>
      </c>
      <c r="H84" s="153">
        <v>0</v>
      </c>
      <c r="I84" s="153">
        <v>0.18079130400699331</v>
      </c>
      <c r="J84" s="153">
        <v>0.14440197580251249</v>
      </c>
      <c r="K84" s="153">
        <v>0.13416046535599854</v>
      </c>
      <c r="L84" s="153">
        <v>0.10315626185321342</v>
      </c>
      <c r="M84" s="153">
        <v>9.6946580203216573E-2</v>
      </c>
      <c r="N84" s="153">
        <v>7.9402002748323083E-2</v>
      </c>
      <c r="O84" s="153">
        <v>1.9199467453780473E-2</v>
      </c>
      <c r="P84" s="153">
        <v>3.5567768605283739E-2</v>
      </c>
      <c r="Q84" s="153">
        <v>5.7918026466714317E-2</v>
      </c>
    </row>
    <row r="85" spans="1:17" x14ac:dyDescent="0.25">
      <c r="A85" s="154" t="s">
        <v>26</v>
      </c>
      <c r="B85" s="153">
        <v>5.9054163376618424E-2</v>
      </c>
      <c r="C85" s="153">
        <v>0.11211120832623789</v>
      </c>
      <c r="D85" s="153">
        <v>0.1026642953751716</v>
      </c>
      <c r="E85" s="153">
        <v>0.12641795134879319</v>
      </c>
      <c r="F85" s="153">
        <v>0.12849994920198698</v>
      </c>
      <c r="G85" s="153">
        <v>0.13581361567478623</v>
      </c>
      <c r="H85" s="153">
        <v>0.22787981566311322</v>
      </c>
      <c r="I85" s="153">
        <v>0.21109392569000629</v>
      </c>
      <c r="J85" s="153">
        <v>0.16841812154438862</v>
      </c>
      <c r="K85" s="153">
        <v>0.15591559298632141</v>
      </c>
      <c r="L85" s="153">
        <v>0.11911524398315443</v>
      </c>
      <c r="M85" s="153">
        <v>0.11306056243917373</v>
      </c>
      <c r="N85" s="153">
        <v>9.2989831197227535E-2</v>
      </c>
      <c r="O85" s="153">
        <v>2.2469859484679819E-2</v>
      </c>
      <c r="P85" s="153">
        <v>4.1663605145307162E-2</v>
      </c>
      <c r="Q85" s="153">
        <v>6.8313696462083073E-2</v>
      </c>
    </row>
    <row r="86" spans="1:17" x14ac:dyDescent="0.25">
      <c r="A86" s="152" t="s">
        <v>165</v>
      </c>
      <c r="B86" s="151">
        <v>0.14377779711305458</v>
      </c>
      <c r="C86" s="151">
        <v>0.26925062488833218</v>
      </c>
      <c r="D86" s="151">
        <v>0.24671911578046155</v>
      </c>
      <c r="E86" s="151">
        <v>0.30127652694458801</v>
      </c>
      <c r="F86" s="151">
        <v>0.30763066847720649</v>
      </c>
      <c r="G86" s="151">
        <v>0.32513404524914641</v>
      </c>
      <c r="H86" s="151">
        <v>0.54467794612365039</v>
      </c>
      <c r="I86" s="151">
        <v>0.50481025166109428</v>
      </c>
      <c r="J86" s="151">
        <v>0.40307625048531015</v>
      </c>
      <c r="K86" s="151">
        <v>0.37440997845727431</v>
      </c>
      <c r="L86" s="151">
        <v>0.28775055032966818</v>
      </c>
      <c r="M86" s="151">
        <v>0.27052877671292913</v>
      </c>
      <c r="N86" s="151">
        <v>0.22232560769530457</v>
      </c>
      <c r="O86" s="151">
        <v>5.3758508870585323E-2</v>
      </c>
      <c r="P86" s="151">
        <v>9.9589752094794468E-2</v>
      </c>
      <c r="Q86" s="151">
        <v>0.16217047410680005</v>
      </c>
    </row>
    <row r="87" spans="1:17" x14ac:dyDescent="0.25">
      <c r="A87" s="156" t="s">
        <v>148</v>
      </c>
      <c r="B87" s="206">
        <v>0.42634563690644445</v>
      </c>
      <c r="C87" s="206">
        <v>0.8006684097350667</v>
      </c>
      <c r="D87" s="206">
        <v>0.73169507119369392</v>
      </c>
      <c r="E87" s="206">
        <v>0.893441674949915</v>
      </c>
      <c r="F87" s="206">
        <v>0.91214600800036105</v>
      </c>
      <c r="G87" s="206">
        <v>0.7713672373853937</v>
      </c>
      <c r="H87" s="206">
        <v>1.2921068326485237</v>
      </c>
      <c r="I87" s="206">
        <v>1.4969004251893503</v>
      </c>
      <c r="J87" s="206">
        <v>1.1956071679675588</v>
      </c>
      <c r="K87" s="206">
        <v>1.1108103829331695</v>
      </c>
      <c r="L87" s="206">
        <v>0.85410442209679571</v>
      </c>
      <c r="M87" s="206">
        <v>0.80269002939010203</v>
      </c>
      <c r="N87" s="206">
        <v>0.65742593277745931</v>
      </c>
      <c r="O87" s="206">
        <v>0.15896611373443814</v>
      </c>
      <c r="P87" s="206">
        <v>0.29449097809608249</v>
      </c>
      <c r="Q87" s="206">
        <v>0.47954473762078231</v>
      </c>
    </row>
    <row r="88" spans="1:17" x14ac:dyDescent="0.25">
      <c r="A88" s="152" t="s">
        <v>164</v>
      </c>
      <c r="B88" s="151">
        <v>8.6220166486387251E-2</v>
      </c>
      <c r="C88" s="151">
        <v>0.16372030446517988</v>
      </c>
      <c r="D88" s="151">
        <v>0.14804824253581658</v>
      </c>
      <c r="E88" s="151">
        <v>0.18073204584790586</v>
      </c>
      <c r="F88" s="151">
        <v>0.184404813376465</v>
      </c>
      <c r="G88" s="151">
        <v>0.15604903215243199</v>
      </c>
      <c r="H88" s="151">
        <v>0.26130042791794983</v>
      </c>
      <c r="I88" s="151">
        <v>0.30270474430763655</v>
      </c>
      <c r="J88" s="151">
        <v>0.30563756138526565</v>
      </c>
      <c r="K88" s="151">
        <v>0.22509386334698067</v>
      </c>
      <c r="L88" s="151">
        <v>0.36185277961683898</v>
      </c>
      <c r="M88" s="151">
        <v>0.31703239888143547</v>
      </c>
      <c r="N88" s="151">
        <v>0.26591799581206005</v>
      </c>
      <c r="O88" s="151">
        <v>6.1650120983576445E-2</v>
      </c>
      <c r="P88" s="151">
        <v>0.10875785599563755</v>
      </c>
      <c r="Q88" s="151">
        <v>0.1842112311384039</v>
      </c>
    </row>
    <row r="89" spans="1:17" x14ac:dyDescent="0.25">
      <c r="A89" s="154" t="s">
        <v>30</v>
      </c>
      <c r="B89" s="205">
        <v>1.1887988813729896E-3</v>
      </c>
      <c r="C89" s="205">
        <v>4.4832781477081593E-3</v>
      </c>
      <c r="D89" s="205">
        <v>2.1365353713472591E-3</v>
      </c>
      <c r="E89" s="205">
        <v>2.554638572403642E-3</v>
      </c>
      <c r="F89" s="205">
        <v>2.4695147204911545E-3</v>
      </c>
      <c r="G89" s="205">
        <v>2.2194808441915294E-3</v>
      </c>
      <c r="H89" s="205">
        <v>3.5988267353065408E-3</v>
      </c>
      <c r="I89" s="205">
        <v>4.1558240872080158E-3</v>
      </c>
      <c r="J89" s="205">
        <v>3.6941773645317467E-3</v>
      </c>
      <c r="K89" s="205">
        <v>3.6647334504334977E-3</v>
      </c>
      <c r="L89" s="205">
        <v>3.2142528591985564E-3</v>
      </c>
      <c r="M89" s="205">
        <v>2.725350479213965E-3</v>
      </c>
      <c r="N89" s="205">
        <v>0</v>
      </c>
      <c r="O89" s="205">
        <v>0</v>
      </c>
      <c r="P89" s="205">
        <v>0</v>
      </c>
      <c r="Q89" s="205">
        <v>0</v>
      </c>
    </row>
    <row r="90" spans="1:17" x14ac:dyDescent="0.25">
      <c r="A90" s="154" t="s">
        <v>125</v>
      </c>
      <c r="B90" s="205">
        <v>3.5394297477210077E-3</v>
      </c>
      <c r="C90" s="205">
        <v>4.5288889121222675E-3</v>
      </c>
      <c r="D90" s="205">
        <v>4.2398604985525922E-3</v>
      </c>
      <c r="E90" s="205">
        <v>3.7266446821723627E-3</v>
      </c>
      <c r="F90" s="205">
        <v>4.6114780093203644E-3</v>
      </c>
      <c r="G90" s="205">
        <v>3.896485174907276E-3</v>
      </c>
      <c r="H90" s="205">
        <v>6.1309519328394792E-3</v>
      </c>
      <c r="I90" s="205">
        <v>7.2493387722368588E-3</v>
      </c>
      <c r="J90" s="205">
        <v>7.5663586497251942E-3</v>
      </c>
      <c r="K90" s="205">
        <v>6.2730242449849528E-3</v>
      </c>
      <c r="L90" s="205">
        <v>1.2232923046519828E-2</v>
      </c>
      <c r="M90" s="205">
        <v>7.8083895914895732E-3</v>
      </c>
      <c r="N90" s="205">
        <v>6.3982032063381305E-3</v>
      </c>
      <c r="O90" s="205">
        <v>1.5239065868629393E-3</v>
      </c>
      <c r="P90" s="205">
        <v>2.5932827894322085E-3</v>
      </c>
      <c r="Q90" s="205">
        <v>3.1485738997907107E-3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8.1491937857293251E-2</v>
      </c>
      <c r="C92" s="205">
        <v>0.15470813740534944</v>
      </c>
      <c r="D92" s="205">
        <v>0.14167184666591673</v>
      </c>
      <c r="E92" s="205">
        <v>0.17445076259332987</v>
      </c>
      <c r="F92" s="205">
        <v>0.17732382064665347</v>
      </c>
      <c r="G92" s="205">
        <v>0.14993306613333318</v>
      </c>
      <c r="H92" s="205">
        <v>0.25157064924980382</v>
      </c>
      <c r="I92" s="205">
        <v>0.29129958144819168</v>
      </c>
      <c r="J92" s="205">
        <v>0.29437702537100874</v>
      </c>
      <c r="K92" s="205">
        <v>0.21515610565156223</v>
      </c>
      <c r="L92" s="205">
        <v>0.34640560371112061</v>
      </c>
      <c r="M92" s="205">
        <v>0.30649865881073196</v>
      </c>
      <c r="N92" s="205">
        <v>0.25951979260572194</v>
      </c>
      <c r="O92" s="205">
        <v>6.0126214396713507E-2</v>
      </c>
      <c r="P92" s="205">
        <v>0.10616457320620534</v>
      </c>
      <c r="Q92" s="205">
        <v>0.1810626572386132</v>
      </c>
    </row>
    <row r="93" spans="1:17" x14ac:dyDescent="0.25">
      <c r="A93" s="152" t="s">
        <v>163</v>
      </c>
      <c r="B93" s="151">
        <v>0.3401254704200572</v>
      </c>
      <c r="C93" s="151">
        <v>0.63694810526988688</v>
      </c>
      <c r="D93" s="151">
        <v>0.58364682865787731</v>
      </c>
      <c r="E93" s="151">
        <v>0.71270962910200908</v>
      </c>
      <c r="F93" s="151">
        <v>0.72774119462389608</v>
      </c>
      <c r="G93" s="151">
        <v>0.61531820523296166</v>
      </c>
      <c r="H93" s="151">
        <v>1.0308064047305738</v>
      </c>
      <c r="I93" s="151">
        <v>1.1941956808817138</v>
      </c>
      <c r="J93" s="151">
        <v>0.88996960658229307</v>
      </c>
      <c r="K93" s="151">
        <v>0.8857165195861888</v>
      </c>
      <c r="L93" s="151">
        <v>0.49225164247995673</v>
      </c>
      <c r="M93" s="151">
        <v>0.48565763050866662</v>
      </c>
      <c r="N93" s="151">
        <v>0.39150793696539926</v>
      </c>
      <c r="O93" s="151">
        <v>9.731599275086171E-2</v>
      </c>
      <c r="P93" s="151">
        <v>0.18573312210044496</v>
      </c>
      <c r="Q93" s="151">
        <v>0.29533350648237844</v>
      </c>
    </row>
    <row r="94" spans="1:17" x14ac:dyDescent="0.25">
      <c r="A94" s="156" t="s">
        <v>147</v>
      </c>
      <c r="B94" s="206">
        <v>0.21244304356715243</v>
      </c>
      <c r="C94" s="206">
        <v>0.39896370251706098</v>
      </c>
      <c r="D94" s="206">
        <v>0.36459509475778334</v>
      </c>
      <c r="E94" s="206">
        <v>0.44519153533109734</v>
      </c>
      <c r="F94" s="206">
        <v>0.4545116856907041</v>
      </c>
      <c r="G94" s="206">
        <v>0.38436327109428975</v>
      </c>
      <c r="H94" s="206">
        <v>0.6438417199095221</v>
      </c>
      <c r="I94" s="206">
        <v>0.74588797143940844</v>
      </c>
      <c r="J94" s="206">
        <v>0.59575706583217214</v>
      </c>
      <c r="K94" s="206">
        <v>0.55350381978483842</v>
      </c>
      <c r="L94" s="206">
        <v>0.42559024239345883</v>
      </c>
      <c r="M94" s="206">
        <v>0.39997105194267524</v>
      </c>
      <c r="N94" s="206">
        <v>0.32758765187003719</v>
      </c>
      <c r="O94" s="206">
        <v>7.9210954921058077E-2</v>
      </c>
      <c r="P94" s="206">
        <v>0.14674140949055345</v>
      </c>
      <c r="Q94" s="206">
        <v>0.23895153314099904</v>
      </c>
    </row>
    <row r="95" spans="1:17" x14ac:dyDescent="0.25">
      <c r="A95" s="152" t="s">
        <v>162</v>
      </c>
      <c r="B95" s="151">
        <v>3.9083740473970974E-4</v>
      </c>
      <c r="C95" s="151">
        <v>8.6066890027202184E-4</v>
      </c>
      <c r="D95" s="151">
        <v>1.7229647215060949E-3</v>
      </c>
      <c r="E95" s="151">
        <v>5.8468658627372949E-4</v>
      </c>
      <c r="F95" s="151">
        <v>1.1655554510422129E-3</v>
      </c>
      <c r="G95" s="151">
        <v>2.3723280304316485E-3</v>
      </c>
      <c r="H95" s="151">
        <v>1.8668046827354453E-2</v>
      </c>
      <c r="I95" s="151">
        <v>5.9263287542294381E-2</v>
      </c>
      <c r="J95" s="151">
        <v>0.12196255678288366</v>
      </c>
      <c r="K95" s="151">
        <v>7.9178489318798395E-2</v>
      </c>
      <c r="L95" s="151">
        <v>9.5441022768379583E-2</v>
      </c>
      <c r="M95" s="151">
        <v>8.8387066188677296E-2</v>
      </c>
      <c r="N95" s="151">
        <v>7.2743874192413988E-2</v>
      </c>
      <c r="O95" s="151">
        <v>1.743742735192283E-2</v>
      </c>
      <c r="P95" s="151">
        <v>3.1995290874126399E-2</v>
      </c>
      <c r="Q95" s="151">
        <v>5.2505892936706954E-2</v>
      </c>
    </row>
    <row r="96" spans="1:17" x14ac:dyDescent="0.25">
      <c r="A96" s="154" t="s">
        <v>30</v>
      </c>
      <c r="B96" s="153">
        <v>1.7167497399927354E-4</v>
      </c>
      <c r="C96" s="153">
        <v>6.4743218680555462E-4</v>
      </c>
      <c r="D96" s="153">
        <v>3.0853802108305438E-4</v>
      </c>
      <c r="E96" s="153">
        <v>3.6891648988466295E-4</v>
      </c>
      <c r="F96" s="153">
        <v>3.5662371665550602E-4</v>
      </c>
      <c r="G96" s="153">
        <v>3.205162136242946E-4</v>
      </c>
      <c r="H96" s="153">
        <v>5.1970816585736454E-4</v>
      </c>
      <c r="I96" s="153">
        <v>6.0014440061804074E-4</v>
      </c>
      <c r="J96" s="153">
        <v>5.3347779253647577E-4</v>
      </c>
      <c r="K96" s="153">
        <v>5.2922578383554522E-4</v>
      </c>
      <c r="L96" s="153">
        <v>4.6417168175049252E-4</v>
      </c>
      <c r="M96" s="153">
        <v>3.9356907210208724E-4</v>
      </c>
      <c r="N96" s="153">
        <v>0</v>
      </c>
      <c r="O96" s="153">
        <v>0</v>
      </c>
      <c r="P96" s="153">
        <v>0</v>
      </c>
      <c r="Q96" s="153">
        <v>0</v>
      </c>
    </row>
    <row r="97" spans="1:17" x14ac:dyDescent="0.25">
      <c r="A97" s="154" t="s">
        <v>125</v>
      </c>
      <c r="B97" s="153">
        <v>9.1226337855628125E-6</v>
      </c>
      <c r="C97" s="153">
        <v>6.0647037288326627E-6</v>
      </c>
      <c r="D97" s="153">
        <v>4.1100005008253465E-5</v>
      </c>
      <c r="E97" s="153">
        <v>4.5129093220930891E-6</v>
      </c>
      <c r="F97" s="153">
        <v>2.0503832580725192E-5</v>
      </c>
      <c r="G97" s="153">
        <v>5.1972161771892861E-5</v>
      </c>
      <c r="H97" s="153">
        <v>4.3176523344793646E-4</v>
      </c>
      <c r="I97" s="153">
        <v>1.4244533115853946E-3</v>
      </c>
      <c r="J97" s="153">
        <v>3.0428749585839055E-3</v>
      </c>
      <c r="K97" s="153">
        <v>2.2281112572475809E-3</v>
      </c>
      <c r="L97" s="153">
        <v>3.2395975999774656E-3</v>
      </c>
      <c r="M97" s="153">
        <v>2.1860391311510226E-3</v>
      </c>
      <c r="N97" s="153">
        <v>1.750276763624188E-3</v>
      </c>
      <c r="O97" s="153">
        <v>4.3102933093380676E-4</v>
      </c>
      <c r="P97" s="153">
        <v>7.6291350548578034E-4</v>
      </c>
      <c r="Q97" s="153">
        <v>8.9744085126662165E-4</v>
      </c>
    </row>
    <row r="98" spans="1:17" x14ac:dyDescent="0.25">
      <c r="A98" s="154" t="s">
        <v>26</v>
      </c>
      <c r="B98" s="153">
        <v>2.1003979695487335E-4</v>
      </c>
      <c r="C98" s="153">
        <v>2.071720097376346E-4</v>
      </c>
      <c r="D98" s="153">
        <v>1.3733266954147872E-3</v>
      </c>
      <c r="E98" s="153">
        <v>2.1125718706697347E-4</v>
      </c>
      <c r="F98" s="153">
        <v>7.8842790180598174E-4</v>
      </c>
      <c r="G98" s="153">
        <v>1.999839655035461E-3</v>
      </c>
      <c r="H98" s="153">
        <v>1.7716573428049151E-2</v>
      </c>
      <c r="I98" s="153">
        <v>5.7238689830090943E-2</v>
      </c>
      <c r="J98" s="153">
        <v>0.11838620403176328</v>
      </c>
      <c r="K98" s="153">
        <v>7.6421152277715274E-2</v>
      </c>
      <c r="L98" s="153">
        <v>9.1737253486651626E-2</v>
      </c>
      <c r="M98" s="153">
        <v>8.580745798542419E-2</v>
      </c>
      <c r="N98" s="153">
        <v>7.0993597428789801E-2</v>
      </c>
      <c r="O98" s="153">
        <v>1.7006398020989022E-2</v>
      </c>
      <c r="P98" s="153">
        <v>3.1232377368640617E-2</v>
      </c>
      <c r="Q98" s="153">
        <v>5.1608452085440334E-2</v>
      </c>
    </row>
    <row r="99" spans="1:17" x14ac:dyDescent="0.25">
      <c r="A99" s="152" t="s">
        <v>161</v>
      </c>
      <c r="B99" s="151">
        <v>0.15087428094678029</v>
      </c>
      <c r="C99" s="151">
        <v>0.28333882216340867</v>
      </c>
      <c r="D99" s="151">
        <v>0.25893068483043064</v>
      </c>
      <c r="E99" s="151">
        <v>0.31616922657879765</v>
      </c>
      <c r="F99" s="151">
        <v>0.32278827590237358</v>
      </c>
      <c r="G99" s="151">
        <v>0.27296978604231265</v>
      </c>
      <c r="H99" s="151">
        <v>0.45724799882271555</v>
      </c>
      <c r="I99" s="151">
        <v>0.52971991677478147</v>
      </c>
      <c r="J99" s="151">
        <v>0.42309890414453799</v>
      </c>
      <c r="K99" s="151">
        <v>0.3930911994533568</v>
      </c>
      <c r="L99" s="151">
        <v>0.30224864378193794</v>
      </c>
      <c r="M99" s="151">
        <v>0.28405422859752744</v>
      </c>
      <c r="N99" s="151">
        <v>0.23264848117897133</v>
      </c>
      <c r="O99" s="151">
        <v>5.625458789402453E-2</v>
      </c>
      <c r="P99" s="151">
        <v>0.10421383666067692</v>
      </c>
      <c r="Q99" s="151">
        <v>0.16970026477888961</v>
      </c>
    </row>
    <row r="100" spans="1:17" x14ac:dyDescent="0.25">
      <c r="A100" s="150" t="s">
        <v>33</v>
      </c>
      <c r="B100" s="87">
        <v>2.5001837750052516E-2</v>
      </c>
      <c r="C100" s="87">
        <v>3.1662375353630964E-2</v>
      </c>
      <c r="D100" s="87">
        <v>5.7828034430606164E-3</v>
      </c>
      <c r="E100" s="87">
        <v>1.1769626677004986E-3</v>
      </c>
      <c r="F100" s="87">
        <v>3.81445701901603E-2</v>
      </c>
      <c r="G100" s="87">
        <v>7.8704869235431268E-3</v>
      </c>
      <c r="H100" s="87">
        <v>1.4077280655983815E-2</v>
      </c>
      <c r="I100" s="87">
        <v>7.5426728243321056E-2</v>
      </c>
      <c r="J100" s="87">
        <v>3.534786955429918E-2</v>
      </c>
      <c r="K100" s="87">
        <v>6.3381636944009169E-3</v>
      </c>
      <c r="L100" s="87">
        <v>4.3942255824910258E-3</v>
      </c>
      <c r="M100" s="87">
        <v>2.2340574121794333E-2</v>
      </c>
      <c r="N100" s="87">
        <v>1.649599646210256E-2</v>
      </c>
      <c r="O100" s="87">
        <v>4.6385121674260952E-4</v>
      </c>
      <c r="P100" s="87">
        <v>4.1113994602048065E-3</v>
      </c>
      <c r="Q100" s="87">
        <v>6.7167942094549524E-3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1.345814209131519E-4</v>
      </c>
      <c r="C103" s="87">
        <v>1.1376583693094105E-4</v>
      </c>
      <c r="D103" s="87">
        <v>2.1483033333091378E-5</v>
      </c>
      <c r="E103" s="87">
        <v>3.1661744747418778E-6</v>
      </c>
      <c r="F103" s="87">
        <v>1.4310704696934271E-4</v>
      </c>
      <c r="G103" s="87">
        <v>5.0121334762470921E-4</v>
      </c>
      <c r="H103" s="87">
        <v>7.8622547584188617E-4</v>
      </c>
      <c r="I103" s="87">
        <v>2.5198082958561641E-4</v>
      </c>
      <c r="J103" s="87">
        <v>1.206277397814075E-4</v>
      </c>
      <c r="K103" s="87">
        <v>4.875273751398544E-5</v>
      </c>
      <c r="L103" s="87">
        <v>2.8312439557021016E-5</v>
      </c>
      <c r="M103" s="87">
        <v>7.8003588909901468E-5</v>
      </c>
      <c r="N103" s="87">
        <v>5.733489980383883E-5</v>
      </c>
      <c r="O103" s="87">
        <v>1.9522118656814828E-6</v>
      </c>
      <c r="P103" s="87">
        <v>1.4220074552716794E-5</v>
      </c>
      <c r="Q103" s="87">
        <v>1.7881091411549344E-5</v>
      </c>
    </row>
    <row r="104" spans="1:17" x14ac:dyDescent="0.25">
      <c r="A104" s="150" t="s">
        <v>29</v>
      </c>
      <c r="B104" s="87">
        <v>4.3119841056475459E-3</v>
      </c>
      <c r="C104" s="87">
        <v>4.2334607345625545E-3</v>
      </c>
      <c r="D104" s="87">
        <v>8.6512054620163409E-4</v>
      </c>
      <c r="E104" s="87">
        <v>1.7273276395176493E-4</v>
      </c>
      <c r="F104" s="87">
        <v>1.2669606055777445E-2</v>
      </c>
      <c r="G104" s="87">
        <v>2.8620167374501938E-2</v>
      </c>
      <c r="H104" s="87">
        <v>5.1973086931283489E-2</v>
      </c>
      <c r="I104" s="87">
        <v>1.8069664397765698E-2</v>
      </c>
      <c r="J104" s="87">
        <v>8.1190480921549991E-3</v>
      </c>
      <c r="K104" s="87">
        <v>9.2553452909013914E-3</v>
      </c>
      <c r="L104" s="87">
        <v>3.167896195016057E-3</v>
      </c>
      <c r="M104" s="87">
        <v>6.1208802821284963E-3</v>
      </c>
      <c r="N104" s="87">
        <v>5.0972160705477368E-3</v>
      </c>
      <c r="O104" s="87">
        <v>2.5192275862940557E-4</v>
      </c>
      <c r="P104" s="87">
        <v>1.2897818362587372E-3</v>
      </c>
      <c r="Q104" s="87">
        <v>2.6886161002333416E-3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3.6117047638408698E-3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3.1225098963868565E-3</v>
      </c>
      <c r="C106" s="87">
        <v>3.8746603950905729E-3</v>
      </c>
      <c r="D106" s="87">
        <v>7.1717518769607669E-4</v>
      </c>
      <c r="E106" s="87">
        <v>1.4679998459774977E-4</v>
      </c>
      <c r="F106" s="87">
        <v>5.5029125359126376E-3</v>
      </c>
      <c r="G106" s="87">
        <v>1.931899085167171E-2</v>
      </c>
      <c r="H106" s="87">
        <v>3.2297598500752631E-2</v>
      </c>
      <c r="I106" s="87">
        <v>1.013650724164626E-2</v>
      </c>
      <c r="J106" s="87">
        <v>4.7090297764912593E-3</v>
      </c>
      <c r="K106" s="87">
        <v>1.6838593719640492E-3</v>
      </c>
      <c r="L106" s="87">
        <v>8.1192331349932523E-4</v>
      </c>
      <c r="M106" s="87">
        <v>3.084380233748193E-3</v>
      </c>
      <c r="N106" s="87">
        <v>2.3419109371573075E-3</v>
      </c>
      <c r="O106" s="87">
        <v>7.7578229842319258E-5</v>
      </c>
      <c r="P106" s="87">
        <v>5.8591118060989699E-4</v>
      </c>
      <c r="Q106" s="87">
        <v>1.0271644985538236E-3</v>
      </c>
    </row>
    <row r="107" spans="1:17" x14ac:dyDescent="0.25">
      <c r="A107" s="150" t="s">
        <v>25</v>
      </c>
      <c r="B107" s="87">
        <v>8.8963001696796384E-2</v>
      </c>
      <c r="C107" s="87">
        <v>0.18083383350492227</v>
      </c>
      <c r="D107" s="87">
        <v>0.19172093374997784</v>
      </c>
      <c r="E107" s="87">
        <v>0.21900593944659724</v>
      </c>
      <c r="F107" s="87">
        <v>0.16052699037985341</v>
      </c>
      <c r="G107" s="87">
        <v>6.876177282626629E-2</v>
      </c>
      <c r="H107" s="87">
        <v>0.12313033257867016</v>
      </c>
      <c r="I107" s="87">
        <v>0.14900163480384096</v>
      </c>
      <c r="J107" s="87">
        <v>0.1677263576146889</v>
      </c>
      <c r="K107" s="87">
        <v>0.15401083338026997</v>
      </c>
      <c r="L107" s="87">
        <v>0.1198858937381993</v>
      </c>
      <c r="M107" s="87">
        <v>0.10585425267142004</v>
      </c>
      <c r="N107" s="87">
        <v>8.2262162223357999E-2</v>
      </c>
      <c r="O107" s="87">
        <v>2.2823933978979902E-2</v>
      </c>
      <c r="P107" s="87">
        <v>4.8903392017792979E-2</v>
      </c>
      <c r="Q107" s="87">
        <v>7.9712587785920497E-2</v>
      </c>
    </row>
    <row r="108" spans="1:17" x14ac:dyDescent="0.25">
      <c r="A108" s="150" t="s">
        <v>86</v>
      </c>
      <c r="B108" s="87">
        <v>4.3147776442895399E-4</v>
      </c>
      <c r="C108" s="87">
        <v>2.9683105131449996E-4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1.248808702926806E-4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2.8908888312554892E-2</v>
      </c>
      <c r="C109" s="87">
        <v>6.2323895286956837E-2</v>
      </c>
      <c r="D109" s="87">
        <v>5.9823168870161383E-2</v>
      </c>
      <c r="E109" s="87">
        <v>9.5663625541475616E-2</v>
      </c>
      <c r="F109" s="87">
        <v>0.1021893849298596</v>
      </c>
      <c r="G109" s="87">
        <v>0.14789715471870488</v>
      </c>
      <c r="H109" s="87">
        <v>0.23498347468018357</v>
      </c>
      <c r="I109" s="87">
        <v>0.27683340125862183</v>
      </c>
      <c r="J109" s="87">
        <v>0.20707597136712227</v>
      </c>
      <c r="K109" s="87">
        <v>0.22175424497830648</v>
      </c>
      <c r="L109" s="87">
        <v>0.1738355116428825</v>
      </c>
      <c r="M109" s="87">
        <v>0.14657613769952649</v>
      </c>
      <c r="N109" s="87">
        <v>0.12639386058600188</v>
      </c>
      <c r="O109" s="87">
        <v>3.2635349497964608E-2</v>
      </c>
      <c r="P109" s="87">
        <v>4.9309132091257785E-2</v>
      </c>
      <c r="Q109" s="87">
        <v>7.9537221093315444E-2</v>
      </c>
    </row>
    <row r="110" spans="1:17" x14ac:dyDescent="0.25">
      <c r="A110" s="149" t="s">
        <v>160</v>
      </c>
      <c r="B110" s="148">
        <v>6.1177925215632423E-2</v>
      </c>
      <c r="C110" s="148">
        <v>0.1147642114533803</v>
      </c>
      <c r="D110" s="148">
        <v>0.10394144520584664</v>
      </c>
      <c r="E110" s="148">
        <v>0.12843762216602592</v>
      </c>
      <c r="F110" s="148">
        <v>0.13055785433728834</v>
      </c>
      <c r="G110" s="148">
        <v>0.10902115702154545</v>
      </c>
      <c r="H110" s="148">
        <v>0.16792567425945215</v>
      </c>
      <c r="I110" s="148">
        <v>0.15690476712233256</v>
      </c>
      <c r="J110" s="148">
        <v>5.0695604904750446E-2</v>
      </c>
      <c r="K110" s="148">
        <v>8.1234131012683244E-2</v>
      </c>
      <c r="L110" s="148">
        <v>2.7900575843141307E-2</v>
      </c>
      <c r="M110" s="148">
        <v>2.7529757156470509E-2</v>
      </c>
      <c r="N110" s="148">
        <v>2.2195296498651883E-2</v>
      </c>
      <c r="O110" s="148">
        <v>5.5189396751107221E-3</v>
      </c>
      <c r="P110" s="148">
        <v>1.0532281955750128E-2</v>
      </c>
      <c r="Q110" s="148">
        <v>1.6745375425402477E-2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549.32162382479066</v>
      </c>
      <c r="C112" s="96">
        <v>571.51116688392017</v>
      </c>
      <c r="D112" s="96">
        <v>526.36784861466833</v>
      </c>
      <c r="E112" s="96">
        <v>523.42234787450627</v>
      </c>
      <c r="F112" s="96">
        <v>506.46632714610922</v>
      </c>
      <c r="G112" s="96">
        <v>469.83344480544798</v>
      </c>
      <c r="H112" s="96">
        <v>474.06206084555754</v>
      </c>
      <c r="I112" s="96">
        <v>476.3864838493451</v>
      </c>
      <c r="J112" s="96">
        <v>437.31965577317277</v>
      </c>
      <c r="K112" s="96">
        <v>411.54110097928844</v>
      </c>
      <c r="L112" s="96">
        <v>359.10210180701279</v>
      </c>
      <c r="M112" s="96">
        <v>400.86665462784185</v>
      </c>
      <c r="N112" s="96">
        <v>408.13170361991712</v>
      </c>
      <c r="O112" s="96">
        <v>405.86246391498838</v>
      </c>
      <c r="P112" s="96">
        <v>420.81050173664539</v>
      </c>
      <c r="Q112" s="96">
        <v>431.73045085721839</v>
      </c>
    </row>
    <row r="113" spans="1:17" x14ac:dyDescent="0.25">
      <c r="A113" s="132" t="s">
        <v>83</v>
      </c>
      <c r="B113" s="160">
        <v>0.78415369952637881</v>
      </c>
      <c r="C113" s="160">
        <v>0.81582915435275982</v>
      </c>
      <c r="D113" s="160">
        <v>0.75138730736473469</v>
      </c>
      <c r="E113" s="160">
        <v>0.7471826207072646</v>
      </c>
      <c r="F113" s="160">
        <v>0.72297799120289374</v>
      </c>
      <c r="G113" s="160">
        <v>0.6706847462879505</v>
      </c>
      <c r="H113" s="160">
        <v>0.67672107321904929</v>
      </c>
      <c r="I113" s="160">
        <v>0.68003917470756037</v>
      </c>
      <c r="J113" s="160">
        <v>0.6242714851864527</v>
      </c>
      <c r="K113" s="160">
        <v>0.58747273517672194</v>
      </c>
      <c r="L113" s="160">
        <v>0.51261634246075571</v>
      </c>
      <c r="M113" s="160">
        <v>0.57223501972215518</v>
      </c>
      <c r="N113" s="160">
        <v>0.58260583855996084</v>
      </c>
      <c r="O113" s="160">
        <v>0.57936651093738845</v>
      </c>
      <c r="P113" s="160">
        <v>0.60070475551057367</v>
      </c>
      <c r="Q113" s="160">
        <v>0.61629292486373988</v>
      </c>
    </row>
    <row r="114" spans="1:17" x14ac:dyDescent="0.25">
      <c r="A114" s="76" t="s">
        <v>82</v>
      </c>
      <c r="B114" s="159">
        <v>0.39087666576716401</v>
      </c>
      <c r="C114" s="159">
        <v>0.40666591241188726</v>
      </c>
      <c r="D114" s="159">
        <v>0.37454362018554094</v>
      </c>
      <c r="E114" s="159">
        <v>0.37244771232683882</v>
      </c>
      <c r="F114" s="159">
        <v>0.36038244389475416</v>
      </c>
      <c r="G114" s="159">
        <v>0.33431585869998381</v>
      </c>
      <c r="H114" s="159">
        <v>0.33732478328419929</v>
      </c>
      <c r="I114" s="159">
        <v>0.33897875551858331</v>
      </c>
      <c r="J114" s="159">
        <v>0.31118026582107272</v>
      </c>
      <c r="K114" s="159">
        <v>0.29283721302811822</v>
      </c>
      <c r="L114" s="159">
        <v>0.25552358788824214</v>
      </c>
      <c r="M114" s="159">
        <v>0.28524167733863892</v>
      </c>
      <c r="N114" s="159">
        <v>0.29041121373315593</v>
      </c>
      <c r="O114" s="159">
        <v>0.28879650786464656</v>
      </c>
      <c r="P114" s="159">
        <v>0.29943297096764354</v>
      </c>
      <c r="Q114" s="159">
        <v>0.30720319722030248</v>
      </c>
    </row>
    <row r="115" spans="1:17" x14ac:dyDescent="0.25">
      <c r="A115" s="76" t="s">
        <v>81</v>
      </c>
      <c r="B115" s="159">
        <v>9.9631115458608086</v>
      </c>
      <c r="C115" s="159">
        <v>10.365565924245708</v>
      </c>
      <c r="D115" s="159">
        <v>9.5467961981693357</v>
      </c>
      <c r="E115" s="159">
        <v>9.4933733013455743</v>
      </c>
      <c r="F115" s="159">
        <v>9.1858399391693393</v>
      </c>
      <c r="G115" s="159">
        <v>8.5214250004943342</v>
      </c>
      <c r="H115" s="159">
        <v>8.5981199119359886</v>
      </c>
      <c r="I115" s="159">
        <v>8.6402782480765783</v>
      </c>
      <c r="J115" s="159">
        <v>7.9317185464653823</v>
      </c>
      <c r="K115" s="159">
        <v>7.4641698359043849</v>
      </c>
      <c r="L115" s="159">
        <v>6.5130774786275003</v>
      </c>
      <c r="M115" s="159">
        <v>7.2705661343983783</v>
      </c>
      <c r="N115" s="159">
        <v>7.4023331909912118</v>
      </c>
      <c r="O115" s="159">
        <v>7.3611757208973136</v>
      </c>
      <c r="P115" s="159">
        <v>7.632290058563397</v>
      </c>
      <c r="Q115" s="159">
        <v>7.8303464729566059</v>
      </c>
    </row>
    <row r="116" spans="1:17" x14ac:dyDescent="0.25">
      <c r="A116" s="76" t="s">
        <v>80</v>
      </c>
      <c r="B116" s="159">
        <v>0.26138456650879294</v>
      </c>
      <c r="C116" s="159">
        <v>0.2719430514509199</v>
      </c>
      <c r="D116" s="159">
        <v>0.2504624357882449</v>
      </c>
      <c r="E116" s="159">
        <v>0.24906087356908815</v>
      </c>
      <c r="F116" s="159">
        <v>0.24099266373429787</v>
      </c>
      <c r="G116" s="159">
        <v>0.22356158209598348</v>
      </c>
      <c r="H116" s="159">
        <v>0.22557369107301639</v>
      </c>
      <c r="I116" s="159">
        <v>0.22667972490252006</v>
      </c>
      <c r="J116" s="159">
        <v>0.20809049506215085</v>
      </c>
      <c r="K116" s="159">
        <v>0.19582424505890728</v>
      </c>
      <c r="L116" s="159">
        <v>0.17087211415358522</v>
      </c>
      <c r="M116" s="159">
        <v>0.19074500657405172</v>
      </c>
      <c r="N116" s="159">
        <v>0.19420194618665357</v>
      </c>
      <c r="O116" s="159">
        <v>0.19312217031246279</v>
      </c>
      <c r="P116" s="159">
        <v>0.20023491850352451</v>
      </c>
      <c r="Q116" s="159">
        <v>0.20543097495457996</v>
      </c>
    </row>
    <row r="117" spans="1:17" x14ac:dyDescent="0.25">
      <c r="A117" s="129" t="s">
        <v>79</v>
      </c>
      <c r="B117" s="158">
        <v>0.52276913301758587</v>
      </c>
      <c r="C117" s="158">
        <v>0.54388610290183981</v>
      </c>
      <c r="D117" s="158">
        <v>0.50092487157648979</v>
      </c>
      <c r="E117" s="158">
        <v>0.49812174713817631</v>
      </c>
      <c r="F117" s="158">
        <v>0.48198532746859574</v>
      </c>
      <c r="G117" s="158">
        <v>0.44712316419196696</v>
      </c>
      <c r="H117" s="158">
        <v>0.45114738214603278</v>
      </c>
      <c r="I117" s="158">
        <v>0.45335944980504006</v>
      </c>
      <c r="J117" s="158">
        <v>0.41618099012430171</v>
      </c>
      <c r="K117" s="158">
        <v>0.39164849011781455</v>
      </c>
      <c r="L117" s="158">
        <v>0.34174422830717044</v>
      </c>
      <c r="M117" s="158">
        <v>0.38149001314810349</v>
      </c>
      <c r="N117" s="158">
        <v>0.38840389237330719</v>
      </c>
      <c r="O117" s="158">
        <v>0.38624434062492552</v>
      </c>
      <c r="P117" s="158">
        <v>0.40046983700704908</v>
      </c>
      <c r="Q117" s="158">
        <v>0.41086194990915981</v>
      </c>
    </row>
    <row r="118" spans="1:17" x14ac:dyDescent="0.25">
      <c r="A118" s="92" t="s">
        <v>125</v>
      </c>
      <c r="B118" s="91">
        <v>0.10455382660351718</v>
      </c>
      <c r="C118" s="91">
        <v>0.10877722058036796</v>
      </c>
      <c r="D118" s="91">
        <v>0.10018497431529796</v>
      </c>
      <c r="E118" s="91">
        <v>9.9624349427635261E-2</v>
      </c>
      <c r="F118" s="91">
        <v>9.6397065493719153E-2</v>
      </c>
      <c r="G118" s="91">
        <v>8.94246328383934E-2</v>
      </c>
      <c r="H118" s="91">
        <v>9.0229476429206562E-2</v>
      </c>
      <c r="I118" s="91">
        <v>9.0671889961008029E-2</v>
      </c>
      <c r="J118" s="91">
        <v>8.3236198024860347E-2</v>
      </c>
      <c r="K118" s="91">
        <v>7.8329698023562919E-2</v>
      </c>
      <c r="L118" s="91">
        <v>6.8348845661434093E-2</v>
      </c>
      <c r="M118" s="91">
        <v>7.6298002629620706E-2</v>
      </c>
      <c r="N118" s="91">
        <v>7.7680778474661441E-2</v>
      </c>
      <c r="O118" s="91">
        <v>7.7248868124985118E-2</v>
      </c>
      <c r="P118" s="91">
        <v>8.0093967401409824E-2</v>
      </c>
      <c r="Q118" s="91">
        <v>8.2172389981831989E-2</v>
      </c>
    </row>
    <row r="119" spans="1:17" x14ac:dyDescent="0.25">
      <c r="A119" s="92" t="s">
        <v>26</v>
      </c>
      <c r="B119" s="91">
        <v>0.15683073990527577</v>
      </c>
      <c r="C119" s="91">
        <v>0.16316583087055192</v>
      </c>
      <c r="D119" s="91">
        <v>0.1502774614729469</v>
      </c>
      <c r="E119" s="91">
        <v>0.14943652414145289</v>
      </c>
      <c r="F119" s="91">
        <v>0.14459559824057872</v>
      </c>
      <c r="G119" s="91">
        <v>0.13413694925759007</v>
      </c>
      <c r="H119" s="91">
        <v>0.13534421464380983</v>
      </c>
      <c r="I119" s="91">
        <v>0.136007834941512</v>
      </c>
      <c r="J119" s="91">
        <v>0.12485429703729049</v>
      </c>
      <c r="K119" s="91">
        <v>0.11749454703534437</v>
      </c>
      <c r="L119" s="91">
        <v>0.10252326849215114</v>
      </c>
      <c r="M119" s="91">
        <v>0.11444700394443102</v>
      </c>
      <c r="N119" s="91">
        <v>0.11652116771199215</v>
      </c>
      <c r="O119" s="91">
        <v>0.11587330218747766</v>
      </c>
      <c r="P119" s="91">
        <v>0.12014095110211472</v>
      </c>
      <c r="Q119" s="91">
        <v>0.12325858497274794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0.26138456650879294</v>
      </c>
      <c r="C121" s="157">
        <v>0.27194305145091996</v>
      </c>
      <c r="D121" s="157">
        <v>0.25046243578824495</v>
      </c>
      <c r="E121" s="157">
        <v>0.24906087356908815</v>
      </c>
      <c r="F121" s="157">
        <v>0.24099266373429787</v>
      </c>
      <c r="G121" s="157">
        <v>0.22356158209598351</v>
      </c>
      <c r="H121" s="157">
        <v>0.22557369107301639</v>
      </c>
      <c r="I121" s="157">
        <v>0.22667972490252006</v>
      </c>
      <c r="J121" s="157">
        <v>0.20809049506215088</v>
      </c>
      <c r="K121" s="157">
        <v>0.19582424505890728</v>
      </c>
      <c r="L121" s="157">
        <v>0.17087211415358522</v>
      </c>
      <c r="M121" s="157">
        <v>0.19074500657405172</v>
      </c>
      <c r="N121" s="157">
        <v>0.19420194618665362</v>
      </c>
      <c r="O121" s="157">
        <v>0.19312217031246276</v>
      </c>
      <c r="P121" s="157">
        <v>0.20023491850352454</v>
      </c>
      <c r="Q121" s="157">
        <v>0.2054309749545799</v>
      </c>
    </row>
    <row r="122" spans="1:17" x14ac:dyDescent="0.25">
      <c r="A122" s="156" t="s">
        <v>146</v>
      </c>
      <c r="B122" s="206">
        <v>281.19892931637401</v>
      </c>
      <c r="C122" s="206">
        <v>292.55780448098426</v>
      </c>
      <c r="D122" s="206">
        <v>269.4488420579961</v>
      </c>
      <c r="E122" s="206">
        <v>267.94103384781295</v>
      </c>
      <c r="F122" s="206">
        <v>259.26121010249409</v>
      </c>
      <c r="G122" s="206">
        <v>240.50875826882617</v>
      </c>
      <c r="H122" s="206">
        <v>242.67339598086372</v>
      </c>
      <c r="I122" s="206">
        <v>243.86327315225998</v>
      </c>
      <c r="J122" s="206">
        <v>223.8648792235505</v>
      </c>
      <c r="K122" s="206">
        <v>210.66878117648753</v>
      </c>
      <c r="L122" s="206">
        <v>183.82514389347864</v>
      </c>
      <c r="M122" s="206">
        <v>205.20450896347666</v>
      </c>
      <c r="N122" s="206">
        <v>208.92350328192015</v>
      </c>
      <c r="O122" s="206">
        <v>207.7618745607619</v>
      </c>
      <c r="P122" s="206">
        <v>215.41380750591634</v>
      </c>
      <c r="Q122" s="206">
        <v>221.00375311831368</v>
      </c>
    </row>
    <row r="123" spans="1:17" x14ac:dyDescent="0.25">
      <c r="A123" s="152" t="s">
        <v>159</v>
      </c>
      <c r="B123" s="151">
        <v>188.75012308556714</v>
      </c>
      <c r="C123" s="151">
        <v>204.40935401038135</v>
      </c>
      <c r="D123" s="151">
        <v>181.37927411324875</v>
      </c>
      <c r="E123" s="151">
        <v>174.78681926447112</v>
      </c>
      <c r="F123" s="151">
        <v>154.40622311198962</v>
      </c>
      <c r="G123" s="151">
        <v>132.59122781329123</v>
      </c>
      <c r="H123" s="151">
        <v>133.77452435571348</v>
      </c>
      <c r="I123" s="151">
        <v>136.98932658135266</v>
      </c>
      <c r="J123" s="151">
        <v>129.31499409549306</v>
      </c>
      <c r="K123" s="151">
        <v>117.87582240318599</v>
      </c>
      <c r="L123" s="151">
        <v>103.84018411132307</v>
      </c>
      <c r="M123" s="151">
        <v>116.34281104804766</v>
      </c>
      <c r="N123" s="151">
        <v>117.7105313113093</v>
      </c>
      <c r="O123" s="151">
        <v>117.61751466651653</v>
      </c>
      <c r="P123" s="151">
        <v>120.5633874012816</v>
      </c>
      <c r="Q123" s="151">
        <v>124.39767530910817</v>
      </c>
    </row>
    <row r="124" spans="1:17" x14ac:dyDescent="0.25">
      <c r="A124" s="154" t="s">
        <v>33</v>
      </c>
      <c r="B124" s="153">
        <v>64.454472168542296</v>
      </c>
      <c r="C124" s="153">
        <v>84.629113059887032</v>
      </c>
      <c r="D124" s="153">
        <v>63.926313884399256</v>
      </c>
      <c r="E124" s="153">
        <v>52.873095891690426</v>
      </c>
      <c r="F124" s="153">
        <v>19.496689516815483</v>
      </c>
      <c r="G124" s="153">
        <v>0</v>
      </c>
      <c r="H124" s="153">
        <v>0</v>
      </c>
      <c r="I124" s="153">
        <v>4.8298429437757289</v>
      </c>
      <c r="J124" s="153">
        <v>10.851818449066883</v>
      </c>
      <c r="K124" s="153">
        <v>1.6306596406722211</v>
      </c>
      <c r="L124" s="153">
        <v>3.2441252530477946</v>
      </c>
      <c r="M124" s="153">
        <v>5.6767671962786856</v>
      </c>
      <c r="N124" s="153">
        <v>4.8784913988212102</v>
      </c>
      <c r="O124" s="153">
        <v>4.8854539608070704</v>
      </c>
      <c r="P124" s="153">
        <v>3.5951760865836566</v>
      </c>
      <c r="Q124" s="153">
        <v>4.6133708903687012</v>
      </c>
    </row>
    <row r="125" spans="1:17" x14ac:dyDescent="0.25">
      <c r="A125" s="154" t="s">
        <v>30</v>
      </c>
      <c r="B125" s="153">
        <v>0.60435840289290754</v>
      </c>
      <c r="C125" s="153">
        <v>1.1642799281143297</v>
      </c>
      <c r="D125" s="153">
        <v>0.60012178342986733</v>
      </c>
      <c r="E125" s="153">
        <v>0.61494875982903252</v>
      </c>
      <c r="F125" s="153">
        <v>0.649130739864624</v>
      </c>
      <c r="G125" s="153">
        <v>0.69202392319295392</v>
      </c>
      <c r="H125" s="153">
        <v>0.67590348052986982</v>
      </c>
      <c r="I125" s="153">
        <v>0.6636252286338401</v>
      </c>
      <c r="J125" s="153">
        <v>0.65816603358142001</v>
      </c>
      <c r="K125" s="153">
        <v>0.6896487538991386</v>
      </c>
      <c r="L125" s="153">
        <v>0.67958090423773976</v>
      </c>
      <c r="M125" s="153">
        <v>0.67745082999833595</v>
      </c>
      <c r="N125" s="153">
        <v>0</v>
      </c>
      <c r="O125" s="153">
        <v>0</v>
      </c>
      <c r="P125" s="153">
        <v>0</v>
      </c>
      <c r="Q125" s="153">
        <v>0</v>
      </c>
    </row>
    <row r="126" spans="1:17" x14ac:dyDescent="0.25">
      <c r="A126" s="154" t="s">
        <v>125</v>
      </c>
      <c r="B126" s="153">
        <v>4.7033317827166563</v>
      </c>
      <c r="C126" s="153">
        <v>3.0641672571614635</v>
      </c>
      <c r="D126" s="153">
        <v>3.1277891606957904</v>
      </c>
      <c r="E126" s="153">
        <v>2.3813215159353076</v>
      </c>
      <c r="F126" s="153">
        <v>3.2483471827071955</v>
      </c>
      <c r="G126" s="153">
        <v>3.3409919496547915</v>
      </c>
      <c r="H126" s="153">
        <v>3.166535416031929</v>
      </c>
      <c r="I126" s="153">
        <v>3.1717935630897456</v>
      </c>
      <c r="J126" s="153">
        <v>2.8958268224809669</v>
      </c>
      <c r="K126" s="153">
        <v>3.2129754786947604</v>
      </c>
      <c r="L126" s="153">
        <v>3.334508343149885</v>
      </c>
      <c r="M126" s="153">
        <v>2.6981875655718555</v>
      </c>
      <c r="N126" s="153">
        <v>2.6823601127014021</v>
      </c>
      <c r="O126" s="153">
        <v>2.7234107534170771</v>
      </c>
      <c r="P126" s="153">
        <v>2.7642586342492548</v>
      </c>
      <c r="Q126" s="153">
        <v>2.0181452117563246</v>
      </c>
    </row>
    <row r="127" spans="1:17" x14ac:dyDescent="0.25">
      <c r="A127" s="154" t="s">
        <v>29</v>
      </c>
      <c r="B127" s="153">
        <v>10.698307120923541</v>
      </c>
      <c r="C127" s="153">
        <v>10.878966002754272</v>
      </c>
      <c r="D127" s="153">
        <v>9.2122554018395171</v>
      </c>
      <c r="E127" s="153">
        <v>7.4436234555338805</v>
      </c>
      <c r="F127" s="153">
        <v>6.1043076446929083</v>
      </c>
      <c r="G127" s="153">
        <v>0</v>
      </c>
      <c r="H127" s="153">
        <v>0</v>
      </c>
      <c r="I127" s="153">
        <v>0.87214593338971835</v>
      </c>
      <c r="J127" s="153">
        <v>2.2440389007745534</v>
      </c>
      <c r="K127" s="153">
        <v>2.1418977301350015</v>
      </c>
      <c r="L127" s="153">
        <v>2.1570826647362709</v>
      </c>
      <c r="M127" s="153">
        <v>1.3798511251352195</v>
      </c>
      <c r="N127" s="153">
        <v>1.3495186150748362</v>
      </c>
      <c r="O127" s="153">
        <v>2.5556208349651333</v>
      </c>
      <c r="P127" s="153">
        <v>1.0399200756999314</v>
      </c>
      <c r="Q127" s="153">
        <v>1.7102093185993614</v>
      </c>
    </row>
    <row r="128" spans="1:17" x14ac:dyDescent="0.25">
      <c r="A128" s="154" t="s">
        <v>26</v>
      </c>
      <c r="B128" s="153">
        <v>108.28965361049173</v>
      </c>
      <c r="C128" s="153">
        <v>104.67282776246427</v>
      </c>
      <c r="D128" s="153">
        <v>104.51279388288435</v>
      </c>
      <c r="E128" s="153">
        <v>111.47382964148248</v>
      </c>
      <c r="F128" s="153">
        <v>124.90774802790939</v>
      </c>
      <c r="G128" s="153">
        <v>128.55821194044347</v>
      </c>
      <c r="H128" s="153">
        <v>129.93208545915169</v>
      </c>
      <c r="I128" s="153">
        <v>127.45191891246363</v>
      </c>
      <c r="J128" s="153">
        <v>112.66514388958925</v>
      </c>
      <c r="K128" s="153">
        <v>110.20064079978488</v>
      </c>
      <c r="L128" s="153">
        <v>94.424886946151375</v>
      </c>
      <c r="M128" s="153">
        <v>105.91055433106357</v>
      </c>
      <c r="N128" s="153">
        <v>108.80016118471185</v>
      </c>
      <c r="O128" s="153">
        <v>107.45302911732725</v>
      </c>
      <c r="P128" s="153">
        <v>113.16403260474875</v>
      </c>
      <c r="Q128" s="153">
        <v>116.05594988838378</v>
      </c>
    </row>
    <row r="129" spans="1:17" x14ac:dyDescent="0.25">
      <c r="A129" s="152" t="s">
        <v>158</v>
      </c>
      <c r="B129" s="151">
        <v>92.448806230806852</v>
      </c>
      <c r="C129" s="151">
        <v>88.148450470602882</v>
      </c>
      <c r="D129" s="151">
        <v>88.069567944747376</v>
      </c>
      <c r="E129" s="151">
        <v>93.154214583341812</v>
      </c>
      <c r="F129" s="151">
        <v>104.85498699050449</v>
      </c>
      <c r="G129" s="151">
        <v>107.91753045553496</v>
      </c>
      <c r="H129" s="151">
        <v>108.89887162515024</v>
      </c>
      <c r="I129" s="151">
        <v>106.87394657090731</v>
      </c>
      <c r="J129" s="151">
        <v>94.54988512805744</v>
      </c>
      <c r="K129" s="151">
        <v>92.792958773301535</v>
      </c>
      <c r="L129" s="151">
        <v>79.98495978215557</v>
      </c>
      <c r="M129" s="151">
        <v>88.861697915428977</v>
      </c>
      <c r="N129" s="151">
        <v>91.212971970610838</v>
      </c>
      <c r="O129" s="151">
        <v>90.144359894245355</v>
      </c>
      <c r="P129" s="151">
        <v>94.850420104634722</v>
      </c>
      <c r="Q129" s="151">
        <v>96.60607780920553</v>
      </c>
    </row>
    <row r="130" spans="1:17" x14ac:dyDescent="0.25">
      <c r="A130" s="156" t="s">
        <v>145</v>
      </c>
      <c r="B130" s="206">
        <v>140.35345431985243</v>
      </c>
      <c r="C130" s="206">
        <v>146.34611002431996</v>
      </c>
      <c r="D130" s="206">
        <v>137.15440499353437</v>
      </c>
      <c r="E130" s="206">
        <v>137.35892345675776</v>
      </c>
      <c r="F130" s="206">
        <v>126.77966763015834</v>
      </c>
      <c r="G130" s="206">
        <v>85.886347576434773</v>
      </c>
      <c r="H130" s="206">
        <v>128.02835577224295</v>
      </c>
      <c r="I130" s="206">
        <v>128.65610492129596</v>
      </c>
      <c r="J130" s="206">
        <v>118.10545728054601</v>
      </c>
      <c r="K130" s="206">
        <v>111.14352917653582</v>
      </c>
      <c r="L130" s="206">
        <v>96.98150399697667</v>
      </c>
      <c r="M130" s="206">
        <v>108.26071713982242</v>
      </c>
      <c r="N130" s="206">
        <v>110.22276463082216</v>
      </c>
      <c r="O130" s="206">
        <v>109.60991865078967</v>
      </c>
      <c r="P130" s="206">
        <v>113.64688524734575</v>
      </c>
      <c r="Q130" s="206">
        <v>116.59599939609215</v>
      </c>
    </row>
    <row r="131" spans="1:17" x14ac:dyDescent="0.25">
      <c r="A131" s="152" t="s">
        <v>157</v>
      </c>
      <c r="B131" s="151">
        <v>28.383773987237227</v>
      </c>
      <c r="C131" s="151">
        <v>29.924784591419616</v>
      </c>
      <c r="D131" s="151">
        <v>27.751271553889062</v>
      </c>
      <c r="E131" s="151">
        <v>27.785987544399472</v>
      </c>
      <c r="F131" s="151">
        <v>25.63052487673701</v>
      </c>
      <c r="G131" s="151">
        <v>17.374968451912377</v>
      </c>
      <c r="H131" s="151">
        <v>25.890942841270974</v>
      </c>
      <c r="I131" s="151">
        <v>26.016969925632182</v>
      </c>
      <c r="J131" s="151">
        <v>30.191742669860954</v>
      </c>
      <c r="K131" s="151">
        <v>22.52204944493166</v>
      </c>
      <c r="L131" s="151">
        <v>41.087513288568935</v>
      </c>
      <c r="M131" s="151">
        <v>42.758915151270799</v>
      </c>
      <c r="N131" s="151">
        <v>44.583298592533986</v>
      </c>
      <c r="O131" s="151">
        <v>42.508837808728728</v>
      </c>
      <c r="P131" s="151">
        <v>41.970696895342329</v>
      </c>
      <c r="Q131" s="151">
        <v>44.788923555139675</v>
      </c>
    </row>
    <row r="132" spans="1:17" x14ac:dyDescent="0.25">
      <c r="A132" s="154" t="s">
        <v>30</v>
      </c>
      <c r="B132" s="205">
        <v>0.3913539040834349</v>
      </c>
      <c r="C132" s="205">
        <v>0.81945323319453556</v>
      </c>
      <c r="D132" s="205">
        <v>0.40048819397773583</v>
      </c>
      <c r="E132" s="205">
        <v>0.39275356630990371</v>
      </c>
      <c r="F132" s="205">
        <v>0.34323918838170048</v>
      </c>
      <c r="G132" s="205">
        <v>0.24712367078177142</v>
      </c>
      <c r="H132" s="205">
        <v>0.35658960852799565</v>
      </c>
      <c r="I132" s="205">
        <v>0.35718617671623032</v>
      </c>
      <c r="J132" s="205">
        <v>0.3649212873615883</v>
      </c>
      <c r="K132" s="205">
        <v>0.36667951203062132</v>
      </c>
      <c r="L132" s="205">
        <v>0.36497068560585311</v>
      </c>
      <c r="M132" s="205">
        <v>0.36757451386464274</v>
      </c>
      <c r="N132" s="205">
        <v>0</v>
      </c>
      <c r="O132" s="205">
        <v>0</v>
      </c>
      <c r="P132" s="205">
        <v>0</v>
      </c>
      <c r="Q132" s="205">
        <v>0</v>
      </c>
    </row>
    <row r="133" spans="1:17" x14ac:dyDescent="0.25">
      <c r="A133" s="154" t="s">
        <v>125</v>
      </c>
      <c r="B133" s="205">
        <v>1.165184180186877</v>
      </c>
      <c r="C133" s="205">
        <v>0.82778996518755754</v>
      </c>
      <c r="D133" s="205">
        <v>0.7947512110282241</v>
      </c>
      <c r="E133" s="205">
        <v>0.57293936023047354</v>
      </c>
      <c r="F133" s="205">
        <v>0.64095182588924804</v>
      </c>
      <c r="G133" s="205">
        <v>0.43384637542145166</v>
      </c>
      <c r="H133" s="205">
        <v>0.60748513624926403</v>
      </c>
      <c r="I133" s="205">
        <v>0.62306862500419558</v>
      </c>
      <c r="J133" s="205">
        <v>0.74742630540891519</v>
      </c>
      <c r="K133" s="205">
        <v>0.62765532615619091</v>
      </c>
      <c r="L133" s="205">
        <v>1.3890190059176626</v>
      </c>
      <c r="M133" s="205">
        <v>1.0531361122351199</v>
      </c>
      <c r="N133" s="205">
        <v>1.0727104163551471</v>
      </c>
      <c r="O133" s="205">
        <v>1.0507602726986909</v>
      </c>
      <c r="P133" s="205">
        <v>1.0007726331377194</v>
      </c>
      <c r="Q133" s="205">
        <v>0.76554092187506373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26.827235902966915</v>
      </c>
      <c r="C135" s="205">
        <v>28.277541393037524</v>
      </c>
      <c r="D135" s="205">
        <v>26.556032148883101</v>
      </c>
      <c r="E135" s="205">
        <v>26.820294617859094</v>
      </c>
      <c r="F135" s="205">
        <v>24.646333862466062</v>
      </c>
      <c r="G135" s="205">
        <v>16.693998405709152</v>
      </c>
      <c r="H135" s="205">
        <v>24.926868096493713</v>
      </c>
      <c r="I135" s="205">
        <v>25.036715123911755</v>
      </c>
      <c r="J135" s="205">
        <v>29.079395077090449</v>
      </c>
      <c r="K135" s="205">
        <v>21.527714606744848</v>
      </c>
      <c r="L135" s="205">
        <v>39.333523597045421</v>
      </c>
      <c r="M135" s="205">
        <v>41.338204525171037</v>
      </c>
      <c r="N135" s="205">
        <v>43.510588176178835</v>
      </c>
      <c r="O135" s="205">
        <v>41.458077536030039</v>
      </c>
      <c r="P135" s="205">
        <v>40.969924262204607</v>
      </c>
      <c r="Q135" s="205">
        <v>44.02338263326461</v>
      </c>
    </row>
    <row r="136" spans="1:17" x14ac:dyDescent="0.25">
      <c r="A136" s="152" t="s">
        <v>156</v>
      </c>
      <c r="B136" s="151">
        <v>111.96968033261521</v>
      </c>
      <c r="C136" s="151">
        <v>116.42132543290035</v>
      </c>
      <c r="D136" s="151">
        <v>109.4031334396453</v>
      </c>
      <c r="E136" s="151">
        <v>109.57293591235829</v>
      </c>
      <c r="F136" s="151">
        <v>101.14914275342133</v>
      </c>
      <c r="G136" s="151">
        <v>68.511379124522392</v>
      </c>
      <c r="H136" s="151">
        <v>102.13741293097198</v>
      </c>
      <c r="I136" s="151">
        <v>102.63913499566378</v>
      </c>
      <c r="J136" s="151">
        <v>87.913714610685048</v>
      </c>
      <c r="K136" s="151">
        <v>88.621479731604154</v>
      </c>
      <c r="L136" s="151">
        <v>55.893990708407742</v>
      </c>
      <c r="M136" s="151">
        <v>65.50180198855162</v>
      </c>
      <c r="N136" s="151">
        <v>65.639466038288163</v>
      </c>
      <c r="O136" s="151">
        <v>67.101080842060938</v>
      </c>
      <c r="P136" s="151">
        <v>71.676188352003422</v>
      </c>
      <c r="Q136" s="151">
        <v>71.807075840952479</v>
      </c>
    </row>
    <row r="137" spans="1:17" x14ac:dyDescent="0.25">
      <c r="A137" s="156" t="s">
        <v>144</v>
      </c>
      <c r="B137" s="204">
        <v>115.84694457788352</v>
      </c>
      <c r="C137" s="204">
        <v>120.20336223325305</v>
      </c>
      <c r="D137" s="204">
        <v>108.34048713005362</v>
      </c>
      <c r="E137" s="204">
        <v>106.76220431484867</v>
      </c>
      <c r="F137" s="204">
        <v>109.43327104798686</v>
      </c>
      <c r="G137" s="204">
        <v>133.24122860841686</v>
      </c>
      <c r="H137" s="204">
        <v>93.071422250792551</v>
      </c>
      <c r="I137" s="204">
        <v>93.527770422778957</v>
      </c>
      <c r="J137" s="204">
        <v>85.857877486416953</v>
      </c>
      <c r="K137" s="204">
        <v>80.79683810697918</v>
      </c>
      <c r="L137" s="204">
        <v>70.501620165120158</v>
      </c>
      <c r="M137" s="204">
        <v>78.701150673361525</v>
      </c>
      <c r="N137" s="204">
        <v>80.127479625330508</v>
      </c>
      <c r="O137" s="204">
        <v>79.6819654528001</v>
      </c>
      <c r="P137" s="204">
        <v>82.616676442831206</v>
      </c>
      <c r="Q137" s="204">
        <v>84.760562822908227</v>
      </c>
    </row>
    <row r="138" spans="1:17" x14ac:dyDescent="0.25">
      <c r="A138" s="152" t="s">
        <v>155</v>
      </c>
      <c r="B138" s="151">
        <v>0.17698349291540411</v>
      </c>
      <c r="C138" s="151">
        <v>0.21350810323631544</v>
      </c>
      <c r="D138" s="151">
        <v>0.39215240283002539</v>
      </c>
      <c r="E138" s="151">
        <v>0.10396996004267509</v>
      </c>
      <c r="F138" s="151">
        <v>0.25067214830636497</v>
      </c>
      <c r="G138" s="151">
        <v>0.97972978003342059</v>
      </c>
      <c r="H138" s="151">
        <v>1.2962611078834396</v>
      </c>
      <c r="I138" s="151">
        <v>4.7266056285775049</v>
      </c>
      <c r="J138" s="151">
        <v>11.179802115379486</v>
      </c>
      <c r="K138" s="151">
        <v>7.351527815683049</v>
      </c>
      <c r="L138" s="151">
        <v>10.056321983071205</v>
      </c>
      <c r="M138" s="151">
        <v>11.062107914708987</v>
      </c>
      <c r="N138" s="151">
        <v>11.31740966328096</v>
      </c>
      <c r="O138" s="151">
        <v>11.157164865197128</v>
      </c>
      <c r="P138" s="151">
        <v>11.457707910236158</v>
      </c>
      <c r="Q138" s="151">
        <v>11.846463192399478</v>
      </c>
    </row>
    <row r="139" spans="1:17" x14ac:dyDescent="0.25">
      <c r="A139" s="154" t="s">
        <v>30</v>
      </c>
      <c r="B139" s="153">
        <v>7.7739838040290776E-2</v>
      </c>
      <c r="C139" s="153">
        <v>0.16060998385709579</v>
      </c>
      <c r="D139" s="153">
        <v>7.0224262181280417E-2</v>
      </c>
      <c r="E139" s="153">
        <v>6.5601355688422319E-2</v>
      </c>
      <c r="F139" s="153">
        <v>7.6697880921152706E-2</v>
      </c>
      <c r="G139" s="153">
        <v>0.13236756276666289</v>
      </c>
      <c r="H139" s="153">
        <v>3.6087196967129545E-2</v>
      </c>
      <c r="I139" s="153">
        <v>4.7865145852667691E-2</v>
      </c>
      <c r="J139" s="153">
        <v>4.890169828207707E-2</v>
      </c>
      <c r="K139" s="153">
        <v>4.9137311208083026E-2</v>
      </c>
      <c r="L139" s="153">
        <v>4.8908317950812151E-2</v>
      </c>
      <c r="M139" s="153">
        <v>4.9257246961806007E-2</v>
      </c>
      <c r="N139" s="153">
        <v>0</v>
      </c>
      <c r="O139" s="153">
        <v>0</v>
      </c>
      <c r="P139" s="153">
        <v>0</v>
      </c>
      <c r="Q139" s="153">
        <v>0</v>
      </c>
    </row>
    <row r="140" spans="1:17" x14ac:dyDescent="0.25">
      <c r="A140" s="154" t="s">
        <v>125</v>
      </c>
      <c r="B140" s="153">
        <v>4.1310160500944004E-3</v>
      </c>
      <c r="C140" s="153">
        <v>1.5044849295983841E-3</v>
      </c>
      <c r="D140" s="153">
        <v>9.3544954920631897E-3</v>
      </c>
      <c r="E140" s="153">
        <v>8.0249318679352806E-4</v>
      </c>
      <c r="F140" s="153">
        <v>4.4096913252205929E-3</v>
      </c>
      <c r="G140" s="153">
        <v>2.1463589338179854E-2</v>
      </c>
      <c r="H140" s="153">
        <v>2.9980666163461161E-2</v>
      </c>
      <c r="I140" s="153">
        <v>0.1136087672385772</v>
      </c>
      <c r="J140" s="153">
        <v>0.27892773648039682</v>
      </c>
      <c r="K140" s="153">
        <v>0.20687464518476495</v>
      </c>
      <c r="L140" s="153">
        <v>0.34134626406949631</v>
      </c>
      <c r="M140" s="153">
        <v>0.27359433701474206</v>
      </c>
      <c r="N140" s="153">
        <v>0.2723060790749337</v>
      </c>
      <c r="O140" s="153">
        <v>0.27578984043387561</v>
      </c>
      <c r="P140" s="153">
        <v>0.27320395807681791</v>
      </c>
      <c r="Q140" s="153">
        <v>0.20248203424902025</v>
      </c>
    </row>
    <row r="141" spans="1:17" x14ac:dyDescent="0.25">
      <c r="A141" s="154" t="s">
        <v>26</v>
      </c>
      <c r="B141" s="153">
        <v>9.5112638825018914E-2</v>
      </c>
      <c r="C141" s="153">
        <v>5.1393634449621271E-2</v>
      </c>
      <c r="D141" s="153">
        <v>0.31257364515668179</v>
      </c>
      <c r="E141" s="153">
        <v>3.756611116745924E-2</v>
      </c>
      <c r="F141" s="153">
        <v>0.16956457605999167</v>
      </c>
      <c r="G141" s="153">
        <v>0.82589862792857782</v>
      </c>
      <c r="H141" s="153">
        <v>1.230193244752849</v>
      </c>
      <c r="I141" s="153">
        <v>4.5651317154862596</v>
      </c>
      <c r="J141" s="153">
        <v>10.851972680617012</v>
      </c>
      <c r="K141" s="153">
        <v>7.0955158592902015</v>
      </c>
      <c r="L141" s="153">
        <v>9.6660674010508973</v>
      </c>
      <c r="M141" s="153">
        <v>10.739256330732438</v>
      </c>
      <c r="N141" s="153">
        <v>11.045103584206027</v>
      </c>
      <c r="O141" s="153">
        <v>10.881375024763253</v>
      </c>
      <c r="P141" s="153">
        <v>11.184503952159339</v>
      </c>
      <c r="Q141" s="153">
        <v>11.643981158150458</v>
      </c>
    </row>
    <row r="142" spans="1:17" x14ac:dyDescent="0.25">
      <c r="A142" s="152" t="s">
        <v>154</v>
      </c>
      <c r="B142" s="151">
        <v>87.966668711529863</v>
      </c>
      <c r="C142" s="151">
        <v>91.520033622875999</v>
      </c>
      <c r="D142" s="151">
        <v>84.290922023225875</v>
      </c>
      <c r="E142" s="151">
        <v>83.819238629451334</v>
      </c>
      <c r="F142" s="151">
        <v>81.103953824721941</v>
      </c>
      <c r="G142" s="151">
        <v>87.23767715719859</v>
      </c>
      <c r="H142" s="151">
        <v>80.114834673261029</v>
      </c>
      <c r="I142" s="151">
        <v>76.287060596020012</v>
      </c>
      <c r="J142" s="151">
        <v>70.031019373650309</v>
      </c>
      <c r="K142" s="151">
        <v>65.902921204809758</v>
      </c>
      <c r="L142" s="151">
        <v>57.505501792055895</v>
      </c>
      <c r="M142" s="151">
        <v>64.193548325332145</v>
      </c>
      <c r="N142" s="151">
        <v>65.356950838798014</v>
      </c>
      <c r="O142" s="151">
        <v>64.993561799130092</v>
      </c>
      <c r="P142" s="151">
        <v>67.387294421176904</v>
      </c>
      <c r="Q142" s="151">
        <v>69.135981356069152</v>
      </c>
    </row>
    <row r="143" spans="1:17" x14ac:dyDescent="0.25">
      <c r="A143" s="150" t="s">
        <v>33</v>
      </c>
      <c r="B143" s="87">
        <v>14.577225254939817</v>
      </c>
      <c r="C143" s="87">
        <v>10.227125371733299</v>
      </c>
      <c r="D143" s="87">
        <v>1.8825031664898244</v>
      </c>
      <c r="E143" s="87">
        <v>0.31202313953650079</v>
      </c>
      <c r="F143" s="87">
        <v>9.5842249868526785</v>
      </c>
      <c r="G143" s="87">
        <v>2.5153076729143171</v>
      </c>
      <c r="H143" s="87">
        <v>2.4664930525819755</v>
      </c>
      <c r="I143" s="87">
        <v>10.862501495302856</v>
      </c>
      <c r="J143" s="87">
        <v>5.850753365999581</v>
      </c>
      <c r="K143" s="87">
        <v>1.0626121956333778</v>
      </c>
      <c r="L143" s="87">
        <v>0.83604063180162469</v>
      </c>
      <c r="M143" s="87">
        <v>5.0487568221878343</v>
      </c>
      <c r="N143" s="87">
        <v>4.6341503041287559</v>
      </c>
      <c r="O143" s="87">
        <v>0.53590904936954997</v>
      </c>
      <c r="P143" s="87">
        <v>2.6585345553488375</v>
      </c>
      <c r="Q143" s="87">
        <v>2.7364256611059679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7.8467179388713643E-2</v>
      </c>
      <c r="C146" s="87">
        <v>3.6747005375244959E-2</v>
      </c>
      <c r="D146" s="87">
        <v>6.9934727461438044E-3</v>
      </c>
      <c r="E146" s="87">
        <v>8.3938065925187697E-4</v>
      </c>
      <c r="F146" s="87">
        <v>3.5957152709301776E-2</v>
      </c>
      <c r="G146" s="87">
        <v>0.16018142095838195</v>
      </c>
      <c r="H146" s="87">
        <v>0.13775527541980684</v>
      </c>
      <c r="I146" s="87">
        <v>3.6288756014069633E-2</v>
      </c>
      <c r="J146" s="87">
        <v>1.9966214752344336E-2</v>
      </c>
      <c r="K146" s="87">
        <v>8.1735429930025576E-3</v>
      </c>
      <c r="L146" s="87">
        <v>5.3866942902095543E-3</v>
      </c>
      <c r="M146" s="87">
        <v>1.7628067636802958E-2</v>
      </c>
      <c r="N146" s="87">
        <v>1.6106850166557676E-2</v>
      </c>
      <c r="O146" s="87">
        <v>2.2554818600074053E-3</v>
      </c>
      <c r="P146" s="87">
        <v>9.1950587492053253E-3</v>
      </c>
      <c r="Q146" s="87">
        <v>7.2847664914711891E-3</v>
      </c>
    </row>
    <row r="147" spans="1:17" x14ac:dyDescent="0.25">
      <c r="A147" s="150" t="s">
        <v>29</v>
      </c>
      <c r="B147" s="87">
        <v>2.5140857337022133</v>
      </c>
      <c r="C147" s="87">
        <v>1.3674316347120274</v>
      </c>
      <c r="D147" s="87">
        <v>0.28162675485266564</v>
      </c>
      <c r="E147" s="87">
        <v>4.5792972698401747E-2</v>
      </c>
      <c r="F147" s="87">
        <v>3.1833719538065637</v>
      </c>
      <c r="G147" s="87">
        <v>9.146642043433955</v>
      </c>
      <c r="H147" s="87">
        <v>9.1062514820829144</v>
      </c>
      <c r="I147" s="87">
        <v>2.6022838470092493</v>
      </c>
      <c r="J147" s="87">
        <v>1.3438588676728564</v>
      </c>
      <c r="K147" s="87">
        <v>1.5516864592181161</v>
      </c>
      <c r="L147" s="87">
        <v>0.60272052188585978</v>
      </c>
      <c r="M147" s="87">
        <v>1.3832606052878471</v>
      </c>
      <c r="N147" s="87">
        <v>1.4319392864690297</v>
      </c>
      <c r="O147" s="87">
        <v>0.29105816955645697</v>
      </c>
      <c r="P147" s="87">
        <v>0.8340054557443366</v>
      </c>
      <c r="Q147" s="87">
        <v>1.0953436803504786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0.90747885924974547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1.8205673749048461</v>
      </c>
      <c r="C149" s="87">
        <v>1.2515371064520175</v>
      </c>
      <c r="D149" s="87">
        <v>0.23346540740303126</v>
      </c>
      <c r="E149" s="87">
        <v>3.8917965144630938E-2</v>
      </c>
      <c r="F149" s="87">
        <v>1.382664729586172</v>
      </c>
      <c r="G149" s="87">
        <v>6.174104143012249</v>
      </c>
      <c r="H149" s="87">
        <v>5.6588913913090604</v>
      </c>
      <c r="I149" s="87">
        <v>1.4597985042428332</v>
      </c>
      <c r="J149" s="87">
        <v>0.77943514454458973</v>
      </c>
      <c r="K149" s="87">
        <v>0.28230408532383017</v>
      </c>
      <c r="L149" s="87">
        <v>0.15447565611951167</v>
      </c>
      <c r="M149" s="87">
        <v>0.69704053541605104</v>
      </c>
      <c r="N149" s="87">
        <v>0.6579031043443081</v>
      </c>
      <c r="O149" s="87">
        <v>8.9629764687325614E-2</v>
      </c>
      <c r="P149" s="87">
        <v>0.37886494248336816</v>
      </c>
      <c r="Q149" s="87">
        <v>0.41846738255924798</v>
      </c>
    </row>
    <row r="150" spans="1:17" x14ac:dyDescent="0.25">
      <c r="A150" s="150" t="s">
        <v>25</v>
      </c>
      <c r="B150" s="87">
        <v>51.869535673915408</v>
      </c>
      <c r="C150" s="87">
        <v>58.410345593161566</v>
      </c>
      <c r="D150" s="87">
        <v>62.411816071635421</v>
      </c>
      <c r="E150" s="87">
        <v>58.060397902660782</v>
      </c>
      <c r="F150" s="87">
        <v>40.3340969525389</v>
      </c>
      <c r="G150" s="87">
        <v>21.975389384833282</v>
      </c>
      <c r="H150" s="87">
        <v>21.573776732106598</v>
      </c>
      <c r="I150" s="87">
        <v>21.458314824925623</v>
      </c>
      <c r="J150" s="87">
        <v>27.76194332938622</v>
      </c>
      <c r="K150" s="87">
        <v>25.820379166619734</v>
      </c>
      <c r="L150" s="87">
        <v>22.80936116351311</v>
      </c>
      <c r="M150" s="87">
        <v>23.922052200577138</v>
      </c>
      <c r="N150" s="87">
        <v>23.109560247630792</v>
      </c>
      <c r="O150" s="87">
        <v>26.369560583336281</v>
      </c>
      <c r="P150" s="87">
        <v>31.622166323531285</v>
      </c>
      <c r="Q150" s="87">
        <v>32.474952176367992</v>
      </c>
    </row>
    <row r="151" spans="1:17" x14ac:dyDescent="0.25">
      <c r="A151" s="150" t="s">
        <v>86</v>
      </c>
      <c r="B151" s="87">
        <v>0.25157144956536281</v>
      </c>
      <c r="C151" s="87">
        <v>9.5878099545954068E-2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2.3759700028928285E-2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16.855216045113504</v>
      </c>
      <c r="C152" s="87">
        <v>20.130968811895883</v>
      </c>
      <c r="D152" s="87">
        <v>19.474517150098794</v>
      </c>
      <c r="E152" s="87">
        <v>25.361267268751764</v>
      </c>
      <c r="F152" s="87">
        <v>25.67615918997857</v>
      </c>
      <c r="G152" s="87">
        <v>47.266052492046406</v>
      </c>
      <c r="H152" s="87">
        <v>41.171666739760674</v>
      </c>
      <c r="I152" s="87">
        <v>39.867873168525378</v>
      </c>
      <c r="J152" s="87">
        <v>34.275062451294716</v>
      </c>
      <c r="K152" s="87">
        <v>37.177765755021703</v>
      </c>
      <c r="L152" s="87">
        <v>33.073757424416648</v>
      </c>
      <c r="M152" s="87">
        <v>33.124810094226476</v>
      </c>
      <c r="N152" s="87">
        <v>35.507291046058569</v>
      </c>
      <c r="O152" s="87">
        <v>37.705148750320468</v>
      </c>
      <c r="P152" s="87">
        <v>31.884528085319868</v>
      </c>
      <c r="Q152" s="87">
        <v>32.403507689194001</v>
      </c>
    </row>
    <row r="153" spans="1:17" x14ac:dyDescent="0.25">
      <c r="A153" s="149" t="s">
        <v>153</v>
      </c>
      <c r="B153" s="148">
        <v>27.703292373438259</v>
      </c>
      <c r="C153" s="148">
        <v>28.469820507140717</v>
      </c>
      <c r="D153" s="148">
        <v>23.657412703997718</v>
      </c>
      <c r="E153" s="148">
        <v>22.838995725354657</v>
      </c>
      <c r="F153" s="148">
        <v>28.078645074958562</v>
      </c>
      <c r="G153" s="148">
        <v>45.023821671184848</v>
      </c>
      <c r="H153" s="148">
        <v>11.660326469648084</v>
      </c>
      <c r="I153" s="148">
        <v>12.514104198181437</v>
      </c>
      <c r="J153" s="148">
        <v>4.6470559973871604</v>
      </c>
      <c r="K153" s="148">
        <v>7.5423890864863603</v>
      </c>
      <c r="L153" s="148">
        <v>2.9397963899930564</v>
      </c>
      <c r="M153" s="148">
        <v>3.4454944333203934</v>
      </c>
      <c r="N153" s="148">
        <v>3.4531191232515397</v>
      </c>
      <c r="O153" s="148">
        <v>3.5312387884728782</v>
      </c>
      <c r="P153" s="148">
        <v>3.7716741114181458</v>
      </c>
      <c r="Q153" s="148">
        <v>3.7781182744395911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SUM(B159:B165)</f>
        <v>0</v>
      </c>
      <c r="C158" s="77">
        <f t="shared" si="0"/>
        <v>0</v>
      </c>
      <c r="D158" s="77">
        <f t="shared" si="0"/>
        <v>0</v>
      </c>
      <c r="E158" s="77">
        <f t="shared" si="0"/>
        <v>0</v>
      </c>
      <c r="F158" s="77">
        <f t="shared" si="0"/>
        <v>0</v>
      </c>
      <c r="G158" s="77">
        <f t="shared" si="0"/>
        <v>0</v>
      </c>
      <c r="H158" s="77">
        <f t="shared" si="0"/>
        <v>0</v>
      </c>
      <c r="I158" s="77">
        <f t="shared" si="0"/>
        <v>0</v>
      </c>
      <c r="J158" s="77">
        <f t="shared" si="0"/>
        <v>0</v>
      </c>
      <c r="K158" s="77">
        <f t="shared" si="0"/>
        <v>0</v>
      </c>
      <c r="L158" s="77">
        <f t="shared" si="0"/>
        <v>0</v>
      </c>
      <c r="M158" s="77">
        <f t="shared" si="0"/>
        <v>0</v>
      </c>
      <c r="N158" s="77">
        <f t="shared" si="0"/>
        <v>0</v>
      </c>
      <c r="O158" s="77">
        <f t="shared" si="0"/>
        <v>0</v>
      </c>
      <c r="P158" s="77">
        <f t="shared" si="0"/>
        <v>0</v>
      </c>
      <c r="Q158" s="77">
        <f t="shared" si="0"/>
        <v>0</v>
      </c>
    </row>
    <row r="159" spans="1:17" x14ac:dyDescent="0.25">
      <c r="A159" s="132" t="s">
        <v>83</v>
      </c>
      <c r="B159" s="203">
        <f t="shared" ref="B159:Q159" si="1">IF(B6=0,0,B6/B$5)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IF(B7=0,0,B7/B$5)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IF(B8=0,0,B8/B$5)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IF(B9=0,0,B9/B$5)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IF(B10=0,0,B10/B$5)</f>
        <v>0</v>
      </c>
      <c r="C163" s="201">
        <f t="shared" si="5"/>
        <v>0</v>
      </c>
      <c r="D163" s="201">
        <f t="shared" si="5"/>
        <v>0</v>
      </c>
      <c r="E163" s="201">
        <f t="shared" si="5"/>
        <v>0</v>
      </c>
      <c r="F163" s="201">
        <f t="shared" si="5"/>
        <v>0</v>
      </c>
      <c r="G163" s="201">
        <f t="shared" si="5"/>
        <v>0</v>
      </c>
      <c r="H163" s="201">
        <f t="shared" si="5"/>
        <v>0</v>
      </c>
      <c r="I163" s="201">
        <f t="shared" si="5"/>
        <v>0</v>
      </c>
      <c r="J163" s="201">
        <f t="shared" si="5"/>
        <v>0</v>
      </c>
      <c r="K163" s="201">
        <f t="shared" si="5"/>
        <v>0</v>
      </c>
      <c r="L163" s="201">
        <f t="shared" si="5"/>
        <v>0</v>
      </c>
      <c r="M163" s="201">
        <f t="shared" si="5"/>
        <v>0</v>
      </c>
      <c r="N163" s="201">
        <f t="shared" si="5"/>
        <v>0</v>
      </c>
      <c r="O163" s="201">
        <f t="shared" si="5"/>
        <v>0</v>
      </c>
      <c r="P163" s="201">
        <f t="shared" si="5"/>
        <v>0</v>
      </c>
      <c r="Q163" s="201">
        <f t="shared" si="5"/>
        <v>0</v>
      </c>
    </row>
    <row r="164" spans="1:17" x14ac:dyDescent="0.25">
      <c r="A164" s="127" t="s">
        <v>152</v>
      </c>
      <c r="B164" s="200">
        <f t="shared" ref="B164:Q164" si="6">IF(B15=0,0,B15/B$5)</f>
        <v>0</v>
      </c>
      <c r="C164" s="200">
        <f t="shared" si="6"/>
        <v>0</v>
      </c>
      <c r="D164" s="200">
        <f t="shared" si="6"/>
        <v>0</v>
      </c>
      <c r="E164" s="200">
        <f t="shared" si="6"/>
        <v>0</v>
      </c>
      <c r="F164" s="200">
        <f t="shared" si="6"/>
        <v>0</v>
      </c>
      <c r="G164" s="200">
        <f t="shared" si="6"/>
        <v>0</v>
      </c>
      <c r="H164" s="200">
        <f t="shared" si="6"/>
        <v>0</v>
      </c>
      <c r="I164" s="200">
        <f t="shared" si="6"/>
        <v>0</v>
      </c>
      <c r="J164" s="200">
        <f t="shared" si="6"/>
        <v>0</v>
      </c>
      <c r="K164" s="200">
        <f t="shared" si="6"/>
        <v>0</v>
      </c>
      <c r="L164" s="200">
        <f t="shared" si="6"/>
        <v>0</v>
      </c>
      <c r="M164" s="200">
        <f t="shared" si="6"/>
        <v>0</v>
      </c>
      <c r="N164" s="200">
        <f t="shared" si="6"/>
        <v>0</v>
      </c>
      <c r="O164" s="200">
        <f t="shared" si="6"/>
        <v>0</v>
      </c>
      <c r="P164" s="200">
        <f t="shared" si="6"/>
        <v>0</v>
      </c>
      <c r="Q164" s="200">
        <f t="shared" si="6"/>
        <v>0</v>
      </c>
    </row>
    <row r="165" spans="1:17" x14ac:dyDescent="0.25">
      <c r="A165" s="72" t="s">
        <v>151</v>
      </c>
      <c r="B165" s="71">
        <f t="shared" ref="B165:Q165" si="7">IF(B26=0,0,B26/B$5)</f>
        <v>0</v>
      </c>
      <c r="C165" s="71">
        <f t="shared" si="7"/>
        <v>0</v>
      </c>
      <c r="D165" s="71">
        <f t="shared" si="7"/>
        <v>0</v>
      </c>
      <c r="E165" s="71">
        <f t="shared" si="7"/>
        <v>0</v>
      </c>
      <c r="F165" s="71">
        <f t="shared" si="7"/>
        <v>0</v>
      </c>
      <c r="G165" s="71">
        <f t="shared" si="7"/>
        <v>0</v>
      </c>
      <c r="H165" s="71">
        <f t="shared" si="7"/>
        <v>0</v>
      </c>
      <c r="I165" s="71">
        <f t="shared" si="7"/>
        <v>0</v>
      </c>
      <c r="J165" s="71">
        <f t="shared" si="7"/>
        <v>0</v>
      </c>
      <c r="K165" s="71">
        <f t="shared" si="7"/>
        <v>0</v>
      </c>
      <c r="L165" s="71">
        <f t="shared" si="7"/>
        <v>0</v>
      </c>
      <c r="M165" s="71">
        <f t="shared" si="7"/>
        <v>0</v>
      </c>
      <c r="N165" s="71">
        <f t="shared" si="7"/>
        <v>0</v>
      </c>
      <c r="O165" s="71">
        <f t="shared" si="7"/>
        <v>0</v>
      </c>
      <c r="P165" s="71">
        <f t="shared" si="7"/>
        <v>0</v>
      </c>
      <c r="Q165" s="71">
        <f t="shared" si="7"/>
        <v>0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1</v>
      </c>
      <c r="C167" s="77">
        <f t="shared" si="8"/>
        <v>1</v>
      </c>
      <c r="D167" s="77">
        <f t="shared" si="8"/>
        <v>0.99999999999999989</v>
      </c>
      <c r="E167" s="77">
        <f t="shared" si="8"/>
        <v>1.0000000000000002</v>
      </c>
      <c r="F167" s="77">
        <f t="shared" si="8"/>
        <v>1.0000000000000002</v>
      </c>
      <c r="G167" s="77">
        <f t="shared" si="8"/>
        <v>0.99999999999999956</v>
      </c>
      <c r="H167" s="77">
        <f t="shared" si="8"/>
        <v>1.0000000000000002</v>
      </c>
      <c r="I167" s="77">
        <f t="shared" si="8"/>
        <v>1</v>
      </c>
      <c r="J167" s="77">
        <f t="shared" si="8"/>
        <v>1</v>
      </c>
      <c r="K167" s="77">
        <f t="shared" si="8"/>
        <v>0</v>
      </c>
      <c r="L167" s="77">
        <f t="shared" si="8"/>
        <v>0</v>
      </c>
      <c r="M167" s="77">
        <f t="shared" si="8"/>
        <v>0</v>
      </c>
      <c r="N167" s="77">
        <f t="shared" si="8"/>
        <v>0</v>
      </c>
      <c r="O167" s="77">
        <f t="shared" si="8"/>
        <v>0</v>
      </c>
      <c r="P167" s="77">
        <f t="shared" si="8"/>
        <v>0</v>
      </c>
      <c r="Q167" s="77">
        <f t="shared" si="8"/>
        <v>0</v>
      </c>
    </row>
    <row r="168" spans="1:17" x14ac:dyDescent="0.25">
      <c r="A168" s="132" t="s">
        <v>83</v>
      </c>
      <c r="B168" s="203">
        <f t="shared" ref="B168:Q168" si="9">IF(B$34=0,0,B$34/B$33)</f>
        <v>1.0686012232443219E-3</v>
      </c>
      <c r="C168" s="203">
        <f t="shared" si="9"/>
        <v>1.0686012232443219E-3</v>
      </c>
      <c r="D168" s="203">
        <f t="shared" si="9"/>
        <v>1.0686012232443219E-3</v>
      </c>
      <c r="E168" s="203">
        <f t="shared" si="9"/>
        <v>1.0686012232443221E-3</v>
      </c>
      <c r="F168" s="203">
        <f t="shared" si="9"/>
        <v>1.0686012232443221E-3</v>
      </c>
      <c r="G168" s="203">
        <f t="shared" si="9"/>
        <v>1.0686012232443214E-3</v>
      </c>
      <c r="H168" s="203">
        <f t="shared" si="9"/>
        <v>1.0686012232443219E-3</v>
      </c>
      <c r="I168" s="203">
        <f t="shared" si="9"/>
        <v>1.0686012232443219E-3</v>
      </c>
      <c r="J168" s="203">
        <f t="shared" si="9"/>
        <v>1.0686012232443217E-3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4.9616974940525473E-4</v>
      </c>
      <c r="C169" s="202">
        <f t="shared" si="10"/>
        <v>4.9616974940525473E-4</v>
      </c>
      <c r="D169" s="202">
        <f t="shared" si="10"/>
        <v>4.9616974940525473E-4</v>
      </c>
      <c r="E169" s="202">
        <f t="shared" si="10"/>
        <v>4.9616974940525484E-4</v>
      </c>
      <c r="F169" s="202">
        <f t="shared" si="10"/>
        <v>4.9616974940525484E-4</v>
      </c>
      <c r="G169" s="202">
        <f t="shared" si="10"/>
        <v>4.9616974940525451E-4</v>
      </c>
      <c r="H169" s="202">
        <f t="shared" si="10"/>
        <v>4.9616974940525473E-4</v>
      </c>
      <c r="I169" s="202">
        <f t="shared" si="10"/>
        <v>4.9616974940525473E-4</v>
      </c>
      <c r="J169" s="202">
        <f t="shared" si="10"/>
        <v>4.9616974940525473E-4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1.4575833464301739E-2</v>
      </c>
      <c r="C170" s="202">
        <f t="shared" si="11"/>
        <v>1.4575833464301743E-2</v>
      </c>
      <c r="D170" s="202">
        <f t="shared" si="11"/>
        <v>1.4575833464301741E-2</v>
      </c>
      <c r="E170" s="202">
        <f t="shared" si="11"/>
        <v>1.4575833464301744E-2</v>
      </c>
      <c r="F170" s="202">
        <f t="shared" si="11"/>
        <v>1.4575833464301746E-2</v>
      </c>
      <c r="G170" s="202">
        <f t="shared" si="11"/>
        <v>1.4575833464301736E-2</v>
      </c>
      <c r="H170" s="202">
        <f t="shared" si="11"/>
        <v>1.4575833464301739E-2</v>
      </c>
      <c r="I170" s="202">
        <f t="shared" si="11"/>
        <v>1.4575833464301743E-2</v>
      </c>
      <c r="J170" s="202">
        <f t="shared" si="11"/>
        <v>1.4575833464301739E-2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3.5620040774810724E-4</v>
      </c>
      <c r="C171" s="202">
        <f t="shared" si="12"/>
        <v>3.5620040774810724E-4</v>
      </c>
      <c r="D171" s="202">
        <f t="shared" si="12"/>
        <v>3.5620040774810724E-4</v>
      </c>
      <c r="E171" s="202">
        <f t="shared" si="12"/>
        <v>3.5620040774810729E-4</v>
      </c>
      <c r="F171" s="202">
        <f t="shared" si="12"/>
        <v>3.5620040774810729E-4</v>
      </c>
      <c r="G171" s="202">
        <f t="shared" si="12"/>
        <v>3.5620040774810713E-4</v>
      </c>
      <c r="H171" s="202">
        <f t="shared" si="12"/>
        <v>3.5620040774810724E-4</v>
      </c>
      <c r="I171" s="202">
        <f t="shared" si="12"/>
        <v>3.5620040774810724E-4</v>
      </c>
      <c r="J171" s="202">
        <f t="shared" si="12"/>
        <v>3.5620040774810718E-4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7.1240081549621447E-4</v>
      </c>
      <c r="C172" s="201">
        <f t="shared" si="13"/>
        <v>7.1240081549621458E-4</v>
      </c>
      <c r="D172" s="201">
        <f t="shared" si="13"/>
        <v>7.1240081549621458E-4</v>
      </c>
      <c r="E172" s="201">
        <f t="shared" si="13"/>
        <v>7.1240081549621458E-4</v>
      </c>
      <c r="F172" s="201">
        <f t="shared" si="13"/>
        <v>7.1240081549621447E-4</v>
      </c>
      <c r="G172" s="201">
        <f t="shared" si="13"/>
        <v>7.1240081549621425E-4</v>
      </c>
      <c r="H172" s="201">
        <f t="shared" si="13"/>
        <v>7.1240081549621447E-4</v>
      </c>
      <c r="I172" s="201">
        <f t="shared" si="13"/>
        <v>7.1240081549621447E-4</v>
      </c>
      <c r="J172" s="201">
        <f t="shared" si="13"/>
        <v>7.1240081549621436E-4</v>
      </c>
      <c r="K172" s="201">
        <f t="shared" si="13"/>
        <v>0</v>
      </c>
      <c r="L172" s="201">
        <f t="shared" si="13"/>
        <v>0</v>
      </c>
      <c r="M172" s="201">
        <f t="shared" si="13"/>
        <v>0</v>
      </c>
      <c r="N172" s="201">
        <f t="shared" si="13"/>
        <v>0</v>
      </c>
      <c r="O172" s="201">
        <f t="shared" si="13"/>
        <v>0</v>
      </c>
      <c r="P172" s="201">
        <f t="shared" si="13"/>
        <v>0</v>
      </c>
      <c r="Q172" s="201">
        <f t="shared" si="13"/>
        <v>0</v>
      </c>
    </row>
    <row r="173" spans="1:17" x14ac:dyDescent="0.25">
      <c r="A173" s="127" t="s">
        <v>150</v>
      </c>
      <c r="B173" s="200">
        <f t="shared" ref="B173:Q173" si="14">IF(B$43=0,0,B$43/B$33)</f>
        <v>0.8206306616334188</v>
      </c>
      <c r="C173" s="200">
        <f t="shared" si="14"/>
        <v>0.8206306616334188</v>
      </c>
      <c r="D173" s="200">
        <f t="shared" si="14"/>
        <v>0.8206306616334188</v>
      </c>
      <c r="E173" s="200">
        <f t="shared" si="14"/>
        <v>0.82063066163341891</v>
      </c>
      <c r="F173" s="200">
        <f t="shared" si="14"/>
        <v>0.82063066163341891</v>
      </c>
      <c r="G173" s="200">
        <f t="shared" si="14"/>
        <v>0.82063066163341847</v>
      </c>
      <c r="H173" s="200">
        <f t="shared" si="14"/>
        <v>0.8206306616334188</v>
      </c>
      <c r="I173" s="200">
        <f t="shared" si="14"/>
        <v>0.8206306616334188</v>
      </c>
      <c r="J173" s="200">
        <f t="shared" si="14"/>
        <v>0.82063066163341869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0.10007690995529497</v>
      </c>
      <c r="C174" s="200">
        <f t="shared" si="15"/>
        <v>0.10007690995529499</v>
      </c>
      <c r="D174" s="200">
        <f t="shared" si="15"/>
        <v>0.10007690995529499</v>
      </c>
      <c r="E174" s="200">
        <f t="shared" si="15"/>
        <v>0.100076909955295</v>
      </c>
      <c r="F174" s="200">
        <f t="shared" si="15"/>
        <v>0.100076909955295</v>
      </c>
      <c r="G174" s="200">
        <f t="shared" si="15"/>
        <v>0.10007690995529495</v>
      </c>
      <c r="H174" s="200">
        <f t="shared" si="15"/>
        <v>0.10007690995529497</v>
      </c>
      <c r="I174" s="200">
        <f t="shared" si="15"/>
        <v>0.10007690995529499</v>
      </c>
      <c r="J174" s="200">
        <f t="shared" si="15"/>
        <v>0.10007690995529499</v>
      </c>
      <c r="K174" s="200">
        <f t="shared" si="15"/>
        <v>0</v>
      </c>
      <c r="L174" s="200">
        <f t="shared" si="15"/>
        <v>0</v>
      </c>
      <c r="M174" s="200">
        <f t="shared" si="15"/>
        <v>0</v>
      </c>
      <c r="N174" s="200">
        <f t="shared" si="15"/>
        <v>0</v>
      </c>
      <c r="O174" s="200">
        <f t="shared" si="15"/>
        <v>0</v>
      </c>
      <c r="P174" s="200">
        <f t="shared" si="15"/>
        <v>0</v>
      </c>
      <c r="Q174" s="200">
        <f t="shared" si="15"/>
        <v>0</v>
      </c>
    </row>
    <row r="175" spans="1:17" x14ac:dyDescent="0.25">
      <c r="A175" s="142" t="s">
        <v>164</v>
      </c>
      <c r="B175" s="199">
        <f t="shared" ref="B175:Q175" si="16">IF(B$45=0,0,B$45/B$33)</f>
        <v>2.0238621181626292E-2</v>
      </c>
      <c r="C175" s="199">
        <f t="shared" si="16"/>
        <v>2.0463680056063152E-2</v>
      </c>
      <c r="D175" s="199">
        <f t="shared" si="16"/>
        <v>2.0249160094963182E-2</v>
      </c>
      <c r="E175" s="199">
        <f t="shared" si="16"/>
        <v>2.0244303781073412E-2</v>
      </c>
      <c r="F175" s="199">
        <f t="shared" si="16"/>
        <v>2.0232137992969388E-2</v>
      </c>
      <c r="G175" s="199">
        <f t="shared" si="16"/>
        <v>2.0245745712852044E-2</v>
      </c>
      <c r="H175" s="199">
        <f t="shared" si="16"/>
        <v>2.0238372505486178E-2</v>
      </c>
      <c r="I175" s="199">
        <f t="shared" si="16"/>
        <v>2.023765571132357E-2</v>
      </c>
      <c r="J175" s="199">
        <f t="shared" si="16"/>
        <v>2.558303724600882E-2</v>
      </c>
      <c r="K175" s="199">
        <f t="shared" si="16"/>
        <v>0</v>
      </c>
      <c r="L175" s="199">
        <f t="shared" si="16"/>
        <v>0</v>
      </c>
      <c r="M175" s="199">
        <f t="shared" si="16"/>
        <v>0</v>
      </c>
      <c r="N175" s="199">
        <f t="shared" si="16"/>
        <v>0</v>
      </c>
      <c r="O175" s="199">
        <f t="shared" si="16"/>
        <v>0</v>
      </c>
      <c r="P175" s="199">
        <f t="shared" si="16"/>
        <v>0</v>
      </c>
      <c r="Q175" s="199">
        <f t="shared" si="16"/>
        <v>0</v>
      </c>
    </row>
    <row r="176" spans="1:17" x14ac:dyDescent="0.25">
      <c r="A176" s="142" t="s">
        <v>163</v>
      </c>
      <c r="B176" s="199">
        <f t="shared" ref="B176:Q176" si="17">IF(B$50=0,0,B$50/B$33)</f>
        <v>7.9838288773668692E-2</v>
      </c>
      <c r="C176" s="199">
        <f t="shared" si="17"/>
        <v>7.9613229899231835E-2</v>
      </c>
      <c r="D176" s="199">
        <f t="shared" si="17"/>
        <v>7.9827749860331795E-2</v>
      </c>
      <c r="E176" s="199">
        <f t="shared" si="17"/>
        <v>7.9832606174221596E-2</v>
      </c>
      <c r="F176" s="199">
        <f t="shared" si="17"/>
        <v>7.9844771962325603E-2</v>
      </c>
      <c r="G176" s="199">
        <f t="shared" si="17"/>
        <v>7.9831164242442895E-2</v>
      </c>
      <c r="H176" s="199">
        <f t="shared" si="17"/>
        <v>7.9838537449808802E-2</v>
      </c>
      <c r="I176" s="199">
        <f t="shared" si="17"/>
        <v>7.9839254243971425E-2</v>
      </c>
      <c r="J176" s="199">
        <f t="shared" si="17"/>
        <v>7.4493872709286174E-2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6.208322275109053E-2</v>
      </c>
      <c r="C177" s="200">
        <f t="shared" si="18"/>
        <v>6.2083222751090579E-2</v>
      </c>
      <c r="D177" s="200">
        <f t="shared" si="18"/>
        <v>6.2083222751090537E-2</v>
      </c>
      <c r="E177" s="200">
        <f t="shared" si="18"/>
        <v>6.2083222751090579E-2</v>
      </c>
      <c r="F177" s="200">
        <f t="shared" si="18"/>
        <v>6.2083222751090572E-2</v>
      </c>
      <c r="G177" s="200">
        <f t="shared" si="18"/>
        <v>6.2083222751090551E-2</v>
      </c>
      <c r="H177" s="200">
        <f t="shared" si="18"/>
        <v>6.2083222751090565E-2</v>
      </c>
      <c r="I177" s="200">
        <f t="shared" si="18"/>
        <v>6.2083222751090579E-2</v>
      </c>
      <c r="J177" s="200">
        <f t="shared" si="18"/>
        <v>6.2083222751090565E-2</v>
      </c>
      <c r="K177" s="200">
        <f t="shared" si="18"/>
        <v>0</v>
      </c>
      <c r="L177" s="200">
        <f t="shared" si="18"/>
        <v>0</v>
      </c>
      <c r="M177" s="200">
        <f t="shared" si="18"/>
        <v>0</v>
      </c>
      <c r="N177" s="200">
        <f t="shared" si="18"/>
        <v>0</v>
      </c>
      <c r="O177" s="200">
        <f t="shared" si="18"/>
        <v>0</v>
      </c>
      <c r="P177" s="200">
        <f t="shared" si="18"/>
        <v>0</v>
      </c>
      <c r="Q177" s="200">
        <f t="shared" si="18"/>
        <v>0</v>
      </c>
    </row>
    <row r="178" spans="1:17" x14ac:dyDescent="0.25">
      <c r="A178" s="142" t="s">
        <v>162</v>
      </c>
      <c r="B178" s="199">
        <f t="shared" ref="B178:Q178" si="19">IF(B$52=0,0,B$52/B$33)</f>
        <v>7.6459970558305837E-5</v>
      </c>
      <c r="C178" s="199">
        <f t="shared" si="19"/>
        <v>8.9656802254789954E-5</v>
      </c>
      <c r="D178" s="199">
        <f t="shared" si="19"/>
        <v>1.9640208057418755E-4</v>
      </c>
      <c r="E178" s="199">
        <f t="shared" si="19"/>
        <v>5.4582918411687033E-5</v>
      </c>
      <c r="F178" s="199">
        <f t="shared" si="19"/>
        <v>1.0657820623861398E-4</v>
      </c>
      <c r="G178" s="199">
        <f t="shared" si="19"/>
        <v>2.5651536259634858E-4</v>
      </c>
      <c r="H178" s="199">
        <f t="shared" si="19"/>
        <v>1.2050367370863475E-3</v>
      </c>
      <c r="I178" s="199">
        <f t="shared" si="19"/>
        <v>3.3021185162866013E-3</v>
      </c>
      <c r="J178" s="199">
        <f t="shared" si="19"/>
        <v>8.5082029088371317E-3</v>
      </c>
      <c r="K178" s="199">
        <f t="shared" si="19"/>
        <v>0</v>
      </c>
      <c r="L178" s="199">
        <f t="shared" si="19"/>
        <v>0</v>
      </c>
      <c r="M178" s="199">
        <f t="shared" si="19"/>
        <v>0</v>
      </c>
      <c r="N178" s="199">
        <f t="shared" si="19"/>
        <v>0</v>
      </c>
      <c r="O178" s="199">
        <f t="shared" si="19"/>
        <v>0</v>
      </c>
      <c r="P178" s="199">
        <f t="shared" si="19"/>
        <v>0</v>
      </c>
      <c r="Q178" s="199">
        <f t="shared" si="19"/>
        <v>0</v>
      </c>
    </row>
    <row r="179" spans="1:17" x14ac:dyDescent="0.25">
      <c r="A179" s="142" t="s">
        <v>161</v>
      </c>
      <c r="B179" s="199">
        <f t="shared" ref="B179:Q179" si="20">IF(B$56=0,0,B$56/B$33)</f>
        <v>5.003845497764748E-2</v>
      </c>
      <c r="C179" s="199">
        <f t="shared" si="20"/>
        <v>5.0038454977647487E-2</v>
      </c>
      <c r="D179" s="199">
        <f t="shared" si="20"/>
        <v>5.0038454977647487E-2</v>
      </c>
      <c r="E179" s="199">
        <f t="shared" si="20"/>
        <v>5.0038454977647494E-2</v>
      </c>
      <c r="F179" s="199">
        <f t="shared" si="20"/>
        <v>5.0038454977647501E-2</v>
      </c>
      <c r="G179" s="199">
        <f t="shared" si="20"/>
        <v>5.0038454977647459E-2</v>
      </c>
      <c r="H179" s="199">
        <f t="shared" si="20"/>
        <v>5.003845497764748E-2</v>
      </c>
      <c r="I179" s="199">
        <f t="shared" si="20"/>
        <v>5.003845497764748E-2</v>
      </c>
      <c r="J179" s="199">
        <f t="shared" si="20"/>
        <v>5.0038454977647473E-2</v>
      </c>
      <c r="K179" s="199">
        <f t="shared" si="20"/>
        <v>0</v>
      </c>
      <c r="L179" s="199">
        <f t="shared" si="20"/>
        <v>0</v>
      </c>
      <c r="M179" s="199">
        <f t="shared" si="20"/>
        <v>0</v>
      </c>
      <c r="N179" s="199">
        <f t="shared" si="20"/>
        <v>0</v>
      </c>
      <c r="O179" s="199">
        <f t="shared" si="20"/>
        <v>0</v>
      </c>
      <c r="P179" s="199">
        <f t="shared" si="20"/>
        <v>0</v>
      </c>
      <c r="Q179" s="199">
        <f t="shared" si="20"/>
        <v>0</v>
      </c>
    </row>
    <row r="180" spans="1:17" x14ac:dyDescent="0.25">
      <c r="A180" s="140" t="s">
        <v>160</v>
      </c>
      <c r="B180" s="198">
        <f t="shared" ref="B180:Q180" si="21">IF(B$67=0,0,B$67/B$33)</f>
        <v>1.1968307802884746E-2</v>
      </c>
      <c r="C180" s="198">
        <f t="shared" si="21"/>
        <v>1.1955110971188301E-2</v>
      </c>
      <c r="D180" s="198">
        <f t="shared" si="21"/>
        <v>1.1848365692868875E-2</v>
      </c>
      <c r="E180" s="198">
        <f t="shared" si="21"/>
        <v>1.1990184855031397E-2</v>
      </c>
      <c r="F180" s="198">
        <f t="shared" si="21"/>
        <v>1.1938189567204464E-2</v>
      </c>
      <c r="G180" s="198">
        <f t="shared" si="21"/>
        <v>1.1788252410846745E-2</v>
      </c>
      <c r="H180" s="198">
        <f t="shared" si="21"/>
        <v>1.0839731036356741E-2</v>
      </c>
      <c r="I180" s="198">
        <f t="shared" si="21"/>
        <v>8.7426492571564922E-3</v>
      </c>
      <c r="J180" s="198">
        <f t="shared" si="21"/>
        <v>3.53656486460596E-3</v>
      </c>
      <c r="K180" s="198">
        <f t="shared" si="21"/>
        <v>0</v>
      </c>
      <c r="L180" s="198">
        <f t="shared" si="21"/>
        <v>0</v>
      </c>
      <c r="M180" s="198">
        <f t="shared" si="21"/>
        <v>0</v>
      </c>
      <c r="N180" s="198">
        <f t="shared" si="21"/>
        <v>0</v>
      </c>
      <c r="O180" s="198">
        <f t="shared" si="21"/>
        <v>0</v>
      </c>
      <c r="P180" s="198">
        <f t="shared" si="21"/>
        <v>0</v>
      </c>
      <c r="Q180" s="198">
        <f t="shared" si="21"/>
        <v>0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0.99999999999999978</v>
      </c>
      <c r="C183" s="77">
        <f t="shared" si="22"/>
        <v>1</v>
      </c>
      <c r="D183" s="77">
        <f t="shared" si="22"/>
        <v>1</v>
      </c>
      <c r="E183" s="77">
        <f t="shared" si="22"/>
        <v>1</v>
      </c>
      <c r="F183" s="77">
        <f t="shared" si="22"/>
        <v>0.99999999999999989</v>
      </c>
      <c r="G183" s="77">
        <f t="shared" si="22"/>
        <v>0.99999999999999978</v>
      </c>
      <c r="H183" s="77">
        <f t="shared" si="22"/>
        <v>1.0000000000000002</v>
      </c>
      <c r="I183" s="77">
        <f t="shared" si="22"/>
        <v>1.0000000000000002</v>
      </c>
      <c r="J183" s="77">
        <f t="shared" si="22"/>
        <v>0.99999999999999989</v>
      </c>
      <c r="K183" s="77">
        <f t="shared" si="22"/>
        <v>1.0000000000000002</v>
      </c>
      <c r="L183" s="77">
        <f t="shared" si="22"/>
        <v>1.0000000000000002</v>
      </c>
      <c r="M183" s="77">
        <f t="shared" si="22"/>
        <v>1</v>
      </c>
      <c r="N183" s="77">
        <f t="shared" si="22"/>
        <v>1</v>
      </c>
      <c r="O183" s="77">
        <f t="shared" si="22"/>
        <v>1</v>
      </c>
      <c r="P183" s="77">
        <f t="shared" si="22"/>
        <v>1</v>
      </c>
      <c r="Q183" s="77">
        <f t="shared" si="22"/>
        <v>1.0000000000000002</v>
      </c>
    </row>
    <row r="184" spans="1:17" x14ac:dyDescent="0.25">
      <c r="A184" s="132" t="s">
        <v>83</v>
      </c>
      <c r="B184" s="203">
        <f t="shared" ref="B184:Q184" si="23">IF(B$71=0,0,B$71/B$70)</f>
        <v>1.738732498251035E-3</v>
      </c>
      <c r="C184" s="203">
        <f t="shared" si="23"/>
        <v>1.738732498251035E-3</v>
      </c>
      <c r="D184" s="203">
        <f t="shared" si="23"/>
        <v>1.7387324982510353E-3</v>
      </c>
      <c r="E184" s="203">
        <f t="shared" si="23"/>
        <v>1.738732498251035E-3</v>
      </c>
      <c r="F184" s="203">
        <f t="shared" si="23"/>
        <v>1.7387324982510353E-3</v>
      </c>
      <c r="G184" s="203">
        <f t="shared" si="23"/>
        <v>1.7387324982510348E-3</v>
      </c>
      <c r="H184" s="203">
        <f t="shared" si="23"/>
        <v>1.7387324982510355E-3</v>
      </c>
      <c r="I184" s="203">
        <f t="shared" si="23"/>
        <v>1.7387324982510355E-3</v>
      </c>
      <c r="J184" s="203">
        <f t="shared" si="23"/>
        <v>1.738732498251035E-3</v>
      </c>
      <c r="K184" s="203">
        <f t="shared" si="23"/>
        <v>1.7387324982510353E-3</v>
      </c>
      <c r="L184" s="203">
        <f t="shared" si="23"/>
        <v>1.7387324982510353E-3</v>
      </c>
      <c r="M184" s="203">
        <f t="shared" si="23"/>
        <v>1.738732498251035E-3</v>
      </c>
      <c r="N184" s="203">
        <f t="shared" si="23"/>
        <v>1.7387324982510353E-3</v>
      </c>
      <c r="O184" s="203">
        <f t="shared" si="23"/>
        <v>1.738732498251035E-3</v>
      </c>
      <c r="P184" s="203">
        <f t="shared" si="23"/>
        <v>1.7387324982510353E-3</v>
      </c>
      <c r="Q184" s="203">
        <f t="shared" si="23"/>
        <v>1.7387324982510353E-3</v>
      </c>
    </row>
    <row r="185" spans="1:17" x14ac:dyDescent="0.25">
      <c r="A185" s="76" t="s">
        <v>82</v>
      </c>
      <c r="B185" s="202">
        <f t="shared" ref="B185:Q185" si="24">IF(B$72=0,0,B$72/B$70)</f>
        <v>9.0079760761601713E-4</v>
      </c>
      <c r="C185" s="202">
        <f t="shared" si="24"/>
        <v>9.0079760761601713E-4</v>
      </c>
      <c r="D185" s="202">
        <f t="shared" si="24"/>
        <v>9.0079760761601724E-4</v>
      </c>
      <c r="E185" s="202">
        <f t="shared" si="24"/>
        <v>9.0079760761601713E-4</v>
      </c>
      <c r="F185" s="202">
        <f t="shared" si="24"/>
        <v>9.0079760761601724E-4</v>
      </c>
      <c r="G185" s="202">
        <f t="shared" si="24"/>
        <v>9.0079760761601713E-4</v>
      </c>
      <c r="H185" s="202">
        <f t="shared" si="24"/>
        <v>9.0079760761601734E-4</v>
      </c>
      <c r="I185" s="202">
        <f t="shared" si="24"/>
        <v>9.0079760761601724E-4</v>
      </c>
      <c r="J185" s="202">
        <f t="shared" si="24"/>
        <v>9.0079760761601702E-4</v>
      </c>
      <c r="K185" s="202">
        <f t="shared" si="24"/>
        <v>9.0079760761601724E-4</v>
      </c>
      <c r="L185" s="202">
        <f t="shared" si="24"/>
        <v>9.0079760761601713E-4</v>
      </c>
      <c r="M185" s="202">
        <f t="shared" si="24"/>
        <v>9.0079760761601713E-4</v>
      </c>
      <c r="N185" s="202">
        <f t="shared" si="24"/>
        <v>9.0079760761601724E-4</v>
      </c>
      <c r="O185" s="202">
        <f t="shared" si="24"/>
        <v>9.0079760761601713E-4</v>
      </c>
      <c r="P185" s="202">
        <f t="shared" si="24"/>
        <v>9.0079760761601724E-4</v>
      </c>
      <c r="Q185" s="202">
        <f t="shared" si="24"/>
        <v>9.0079760761601702E-4</v>
      </c>
    </row>
    <row r="186" spans="1:17" x14ac:dyDescent="0.25">
      <c r="A186" s="76" t="s">
        <v>81</v>
      </c>
      <c r="B186" s="202">
        <f t="shared" ref="B186:Q186" si="25">IF(B$73=0,0,B$73/B$70)</f>
        <v>2.1255467681591447E-2</v>
      </c>
      <c r="C186" s="202">
        <f t="shared" si="25"/>
        <v>2.1255467681591447E-2</v>
      </c>
      <c r="D186" s="202">
        <f t="shared" si="25"/>
        <v>2.125546768159145E-2</v>
      </c>
      <c r="E186" s="202">
        <f t="shared" si="25"/>
        <v>2.1255467681591447E-2</v>
      </c>
      <c r="F186" s="202">
        <f t="shared" si="25"/>
        <v>2.1255467681591447E-2</v>
      </c>
      <c r="G186" s="202">
        <f t="shared" si="25"/>
        <v>2.1255467681591443E-2</v>
      </c>
      <c r="H186" s="202">
        <f t="shared" si="25"/>
        <v>2.1255467681591454E-2</v>
      </c>
      <c r="I186" s="202">
        <f t="shared" si="25"/>
        <v>2.125546768159145E-2</v>
      </c>
      <c r="J186" s="202">
        <f t="shared" si="25"/>
        <v>2.1255467681591447E-2</v>
      </c>
      <c r="K186" s="202">
        <f t="shared" si="25"/>
        <v>2.125546768159145E-2</v>
      </c>
      <c r="L186" s="202">
        <f t="shared" si="25"/>
        <v>2.125546768159145E-2</v>
      </c>
      <c r="M186" s="202">
        <f t="shared" si="25"/>
        <v>2.1255467681591447E-2</v>
      </c>
      <c r="N186" s="202">
        <f t="shared" si="25"/>
        <v>2.125546768159145E-2</v>
      </c>
      <c r="O186" s="202">
        <f t="shared" si="25"/>
        <v>2.1255467681591447E-2</v>
      </c>
      <c r="P186" s="202">
        <f t="shared" si="25"/>
        <v>2.125546768159145E-2</v>
      </c>
      <c r="Q186" s="202">
        <f t="shared" si="25"/>
        <v>2.1255467681591447E-2</v>
      </c>
    </row>
    <row r="187" spans="1:17" x14ac:dyDescent="0.25">
      <c r="A187" s="76" t="s">
        <v>80</v>
      </c>
      <c r="B187" s="202">
        <f t="shared" ref="B187:Q187" si="26">IF(B$74=0,0,B$74/B$70)</f>
        <v>5.7957749941701172E-4</v>
      </c>
      <c r="C187" s="202">
        <f t="shared" si="26"/>
        <v>5.7957749941701172E-4</v>
      </c>
      <c r="D187" s="202">
        <f t="shared" si="26"/>
        <v>5.7957749941701193E-4</v>
      </c>
      <c r="E187" s="202">
        <f t="shared" si="26"/>
        <v>5.7957749941701172E-4</v>
      </c>
      <c r="F187" s="202">
        <f t="shared" si="26"/>
        <v>5.7957749941701172E-4</v>
      </c>
      <c r="G187" s="202">
        <f t="shared" si="26"/>
        <v>5.7957749941701161E-4</v>
      </c>
      <c r="H187" s="202">
        <f t="shared" si="26"/>
        <v>5.7957749941701193E-4</v>
      </c>
      <c r="I187" s="202">
        <f t="shared" si="26"/>
        <v>5.7957749941701183E-4</v>
      </c>
      <c r="J187" s="202">
        <f t="shared" si="26"/>
        <v>5.7957749941701172E-4</v>
      </c>
      <c r="K187" s="202">
        <f t="shared" si="26"/>
        <v>5.7957749941701183E-4</v>
      </c>
      <c r="L187" s="202">
        <f t="shared" si="26"/>
        <v>5.7957749941701183E-4</v>
      </c>
      <c r="M187" s="202">
        <f t="shared" si="26"/>
        <v>5.7957749941701172E-4</v>
      </c>
      <c r="N187" s="202">
        <f t="shared" si="26"/>
        <v>5.7957749941701183E-4</v>
      </c>
      <c r="O187" s="202">
        <f t="shared" si="26"/>
        <v>5.7957749941701161E-4</v>
      </c>
      <c r="P187" s="202">
        <f t="shared" si="26"/>
        <v>5.7957749941701183E-4</v>
      </c>
      <c r="Q187" s="202">
        <f t="shared" si="26"/>
        <v>5.7957749941701172E-4</v>
      </c>
    </row>
    <row r="188" spans="1:17" x14ac:dyDescent="0.25">
      <c r="A188" s="129" t="s">
        <v>79</v>
      </c>
      <c r="B188" s="201">
        <f t="shared" ref="B188:Q188" si="27">IF(B$75=0,0,B$75/B$70)</f>
        <v>1.1591549988340234E-3</v>
      </c>
      <c r="C188" s="201">
        <f t="shared" si="27"/>
        <v>1.1591549988340234E-3</v>
      </c>
      <c r="D188" s="201">
        <f t="shared" si="27"/>
        <v>1.1591549988340237E-3</v>
      </c>
      <c r="E188" s="201">
        <f t="shared" si="27"/>
        <v>1.1591549988340234E-3</v>
      </c>
      <c r="F188" s="201">
        <f t="shared" si="27"/>
        <v>1.1591549988340234E-3</v>
      </c>
      <c r="G188" s="201">
        <f t="shared" si="27"/>
        <v>1.1591549988340234E-3</v>
      </c>
      <c r="H188" s="201">
        <f t="shared" si="27"/>
        <v>1.1591549988340239E-3</v>
      </c>
      <c r="I188" s="201">
        <f t="shared" si="27"/>
        <v>1.1591549988340237E-3</v>
      </c>
      <c r="J188" s="201">
        <f t="shared" si="27"/>
        <v>1.1591549988340234E-3</v>
      </c>
      <c r="K188" s="201">
        <f t="shared" si="27"/>
        <v>1.1591549988340234E-3</v>
      </c>
      <c r="L188" s="201">
        <f t="shared" si="27"/>
        <v>1.1591549988340237E-3</v>
      </c>
      <c r="M188" s="201">
        <f t="shared" si="27"/>
        <v>1.1591549988340234E-3</v>
      </c>
      <c r="N188" s="201">
        <f t="shared" si="27"/>
        <v>1.1591549988340237E-3</v>
      </c>
      <c r="O188" s="201">
        <f t="shared" si="27"/>
        <v>1.1591549988340232E-3</v>
      </c>
      <c r="P188" s="201">
        <f t="shared" si="27"/>
        <v>1.1591549988340239E-3</v>
      </c>
      <c r="Q188" s="201">
        <f t="shared" si="27"/>
        <v>1.1591549988340234E-3</v>
      </c>
    </row>
    <row r="189" spans="1:17" x14ac:dyDescent="0.25">
      <c r="A189" s="127" t="s">
        <v>149</v>
      </c>
      <c r="B189" s="200">
        <f t="shared" ref="B189:Q189" si="28">IF(B$80=0,0,B$80/B$70)</f>
        <v>0.27990344490465291</v>
      </c>
      <c r="C189" s="200">
        <f t="shared" si="28"/>
        <v>0.27990344490465291</v>
      </c>
      <c r="D189" s="200">
        <f t="shared" si="28"/>
        <v>0.27990344490465296</v>
      </c>
      <c r="E189" s="200">
        <f t="shared" si="28"/>
        <v>0.27990344490465291</v>
      </c>
      <c r="F189" s="200">
        <f t="shared" si="28"/>
        <v>0.27990344490465296</v>
      </c>
      <c r="G189" s="200">
        <f t="shared" si="28"/>
        <v>0.27990344490465285</v>
      </c>
      <c r="H189" s="200">
        <f t="shared" si="28"/>
        <v>0.27990344490465302</v>
      </c>
      <c r="I189" s="200">
        <f t="shared" si="28"/>
        <v>0.27990344490465296</v>
      </c>
      <c r="J189" s="200">
        <f t="shared" si="28"/>
        <v>0.27990344490465291</v>
      </c>
      <c r="K189" s="200">
        <f t="shared" si="28"/>
        <v>0.27990344490465296</v>
      </c>
      <c r="L189" s="200">
        <f t="shared" si="28"/>
        <v>0.27990344490465291</v>
      </c>
      <c r="M189" s="200">
        <f t="shared" si="28"/>
        <v>0.27990344490465291</v>
      </c>
      <c r="N189" s="200">
        <f t="shared" si="28"/>
        <v>0.27990344490465291</v>
      </c>
      <c r="O189" s="200">
        <f t="shared" si="28"/>
        <v>0.27990344490465291</v>
      </c>
      <c r="P189" s="200">
        <f t="shared" si="28"/>
        <v>0.27990344490465291</v>
      </c>
      <c r="Q189" s="200">
        <f t="shared" si="28"/>
        <v>0.27990344490465291</v>
      </c>
    </row>
    <row r="190" spans="1:17" x14ac:dyDescent="0.25">
      <c r="A190" s="142" t="s">
        <v>166</v>
      </c>
      <c r="B190" s="199">
        <f t="shared" ref="B190:Q190" si="29">IF(B$81=0,0,B$81/B$70)</f>
        <v>0.12359457754336617</v>
      </c>
      <c r="C190" s="199">
        <f t="shared" si="29"/>
        <v>0.12403520193916902</v>
      </c>
      <c r="D190" s="199">
        <f t="shared" si="29"/>
        <v>0.12361521082136116</v>
      </c>
      <c r="E190" s="199">
        <f t="shared" si="29"/>
        <v>0.12360570304087985</v>
      </c>
      <c r="F190" s="199">
        <f t="shared" si="29"/>
        <v>0.12358188463760111</v>
      </c>
      <c r="G190" s="199">
        <f t="shared" si="29"/>
        <v>8.4534796375568974E-2</v>
      </c>
      <c r="H190" s="199">
        <f t="shared" si="29"/>
        <v>8.4516752124654412E-2</v>
      </c>
      <c r="I190" s="199">
        <f t="shared" si="29"/>
        <v>0.12359268732788427</v>
      </c>
      <c r="J190" s="199">
        <f t="shared" si="29"/>
        <v>0.12364182806308327</v>
      </c>
      <c r="K190" s="199">
        <f t="shared" si="29"/>
        <v>0.12367464456651778</v>
      </c>
      <c r="L190" s="199">
        <f t="shared" si="29"/>
        <v>0.12374739802290007</v>
      </c>
      <c r="M190" s="199">
        <f t="shared" si="29"/>
        <v>0.12368971072431481</v>
      </c>
      <c r="N190" s="199">
        <f t="shared" si="29"/>
        <v>0.12315751575804731</v>
      </c>
      <c r="O190" s="199">
        <f t="shared" si="29"/>
        <v>0.12315751575804729</v>
      </c>
      <c r="P190" s="199">
        <f t="shared" si="29"/>
        <v>0.12315751575804727</v>
      </c>
      <c r="Q190" s="199">
        <f t="shared" si="29"/>
        <v>0.12315751575804733</v>
      </c>
    </row>
    <row r="191" spans="1:17" x14ac:dyDescent="0.25">
      <c r="A191" s="142" t="s">
        <v>165</v>
      </c>
      <c r="B191" s="199">
        <f t="shared" ref="B191:Q191" si="30">IF(B$86=0,0,B$86/B$70)</f>
        <v>0.15630886736128671</v>
      </c>
      <c r="C191" s="199">
        <f t="shared" si="30"/>
        <v>0.15586824296548388</v>
      </c>
      <c r="D191" s="199">
        <f t="shared" si="30"/>
        <v>0.15628823408329182</v>
      </c>
      <c r="E191" s="199">
        <f t="shared" si="30"/>
        <v>0.15629774186377304</v>
      </c>
      <c r="F191" s="199">
        <f t="shared" si="30"/>
        <v>0.15632156026705185</v>
      </c>
      <c r="G191" s="199">
        <f t="shared" si="30"/>
        <v>0.19536864852908392</v>
      </c>
      <c r="H191" s="199">
        <f t="shared" si="30"/>
        <v>0.19538669277999859</v>
      </c>
      <c r="I191" s="199">
        <f t="shared" si="30"/>
        <v>0.15631075757676868</v>
      </c>
      <c r="J191" s="199">
        <f t="shared" si="30"/>
        <v>0.15626161684156964</v>
      </c>
      <c r="K191" s="199">
        <f t="shared" si="30"/>
        <v>0.15622880033813519</v>
      </c>
      <c r="L191" s="199">
        <f t="shared" si="30"/>
        <v>0.15615604688175286</v>
      </c>
      <c r="M191" s="199">
        <f t="shared" si="30"/>
        <v>0.1562137341803381</v>
      </c>
      <c r="N191" s="199">
        <f t="shared" si="30"/>
        <v>0.15674592914660562</v>
      </c>
      <c r="O191" s="199">
        <f t="shared" si="30"/>
        <v>0.15674592914660565</v>
      </c>
      <c r="P191" s="199">
        <f t="shared" si="30"/>
        <v>0.15674592914660565</v>
      </c>
      <c r="Q191" s="199">
        <f t="shared" si="30"/>
        <v>0.15674592914660559</v>
      </c>
    </row>
    <row r="192" spans="1:17" x14ac:dyDescent="0.25">
      <c r="A192" s="127" t="s">
        <v>148</v>
      </c>
      <c r="B192" s="200">
        <f t="shared" ref="B192:Q192" si="31">IF(B$87=0,0,B$87/B$70)</f>
        <v>0.46350413587761025</v>
      </c>
      <c r="C192" s="200">
        <f t="shared" si="31"/>
        <v>0.46350413587761019</v>
      </c>
      <c r="D192" s="200">
        <f t="shared" si="31"/>
        <v>0.4635041358776103</v>
      </c>
      <c r="E192" s="200">
        <f t="shared" si="31"/>
        <v>0.4635041358776103</v>
      </c>
      <c r="F192" s="200">
        <f t="shared" si="31"/>
        <v>0.46350413587761025</v>
      </c>
      <c r="G192" s="200">
        <f t="shared" si="31"/>
        <v>0.46350413587761019</v>
      </c>
      <c r="H192" s="200">
        <f t="shared" si="31"/>
        <v>0.4635041358776103</v>
      </c>
      <c r="I192" s="200">
        <f t="shared" si="31"/>
        <v>0.4635041358776103</v>
      </c>
      <c r="J192" s="200">
        <f t="shared" si="31"/>
        <v>0.4635041358776103</v>
      </c>
      <c r="K192" s="200">
        <f t="shared" si="31"/>
        <v>0.46350413587761036</v>
      </c>
      <c r="L192" s="200">
        <f t="shared" si="31"/>
        <v>0.4635041358776103</v>
      </c>
      <c r="M192" s="200">
        <f t="shared" si="31"/>
        <v>0.46350413587761019</v>
      </c>
      <c r="N192" s="200">
        <f t="shared" si="31"/>
        <v>0.46350413587761036</v>
      </c>
      <c r="O192" s="200">
        <f t="shared" si="31"/>
        <v>0.46350413587761025</v>
      </c>
      <c r="P192" s="200">
        <f t="shared" si="31"/>
        <v>0.4635041358776103</v>
      </c>
      <c r="Q192" s="200">
        <f t="shared" si="31"/>
        <v>0.46350413587761025</v>
      </c>
    </row>
    <row r="193" spans="1:17" x14ac:dyDescent="0.25">
      <c r="A193" s="142" t="s">
        <v>164</v>
      </c>
      <c r="B193" s="199">
        <f t="shared" ref="B193:Q193" si="32">IF(B$88=0,0,B$88/B$70)</f>
        <v>9.373475486337865E-2</v>
      </c>
      <c r="C193" s="199">
        <f t="shared" si="32"/>
        <v>9.477711037939171E-2</v>
      </c>
      <c r="D193" s="199">
        <f t="shared" si="32"/>
        <v>9.3783565622238871E-2</v>
      </c>
      <c r="E193" s="199">
        <f t="shared" si="32"/>
        <v>9.3761073705032033E-2</v>
      </c>
      <c r="F193" s="199">
        <f t="shared" si="32"/>
        <v>9.3704728109380228E-2</v>
      </c>
      <c r="G193" s="199">
        <f t="shared" si="32"/>
        <v>9.3767751982202607E-2</v>
      </c>
      <c r="H193" s="199">
        <f t="shared" si="32"/>
        <v>9.3733603124985784E-2</v>
      </c>
      <c r="I193" s="199">
        <f t="shared" si="32"/>
        <v>9.3730283307666376E-2</v>
      </c>
      <c r="J193" s="199">
        <f t="shared" si="32"/>
        <v>0.11848730718337538</v>
      </c>
      <c r="K193" s="199">
        <f t="shared" si="32"/>
        <v>9.3924164038239985E-2</v>
      </c>
      <c r="L193" s="199">
        <f t="shared" si="32"/>
        <v>0.19636973605577068</v>
      </c>
      <c r="M193" s="199">
        <f t="shared" si="32"/>
        <v>0.18306671655109208</v>
      </c>
      <c r="N193" s="199">
        <f t="shared" si="32"/>
        <v>0.18747981288547191</v>
      </c>
      <c r="O193" s="199">
        <f t="shared" si="32"/>
        <v>0.17975583212016505</v>
      </c>
      <c r="P193" s="199">
        <f t="shared" si="32"/>
        <v>0.17117575685701505</v>
      </c>
      <c r="Q193" s="199">
        <f t="shared" si="32"/>
        <v>0.17804943065661608</v>
      </c>
    </row>
    <row r="194" spans="1:17" x14ac:dyDescent="0.25">
      <c r="A194" s="142" t="s">
        <v>163</v>
      </c>
      <c r="B194" s="199">
        <f t="shared" ref="B194:Q194" si="33">IF(B$93=0,0,B$93/B$70)</f>
        <v>0.36976938101423157</v>
      </c>
      <c r="C194" s="199">
        <f t="shared" si="33"/>
        <v>0.36872702549821851</v>
      </c>
      <c r="D194" s="199">
        <f t="shared" si="33"/>
        <v>0.36972057025537142</v>
      </c>
      <c r="E194" s="199">
        <f t="shared" si="33"/>
        <v>0.36974306217257824</v>
      </c>
      <c r="F194" s="199">
        <f t="shared" si="33"/>
        <v>0.36979940776823006</v>
      </c>
      <c r="G194" s="199">
        <f t="shared" si="33"/>
        <v>0.36973638389540758</v>
      </c>
      <c r="H194" s="199">
        <f t="shared" si="33"/>
        <v>0.3697705327526245</v>
      </c>
      <c r="I194" s="199">
        <f t="shared" si="33"/>
        <v>0.36977385256994394</v>
      </c>
      <c r="J194" s="199">
        <f t="shared" si="33"/>
        <v>0.34501682869423489</v>
      </c>
      <c r="K194" s="199">
        <f t="shared" si="33"/>
        <v>0.36957997183937036</v>
      </c>
      <c r="L194" s="199">
        <f t="shared" si="33"/>
        <v>0.26713439982183967</v>
      </c>
      <c r="M194" s="199">
        <f t="shared" si="33"/>
        <v>0.28043741932651817</v>
      </c>
      <c r="N194" s="199">
        <f t="shared" si="33"/>
        <v>0.27602432299213847</v>
      </c>
      <c r="O194" s="199">
        <f t="shared" si="33"/>
        <v>0.2837483037574452</v>
      </c>
      <c r="P194" s="199">
        <f t="shared" si="33"/>
        <v>0.29232837902059527</v>
      </c>
      <c r="Q194" s="199">
        <f t="shared" si="33"/>
        <v>0.2854547052209942</v>
      </c>
    </row>
    <row r="195" spans="1:17" x14ac:dyDescent="0.25">
      <c r="A195" s="127" t="s">
        <v>147</v>
      </c>
      <c r="B195" s="200">
        <f t="shared" ref="B195:Q195" si="34">IF(B$94=0,0,B$94/B$70)</f>
        <v>0.23095868893202715</v>
      </c>
      <c r="C195" s="200">
        <f t="shared" si="34"/>
        <v>0.23095868893202737</v>
      </c>
      <c r="D195" s="200">
        <f t="shared" si="34"/>
        <v>0.23095868893202715</v>
      </c>
      <c r="E195" s="200">
        <f t="shared" si="34"/>
        <v>0.23095868893202734</v>
      </c>
      <c r="F195" s="200">
        <f t="shared" si="34"/>
        <v>0.23095868893202723</v>
      </c>
      <c r="G195" s="200">
        <f t="shared" si="34"/>
        <v>0.23095868893202728</v>
      </c>
      <c r="H195" s="200">
        <f t="shared" si="34"/>
        <v>0.23095868893202731</v>
      </c>
      <c r="I195" s="200">
        <f t="shared" si="34"/>
        <v>0.2309586889320274</v>
      </c>
      <c r="J195" s="200">
        <f t="shared" si="34"/>
        <v>0.23095868893202731</v>
      </c>
      <c r="K195" s="200">
        <f t="shared" si="34"/>
        <v>0.23095868893202737</v>
      </c>
      <c r="L195" s="200">
        <f t="shared" si="34"/>
        <v>0.2309586889320274</v>
      </c>
      <c r="M195" s="200">
        <f t="shared" si="34"/>
        <v>0.23095868893202731</v>
      </c>
      <c r="N195" s="200">
        <f t="shared" si="34"/>
        <v>0.23095868893202717</v>
      </c>
      <c r="O195" s="200">
        <f t="shared" si="34"/>
        <v>0.23095868893202723</v>
      </c>
      <c r="P195" s="200">
        <f t="shared" si="34"/>
        <v>0.23095868893202717</v>
      </c>
      <c r="Q195" s="200">
        <f t="shared" si="34"/>
        <v>0.23095868893202728</v>
      </c>
    </row>
    <row r="196" spans="1:17" x14ac:dyDescent="0.25">
      <c r="A196" s="142" t="s">
        <v>162</v>
      </c>
      <c r="B196" s="199">
        <f t="shared" ref="B196:Q196" si="35">IF(B$95=0,0,B$95/B$70)</f>
        <v>4.2490115500414709E-4</v>
      </c>
      <c r="C196" s="199">
        <f t="shared" si="35"/>
        <v>4.9823820953460182E-4</v>
      </c>
      <c r="D196" s="199">
        <f t="shared" si="35"/>
        <v>1.091440008043849E-3</v>
      </c>
      <c r="E196" s="199">
        <f t="shared" si="35"/>
        <v>3.0332662839488314E-4</v>
      </c>
      <c r="F196" s="199">
        <f t="shared" si="35"/>
        <v>5.9227335033465965E-4</v>
      </c>
      <c r="G196" s="199">
        <f t="shared" si="35"/>
        <v>1.4254998144471044E-3</v>
      </c>
      <c r="H196" s="199">
        <f t="shared" si="35"/>
        <v>6.6965955868367307E-3</v>
      </c>
      <c r="I196" s="199">
        <f t="shared" si="35"/>
        <v>1.8350438291900976E-2</v>
      </c>
      <c r="J196" s="199">
        <f t="shared" si="35"/>
        <v>4.7281541132921961E-2</v>
      </c>
      <c r="K196" s="199">
        <f t="shared" si="35"/>
        <v>3.3038543603541588E-2</v>
      </c>
      <c r="L196" s="199">
        <f t="shared" si="35"/>
        <v>5.1793794343005628E-2</v>
      </c>
      <c r="M196" s="199">
        <f t="shared" si="35"/>
        <v>5.1038095948031194E-2</v>
      </c>
      <c r="N196" s="199">
        <f t="shared" si="35"/>
        <v>5.1286517411167874E-2</v>
      </c>
      <c r="O196" s="199">
        <f t="shared" si="35"/>
        <v>5.0843035077171021E-2</v>
      </c>
      <c r="P196" s="199">
        <f t="shared" si="35"/>
        <v>5.0357908227416849E-2</v>
      </c>
      <c r="Q196" s="199">
        <f t="shared" si="35"/>
        <v>5.0749589401929411E-2</v>
      </c>
    </row>
    <row r="197" spans="1:17" x14ac:dyDescent="0.25">
      <c r="A197" s="142" t="s">
        <v>161</v>
      </c>
      <c r="B197" s="199">
        <f t="shared" ref="B197:Q197" si="36">IF(B$99=0,0,B$99/B$70)</f>
        <v>0.16402385098581068</v>
      </c>
      <c r="C197" s="199">
        <f t="shared" si="36"/>
        <v>0.16402385098581071</v>
      </c>
      <c r="D197" s="199">
        <f t="shared" si="36"/>
        <v>0.16402385098581071</v>
      </c>
      <c r="E197" s="199">
        <f t="shared" si="36"/>
        <v>0.16402385098581071</v>
      </c>
      <c r="F197" s="199">
        <f t="shared" si="36"/>
        <v>0.16402385098581068</v>
      </c>
      <c r="G197" s="199">
        <f t="shared" si="36"/>
        <v>0.16402385098581068</v>
      </c>
      <c r="H197" s="199">
        <f t="shared" si="36"/>
        <v>0.16402385098581074</v>
      </c>
      <c r="I197" s="199">
        <f t="shared" si="36"/>
        <v>0.16402385098581074</v>
      </c>
      <c r="J197" s="199">
        <f t="shared" si="36"/>
        <v>0.16402385098581065</v>
      </c>
      <c r="K197" s="199">
        <f t="shared" si="36"/>
        <v>0.16402385098581071</v>
      </c>
      <c r="L197" s="199">
        <f t="shared" si="36"/>
        <v>0.16402385098581074</v>
      </c>
      <c r="M197" s="199">
        <f t="shared" si="36"/>
        <v>0.16402385098581071</v>
      </c>
      <c r="N197" s="199">
        <f t="shared" si="36"/>
        <v>0.16402385098581071</v>
      </c>
      <c r="O197" s="199">
        <f t="shared" si="36"/>
        <v>0.16402385098581068</v>
      </c>
      <c r="P197" s="199">
        <f t="shared" si="36"/>
        <v>0.16402385098581071</v>
      </c>
      <c r="Q197" s="199">
        <f t="shared" si="36"/>
        <v>0.16402385098581068</v>
      </c>
    </row>
    <row r="198" spans="1:17" x14ac:dyDescent="0.25">
      <c r="A198" s="140" t="s">
        <v>160</v>
      </c>
      <c r="B198" s="198">
        <f t="shared" ref="B198:Q198" si="37">IF(B$110=0,0,B$110/B$70)</f>
        <v>6.6509936791212296E-2</v>
      </c>
      <c r="C198" s="198">
        <f t="shared" si="37"/>
        <v>6.6436599736682048E-2</v>
      </c>
      <c r="D198" s="198">
        <f t="shared" si="37"/>
        <v>6.5843397938172607E-2</v>
      </c>
      <c r="E198" s="198">
        <f t="shared" si="37"/>
        <v>6.6631511317821718E-2</v>
      </c>
      <c r="F198" s="198">
        <f t="shared" si="37"/>
        <v>6.6342564595881878E-2</v>
      </c>
      <c r="G198" s="198">
        <f t="shared" si="37"/>
        <v>6.5509338131769512E-2</v>
      </c>
      <c r="H198" s="198">
        <f t="shared" si="37"/>
        <v>6.0238242359379857E-2</v>
      </c>
      <c r="I198" s="198">
        <f t="shared" si="37"/>
        <v>4.8584399654315658E-2</v>
      </c>
      <c r="J198" s="198">
        <f t="shared" si="37"/>
        <v>1.9653296813294679E-2</v>
      </c>
      <c r="K198" s="198">
        <f t="shared" si="37"/>
        <v>3.3896294342675083E-2</v>
      </c>
      <c r="L198" s="198">
        <f t="shared" si="37"/>
        <v>1.5141043603211028E-2</v>
      </c>
      <c r="M198" s="198">
        <f t="shared" si="37"/>
        <v>1.5896741998185412E-2</v>
      </c>
      <c r="N198" s="198">
        <f t="shared" si="37"/>
        <v>1.5648320535048593E-2</v>
      </c>
      <c r="O198" s="198">
        <f t="shared" si="37"/>
        <v>1.609180286904556E-2</v>
      </c>
      <c r="P198" s="198">
        <f t="shared" si="37"/>
        <v>1.6576929718799593E-2</v>
      </c>
      <c r="Q198" s="198">
        <f t="shared" si="37"/>
        <v>1.6185248544287181E-2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1.0000000000000002</v>
      </c>
      <c r="C200" s="77">
        <f t="shared" si="38"/>
        <v>1.0000000000000002</v>
      </c>
      <c r="D200" s="77">
        <f t="shared" si="38"/>
        <v>1</v>
      </c>
      <c r="E200" s="77">
        <f t="shared" si="38"/>
        <v>1.0000000000000002</v>
      </c>
      <c r="F200" s="77">
        <f t="shared" si="38"/>
        <v>0.99999999999999989</v>
      </c>
      <c r="G200" s="77">
        <f t="shared" si="38"/>
        <v>1</v>
      </c>
      <c r="H200" s="77">
        <f t="shared" si="38"/>
        <v>0.99999999999999989</v>
      </c>
      <c r="I200" s="77">
        <f t="shared" si="38"/>
        <v>1</v>
      </c>
      <c r="J200" s="77">
        <f t="shared" si="38"/>
        <v>1</v>
      </c>
      <c r="K200" s="77">
        <f t="shared" si="38"/>
        <v>1</v>
      </c>
      <c r="L200" s="77">
        <f t="shared" si="38"/>
        <v>0.99999999999999989</v>
      </c>
      <c r="M200" s="77">
        <f t="shared" si="38"/>
        <v>1</v>
      </c>
      <c r="N200" s="77">
        <f t="shared" si="38"/>
        <v>1</v>
      </c>
      <c r="O200" s="77">
        <f t="shared" si="38"/>
        <v>1</v>
      </c>
      <c r="P200" s="77">
        <f t="shared" si="38"/>
        <v>1.0000000000000002</v>
      </c>
      <c r="Q200" s="77">
        <f t="shared" si="38"/>
        <v>1.0000000000000002</v>
      </c>
    </row>
    <row r="201" spans="1:17" x14ac:dyDescent="0.25">
      <c r="A201" s="132" t="s">
        <v>83</v>
      </c>
      <c r="B201" s="203">
        <f t="shared" ref="B201:Q201" si="39">IF(B$113=0,0,B$113/B$112)</f>
        <v>1.4274946871133717E-3</v>
      </c>
      <c r="C201" s="203">
        <f t="shared" si="39"/>
        <v>1.4274946871133721E-3</v>
      </c>
      <c r="D201" s="203">
        <f t="shared" si="39"/>
        <v>1.4274946871133719E-3</v>
      </c>
      <c r="E201" s="203">
        <f t="shared" si="39"/>
        <v>1.4274946871133715E-3</v>
      </c>
      <c r="F201" s="203">
        <f t="shared" si="39"/>
        <v>1.4274946871133717E-3</v>
      </c>
      <c r="G201" s="203">
        <f t="shared" si="39"/>
        <v>1.4274946871133715E-3</v>
      </c>
      <c r="H201" s="203">
        <f t="shared" si="39"/>
        <v>1.4274946871133717E-3</v>
      </c>
      <c r="I201" s="203">
        <f t="shared" si="39"/>
        <v>1.4274946871133721E-3</v>
      </c>
      <c r="J201" s="203">
        <f t="shared" si="39"/>
        <v>1.4274946871133717E-3</v>
      </c>
      <c r="K201" s="203">
        <f t="shared" si="39"/>
        <v>1.4274946871133719E-3</v>
      </c>
      <c r="L201" s="203">
        <f t="shared" si="39"/>
        <v>1.4274946871133713E-3</v>
      </c>
      <c r="M201" s="203">
        <f t="shared" si="39"/>
        <v>1.4274946871133717E-3</v>
      </c>
      <c r="N201" s="203">
        <f t="shared" si="39"/>
        <v>1.4274946871133715E-3</v>
      </c>
      <c r="O201" s="203">
        <f t="shared" si="39"/>
        <v>1.4274946871133717E-3</v>
      </c>
      <c r="P201" s="203">
        <f t="shared" si="39"/>
        <v>1.4274946871133719E-3</v>
      </c>
      <c r="Q201" s="203">
        <f t="shared" si="39"/>
        <v>1.4274946871133717E-3</v>
      </c>
    </row>
    <row r="202" spans="1:17" x14ac:dyDescent="0.25">
      <c r="A202" s="76" t="s">
        <v>82</v>
      </c>
      <c r="B202" s="202">
        <f t="shared" ref="B202:Q202" si="40">IF(B$114=0,0,B$114/B$112)</f>
        <v>7.1156249602115861E-4</v>
      </c>
      <c r="C202" s="202">
        <f t="shared" si="40"/>
        <v>7.1156249602115883E-4</v>
      </c>
      <c r="D202" s="202">
        <f t="shared" si="40"/>
        <v>7.1156249602115894E-4</v>
      </c>
      <c r="E202" s="202">
        <f t="shared" si="40"/>
        <v>7.115624960211585E-4</v>
      </c>
      <c r="F202" s="202">
        <f t="shared" si="40"/>
        <v>7.1156249602115861E-4</v>
      </c>
      <c r="G202" s="202">
        <f t="shared" si="40"/>
        <v>7.1156249602115861E-4</v>
      </c>
      <c r="H202" s="202">
        <f t="shared" si="40"/>
        <v>7.1156249602115861E-4</v>
      </c>
      <c r="I202" s="202">
        <f t="shared" si="40"/>
        <v>7.115624960211585E-4</v>
      </c>
      <c r="J202" s="202">
        <f t="shared" si="40"/>
        <v>7.1156249602115861E-4</v>
      </c>
      <c r="K202" s="202">
        <f t="shared" si="40"/>
        <v>7.1156249602115872E-4</v>
      </c>
      <c r="L202" s="202">
        <f t="shared" si="40"/>
        <v>7.1156249602115839E-4</v>
      </c>
      <c r="M202" s="202">
        <f t="shared" si="40"/>
        <v>7.1156249602115872E-4</v>
      </c>
      <c r="N202" s="202">
        <f t="shared" si="40"/>
        <v>7.115624960211585E-4</v>
      </c>
      <c r="O202" s="202">
        <f t="shared" si="40"/>
        <v>7.1156249602115861E-4</v>
      </c>
      <c r="P202" s="202">
        <f t="shared" si="40"/>
        <v>7.1156249602115872E-4</v>
      </c>
      <c r="Q202" s="202">
        <f t="shared" si="40"/>
        <v>7.1156249602115861E-4</v>
      </c>
    </row>
    <row r="203" spans="1:17" x14ac:dyDescent="0.25">
      <c r="A203" s="76" t="s">
        <v>81</v>
      </c>
      <c r="B203" s="202">
        <f t="shared" ref="B203:Q203" si="41">IF(B$115=0,0,B$115/B$112)</f>
        <v>1.8137118791155763E-2</v>
      </c>
      <c r="C203" s="202">
        <f t="shared" si="41"/>
        <v>1.8137118791155767E-2</v>
      </c>
      <c r="D203" s="202">
        <f t="shared" si="41"/>
        <v>1.8137118791155767E-2</v>
      </c>
      <c r="E203" s="202">
        <f t="shared" si="41"/>
        <v>1.813711879115576E-2</v>
      </c>
      <c r="F203" s="202">
        <f t="shared" si="41"/>
        <v>1.8137118791155763E-2</v>
      </c>
      <c r="G203" s="202">
        <f t="shared" si="41"/>
        <v>1.8137118791155763E-2</v>
      </c>
      <c r="H203" s="202">
        <f t="shared" si="41"/>
        <v>1.8137118791155763E-2</v>
      </c>
      <c r="I203" s="202">
        <f t="shared" si="41"/>
        <v>1.8137118791155763E-2</v>
      </c>
      <c r="J203" s="202">
        <f t="shared" si="41"/>
        <v>1.8137118791155763E-2</v>
      </c>
      <c r="K203" s="202">
        <f t="shared" si="41"/>
        <v>1.8137118791155767E-2</v>
      </c>
      <c r="L203" s="202">
        <f t="shared" si="41"/>
        <v>1.813711879115576E-2</v>
      </c>
      <c r="M203" s="202">
        <f t="shared" si="41"/>
        <v>1.8137118791155763E-2</v>
      </c>
      <c r="N203" s="202">
        <f t="shared" si="41"/>
        <v>1.813711879115576E-2</v>
      </c>
      <c r="O203" s="202">
        <f t="shared" si="41"/>
        <v>1.8137118791155763E-2</v>
      </c>
      <c r="P203" s="202">
        <f t="shared" si="41"/>
        <v>1.8137118791155767E-2</v>
      </c>
      <c r="Q203" s="202">
        <f t="shared" si="41"/>
        <v>1.8137118791155763E-2</v>
      </c>
    </row>
    <row r="204" spans="1:17" x14ac:dyDescent="0.25">
      <c r="A204" s="76" t="s">
        <v>80</v>
      </c>
      <c r="B204" s="202">
        <f t="shared" ref="B204:Q204" si="42">IF(B$116=0,0,B$116/B$112)</f>
        <v>4.7583156237112392E-4</v>
      </c>
      <c r="C204" s="202">
        <f t="shared" si="42"/>
        <v>4.7583156237112397E-4</v>
      </c>
      <c r="D204" s="202">
        <f t="shared" si="42"/>
        <v>4.7583156237112397E-4</v>
      </c>
      <c r="E204" s="202">
        <f t="shared" si="42"/>
        <v>4.7583156237112375E-4</v>
      </c>
      <c r="F204" s="202">
        <f t="shared" si="42"/>
        <v>4.7583156237112381E-4</v>
      </c>
      <c r="G204" s="202">
        <f t="shared" si="42"/>
        <v>4.7583156237112381E-4</v>
      </c>
      <c r="H204" s="202">
        <f t="shared" si="42"/>
        <v>4.7583156237112381E-4</v>
      </c>
      <c r="I204" s="202">
        <f t="shared" si="42"/>
        <v>4.7583156237112392E-4</v>
      </c>
      <c r="J204" s="202">
        <f t="shared" si="42"/>
        <v>4.7583156237112381E-4</v>
      </c>
      <c r="K204" s="202">
        <f t="shared" si="42"/>
        <v>4.7583156237112386E-4</v>
      </c>
      <c r="L204" s="202">
        <f t="shared" si="42"/>
        <v>4.758315623711237E-4</v>
      </c>
      <c r="M204" s="202">
        <f t="shared" si="42"/>
        <v>4.7583156237112392E-4</v>
      </c>
      <c r="N204" s="202">
        <f t="shared" si="42"/>
        <v>4.758315623711237E-4</v>
      </c>
      <c r="O204" s="202">
        <f t="shared" si="42"/>
        <v>4.7583156237112381E-4</v>
      </c>
      <c r="P204" s="202">
        <f t="shared" si="42"/>
        <v>4.7583156237112386E-4</v>
      </c>
      <c r="Q204" s="202">
        <f t="shared" si="42"/>
        <v>4.7583156237112392E-4</v>
      </c>
    </row>
    <row r="205" spans="1:17" x14ac:dyDescent="0.25">
      <c r="A205" s="129" t="s">
        <v>79</v>
      </c>
      <c r="B205" s="201">
        <f t="shared" ref="B205:Q205" si="43">IF(B$117=0,0,B$117/B$112)</f>
        <v>9.5166312474224783E-4</v>
      </c>
      <c r="C205" s="201">
        <f t="shared" si="43"/>
        <v>9.5166312474224794E-4</v>
      </c>
      <c r="D205" s="201">
        <f t="shared" si="43"/>
        <v>9.5166312474224794E-4</v>
      </c>
      <c r="E205" s="201">
        <f t="shared" si="43"/>
        <v>9.5166312474224751E-4</v>
      </c>
      <c r="F205" s="201">
        <f t="shared" si="43"/>
        <v>9.5166312474224762E-4</v>
      </c>
      <c r="G205" s="201">
        <f t="shared" si="43"/>
        <v>9.5166312474224762E-4</v>
      </c>
      <c r="H205" s="201">
        <f t="shared" si="43"/>
        <v>9.5166312474224762E-4</v>
      </c>
      <c r="I205" s="201">
        <f t="shared" si="43"/>
        <v>9.5166312474224773E-4</v>
      </c>
      <c r="J205" s="201">
        <f t="shared" si="43"/>
        <v>9.5166312474224762E-4</v>
      </c>
      <c r="K205" s="201">
        <f t="shared" si="43"/>
        <v>9.5166312474224773E-4</v>
      </c>
      <c r="L205" s="201">
        <f t="shared" si="43"/>
        <v>9.516631247422474E-4</v>
      </c>
      <c r="M205" s="201">
        <f t="shared" si="43"/>
        <v>9.5166312474224794E-4</v>
      </c>
      <c r="N205" s="201">
        <f t="shared" si="43"/>
        <v>9.5166312474224751E-4</v>
      </c>
      <c r="O205" s="201">
        <f t="shared" si="43"/>
        <v>9.5166312474224751E-4</v>
      </c>
      <c r="P205" s="201">
        <f t="shared" si="43"/>
        <v>9.5166312474224783E-4</v>
      </c>
      <c r="Q205" s="201">
        <f t="shared" si="43"/>
        <v>9.5166312474224762E-4</v>
      </c>
    </row>
    <row r="206" spans="1:17" x14ac:dyDescent="0.25">
      <c r="A206" s="127" t="s">
        <v>146</v>
      </c>
      <c r="B206" s="200">
        <f t="shared" ref="B206:Q206" si="44">IF(B$122=0,0,B$122/B$112)</f>
        <v>0.51190216645479092</v>
      </c>
      <c r="C206" s="200">
        <f t="shared" si="44"/>
        <v>0.51190216645479081</v>
      </c>
      <c r="D206" s="200">
        <f t="shared" si="44"/>
        <v>0.51190216645479081</v>
      </c>
      <c r="E206" s="200">
        <f t="shared" si="44"/>
        <v>0.51190216645479081</v>
      </c>
      <c r="F206" s="200">
        <f t="shared" si="44"/>
        <v>0.5119021664547907</v>
      </c>
      <c r="G206" s="200">
        <f t="shared" si="44"/>
        <v>0.5119021664547907</v>
      </c>
      <c r="H206" s="200">
        <f t="shared" si="44"/>
        <v>0.5119021664547907</v>
      </c>
      <c r="I206" s="200">
        <f t="shared" si="44"/>
        <v>0.51190216645479081</v>
      </c>
      <c r="J206" s="200">
        <f t="shared" si="44"/>
        <v>0.51190216645479081</v>
      </c>
      <c r="K206" s="200">
        <f t="shared" si="44"/>
        <v>0.5119021664547907</v>
      </c>
      <c r="L206" s="200">
        <f t="shared" si="44"/>
        <v>0.5119021664547907</v>
      </c>
      <c r="M206" s="200">
        <f t="shared" si="44"/>
        <v>0.51190216645479081</v>
      </c>
      <c r="N206" s="200">
        <f t="shared" si="44"/>
        <v>0.51190216645479081</v>
      </c>
      <c r="O206" s="200">
        <f t="shared" si="44"/>
        <v>0.51190216645479081</v>
      </c>
      <c r="P206" s="200">
        <f t="shared" si="44"/>
        <v>0.51190216645479092</v>
      </c>
      <c r="Q206" s="200">
        <f t="shared" si="44"/>
        <v>0.51190216645479081</v>
      </c>
    </row>
    <row r="207" spans="1:17" x14ac:dyDescent="0.25">
      <c r="A207" s="142" t="s">
        <v>159</v>
      </c>
      <c r="B207" s="199">
        <f t="shared" ref="B207:Q207" si="45">IF(B$123=0,0,B$123/B$112)</f>
        <v>0.34360584928615534</v>
      </c>
      <c r="C207" s="199">
        <f t="shared" si="45"/>
        <v>0.35766467193439633</v>
      </c>
      <c r="D207" s="199">
        <f t="shared" si="45"/>
        <v>0.34458653694486735</v>
      </c>
      <c r="E207" s="199">
        <f t="shared" si="45"/>
        <v>0.33393075395851712</v>
      </c>
      <c r="F207" s="199">
        <f t="shared" si="45"/>
        <v>0.30486967214988281</v>
      </c>
      <c r="G207" s="199">
        <f t="shared" si="45"/>
        <v>0.28220900252896119</v>
      </c>
      <c r="H207" s="199">
        <f t="shared" si="45"/>
        <v>0.28218778806535894</v>
      </c>
      <c r="I207" s="199">
        <f t="shared" si="45"/>
        <v>0.28755922182014482</v>
      </c>
      <c r="J207" s="199">
        <f t="shared" si="45"/>
        <v>0.2956990210441528</v>
      </c>
      <c r="K207" s="199">
        <f t="shared" si="45"/>
        <v>0.28642539499139436</v>
      </c>
      <c r="L207" s="199">
        <f t="shared" si="45"/>
        <v>0.28916618306825853</v>
      </c>
      <c r="M207" s="199">
        <f t="shared" si="45"/>
        <v>0.29022820856990078</v>
      </c>
      <c r="N207" s="199">
        <f t="shared" si="45"/>
        <v>0.28841310358219607</v>
      </c>
      <c r="O207" s="199">
        <f t="shared" si="45"/>
        <v>0.28979648310407091</v>
      </c>
      <c r="P207" s="199">
        <f t="shared" si="45"/>
        <v>0.28650280091330382</v>
      </c>
      <c r="Q207" s="199">
        <f t="shared" si="45"/>
        <v>0.28813736687350061</v>
      </c>
    </row>
    <row r="208" spans="1:17" x14ac:dyDescent="0.25">
      <c r="A208" s="142" t="s">
        <v>158</v>
      </c>
      <c r="B208" s="199">
        <f t="shared" ref="B208:Q208" si="46">IF(B$129=0,0,B$129/B$112)</f>
        <v>0.1682963171686355</v>
      </c>
      <c r="C208" s="199">
        <f t="shared" si="46"/>
        <v>0.15423749452039445</v>
      </c>
      <c r="D208" s="199">
        <f t="shared" si="46"/>
        <v>0.16731562950992357</v>
      </c>
      <c r="E208" s="199">
        <f t="shared" si="46"/>
        <v>0.17797141249627368</v>
      </c>
      <c r="F208" s="199">
        <f t="shared" si="46"/>
        <v>0.20703249430490792</v>
      </c>
      <c r="G208" s="199">
        <f t="shared" si="46"/>
        <v>0.22969316392582956</v>
      </c>
      <c r="H208" s="199">
        <f t="shared" si="46"/>
        <v>0.22971437838943179</v>
      </c>
      <c r="I208" s="199">
        <f t="shared" si="46"/>
        <v>0.22434294463464599</v>
      </c>
      <c r="J208" s="199">
        <f t="shared" si="46"/>
        <v>0.21620314541063804</v>
      </c>
      <c r="K208" s="199">
        <f t="shared" si="46"/>
        <v>0.22547677146339634</v>
      </c>
      <c r="L208" s="199">
        <f t="shared" si="46"/>
        <v>0.22273598338653214</v>
      </c>
      <c r="M208" s="199">
        <f t="shared" si="46"/>
        <v>0.22167395788489005</v>
      </c>
      <c r="N208" s="199">
        <f t="shared" si="46"/>
        <v>0.22348906287259468</v>
      </c>
      <c r="O208" s="199">
        <f t="shared" si="46"/>
        <v>0.22210568335071981</v>
      </c>
      <c r="P208" s="199">
        <f t="shared" si="46"/>
        <v>0.2253993655414871</v>
      </c>
      <c r="Q208" s="199">
        <f t="shared" si="46"/>
        <v>0.2237647995812902</v>
      </c>
    </row>
    <row r="209" spans="1:17" x14ac:dyDescent="0.25">
      <c r="A209" s="127" t="s">
        <v>145</v>
      </c>
      <c r="B209" s="200">
        <f t="shared" ref="B209:Q209" si="47">IF(B$130=0,0,B$130/B$112)</f>
        <v>0.25550323932745633</v>
      </c>
      <c r="C209" s="200">
        <f t="shared" si="47"/>
        <v>0.25606867985143739</v>
      </c>
      <c r="D209" s="200">
        <f t="shared" si="47"/>
        <v>0.26056759612979197</v>
      </c>
      <c r="E209" s="200">
        <f t="shared" si="47"/>
        <v>0.26242464429449697</v>
      </c>
      <c r="F209" s="200">
        <f t="shared" si="47"/>
        <v>0.25032200727845028</v>
      </c>
      <c r="G209" s="200">
        <f t="shared" si="47"/>
        <v>0.18280168967536828</v>
      </c>
      <c r="H209" s="200">
        <f t="shared" si="47"/>
        <v>0.27006665655523254</v>
      </c>
      <c r="I209" s="200">
        <f t="shared" si="47"/>
        <v>0.27006665655523265</v>
      </c>
      <c r="J209" s="200">
        <f t="shared" si="47"/>
        <v>0.27006665655523265</v>
      </c>
      <c r="K209" s="200">
        <f t="shared" si="47"/>
        <v>0.27006665655523265</v>
      </c>
      <c r="L209" s="200">
        <f t="shared" si="47"/>
        <v>0.27006665655523254</v>
      </c>
      <c r="M209" s="200">
        <f t="shared" si="47"/>
        <v>0.2700666565552326</v>
      </c>
      <c r="N209" s="200">
        <f t="shared" si="47"/>
        <v>0.27006665655523265</v>
      </c>
      <c r="O209" s="200">
        <f t="shared" si="47"/>
        <v>0.27006665655523265</v>
      </c>
      <c r="P209" s="200">
        <f t="shared" si="47"/>
        <v>0.27006665655523265</v>
      </c>
      <c r="Q209" s="200">
        <f t="shared" si="47"/>
        <v>0.27006665655523265</v>
      </c>
    </row>
    <row r="210" spans="1:17" x14ac:dyDescent="0.25">
      <c r="A210" s="142" t="s">
        <v>157</v>
      </c>
      <c r="B210" s="199">
        <f t="shared" ref="B210:Q210" si="48">IF(B$131=0,0,B$131/B$112)</f>
        <v>5.1670592884379876E-2</v>
      </c>
      <c r="C210" s="199">
        <f t="shared" si="48"/>
        <v>5.2360804697098161E-2</v>
      </c>
      <c r="D210" s="199">
        <f t="shared" si="48"/>
        <v>5.2722201074641616E-2</v>
      </c>
      <c r="E210" s="199">
        <f t="shared" si="48"/>
        <v>5.3085214372736972E-2</v>
      </c>
      <c r="F210" s="199">
        <f t="shared" si="48"/>
        <v>5.0606572447101546E-2</v>
      </c>
      <c r="G210" s="199">
        <f t="shared" si="48"/>
        <v>3.6981123085239556E-2</v>
      </c>
      <c r="H210" s="199">
        <f t="shared" si="48"/>
        <v>5.4615091524284336E-2</v>
      </c>
      <c r="I210" s="199">
        <f t="shared" si="48"/>
        <v>5.4613157189950676E-2</v>
      </c>
      <c r="J210" s="199">
        <f t="shared" si="48"/>
        <v>6.9038156120567074E-2</v>
      </c>
      <c r="K210" s="199">
        <f t="shared" si="48"/>
        <v>5.472612429557825E-2</v>
      </c>
      <c r="L210" s="199">
        <f t="shared" si="48"/>
        <v>0.11441735674008954</v>
      </c>
      <c r="M210" s="199">
        <f t="shared" si="48"/>
        <v>0.10666618102961815</v>
      </c>
      <c r="N210" s="199">
        <f t="shared" si="48"/>
        <v>0.10923752846716682</v>
      </c>
      <c r="O210" s="199">
        <f t="shared" si="48"/>
        <v>0.10473705155851169</v>
      </c>
      <c r="P210" s="199">
        <f t="shared" si="48"/>
        <v>9.9737760160768824E-2</v>
      </c>
      <c r="Q210" s="199">
        <f t="shared" si="48"/>
        <v>0.10374279476050263</v>
      </c>
    </row>
    <row r="211" spans="1:17" x14ac:dyDescent="0.25">
      <c r="A211" s="142" t="s">
        <v>156</v>
      </c>
      <c r="B211" s="199">
        <f t="shared" ref="B211:Q211" si="49">IF(B$136=0,0,B$136/B$112)</f>
        <v>0.20383264644307647</v>
      </c>
      <c r="C211" s="199">
        <f t="shared" si="49"/>
        <v>0.20370787515433925</v>
      </c>
      <c r="D211" s="199">
        <f t="shared" si="49"/>
        <v>0.20784539505515032</v>
      </c>
      <c r="E211" s="199">
        <f t="shared" si="49"/>
        <v>0.20933942992176</v>
      </c>
      <c r="F211" s="199">
        <f t="shared" si="49"/>
        <v>0.19971543483134874</v>
      </c>
      <c r="G211" s="199">
        <f t="shared" si="49"/>
        <v>0.14582056659012871</v>
      </c>
      <c r="H211" s="199">
        <f t="shared" si="49"/>
        <v>0.21545156503094823</v>
      </c>
      <c r="I211" s="199">
        <f t="shared" si="49"/>
        <v>0.21545349936528196</v>
      </c>
      <c r="J211" s="199">
        <f t="shared" si="49"/>
        <v>0.20102850043466555</v>
      </c>
      <c r="K211" s="199">
        <f t="shared" si="49"/>
        <v>0.21534053225965441</v>
      </c>
      <c r="L211" s="199">
        <f t="shared" si="49"/>
        <v>0.155649299815143</v>
      </c>
      <c r="M211" s="199">
        <f t="shared" si="49"/>
        <v>0.16340047552561446</v>
      </c>
      <c r="N211" s="199">
        <f t="shared" si="49"/>
        <v>0.16082912808806582</v>
      </c>
      <c r="O211" s="199">
        <f t="shared" si="49"/>
        <v>0.16532960499672095</v>
      </c>
      <c r="P211" s="199">
        <f t="shared" si="49"/>
        <v>0.17032889639446386</v>
      </c>
      <c r="Q211" s="199">
        <f t="shared" si="49"/>
        <v>0.16632386179473005</v>
      </c>
    </row>
    <row r="212" spans="1:17" x14ac:dyDescent="0.25">
      <c r="A212" s="127" t="s">
        <v>144</v>
      </c>
      <c r="B212" s="200">
        <f t="shared" ref="B212:Q212" si="50">IF(B$137=0,0,B$137/B$112)</f>
        <v>0.21089092355634917</v>
      </c>
      <c r="C212" s="200">
        <f t="shared" si="50"/>
        <v>0.21032548303236845</v>
      </c>
      <c r="D212" s="200">
        <f t="shared" si="50"/>
        <v>0.20582656675401373</v>
      </c>
      <c r="E212" s="200">
        <f t="shared" si="50"/>
        <v>0.20396951858930862</v>
      </c>
      <c r="F212" s="200">
        <f t="shared" si="50"/>
        <v>0.21607215560535523</v>
      </c>
      <c r="G212" s="200">
        <f t="shared" si="50"/>
        <v>0.28359247320843739</v>
      </c>
      <c r="H212" s="200">
        <f t="shared" si="50"/>
        <v>0.19632750632857299</v>
      </c>
      <c r="I212" s="200">
        <f t="shared" si="50"/>
        <v>0.19632750632857304</v>
      </c>
      <c r="J212" s="200">
        <f t="shared" si="50"/>
        <v>0.19632750632857301</v>
      </c>
      <c r="K212" s="200">
        <f t="shared" si="50"/>
        <v>0.19632750632857307</v>
      </c>
      <c r="L212" s="200">
        <f t="shared" si="50"/>
        <v>0.19632750632857296</v>
      </c>
      <c r="M212" s="200">
        <f t="shared" si="50"/>
        <v>0.19632750632857304</v>
      </c>
      <c r="N212" s="200">
        <f t="shared" si="50"/>
        <v>0.19632750632857288</v>
      </c>
      <c r="O212" s="200">
        <f t="shared" si="50"/>
        <v>0.19632750632857296</v>
      </c>
      <c r="P212" s="200">
        <f t="shared" si="50"/>
        <v>0.19632750632857296</v>
      </c>
      <c r="Q212" s="200">
        <f t="shared" si="50"/>
        <v>0.19632750632857301</v>
      </c>
    </row>
    <row r="213" spans="1:17" x14ac:dyDescent="0.25">
      <c r="A213" s="142" t="s">
        <v>155</v>
      </c>
      <c r="B213" s="199">
        <f t="shared" ref="B213:Q213" si="51">IF(B$138=0,0,B$138/B$112)</f>
        <v>3.2218555621952726E-4</v>
      </c>
      <c r="C213" s="199">
        <f t="shared" si="51"/>
        <v>3.7358518189668403E-4</v>
      </c>
      <c r="D213" s="199">
        <f t="shared" si="51"/>
        <v>7.450158740928411E-4</v>
      </c>
      <c r="E213" s="199">
        <f t="shared" si="51"/>
        <v>1.9863492734857878E-4</v>
      </c>
      <c r="F213" s="199">
        <f t="shared" si="51"/>
        <v>4.9494336517667283E-4</v>
      </c>
      <c r="G213" s="199">
        <f t="shared" si="51"/>
        <v>2.0852704098983719E-3</v>
      </c>
      <c r="H213" s="199">
        <f t="shared" si="51"/>
        <v>2.7343700644834822E-3</v>
      </c>
      <c r="I213" s="199">
        <f t="shared" si="51"/>
        <v>9.9217878525543375E-3</v>
      </c>
      <c r="J213" s="199">
        <f t="shared" si="51"/>
        <v>2.5564371433554275E-2</v>
      </c>
      <c r="K213" s="199">
        <f t="shared" si="51"/>
        <v>1.7863410964760549E-2</v>
      </c>
      <c r="L213" s="199">
        <f t="shared" si="51"/>
        <v>2.8004074419134516E-2</v>
      </c>
      <c r="M213" s="199">
        <f t="shared" si="51"/>
        <v>2.759548040976087E-2</v>
      </c>
      <c r="N213" s="199">
        <f t="shared" si="51"/>
        <v>2.772979791303001E-2</v>
      </c>
      <c r="O213" s="199">
        <f t="shared" si="51"/>
        <v>2.7490014123439852E-2</v>
      </c>
      <c r="P213" s="199">
        <f t="shared" si="51"/>
        <v>2.7227713811683107E-2</v>
      </c>
      <c r="Q213" s="199">
        <f t="shared" si="51"/>
        <v>2.7439489544640278E-2</v>
      </c>
    </row>
    <row r="214" spans="1:17" x14ac:dyDescent="0.25">
      <c r="A214" s="142" t="s">
        <v>154</v>
      </c>
      <c r="B214" s="199">
        <f t="shared" ref="B214:Q214" si="52">IF(B$142=0,0,B$142/B$112)</f>
        <v>0.16013691232294788</v>
      </c>
      <c r="C214" s="199">
        <f t="shared" si="52"/>
        <v>0.16013691232294797</v>
      </c>
      <c r="D214" s="199">
        <f t="shared" si="52"/>
        <v>0.16013691232294794</v>
      </c>
      <c r="E214" s="199">
        <f t="shared" si="52"/>
        <v>0.16013691232294788</v>
      </c>
      <c r="F214" s="199">
        <f t="shared" si="52"/>
        <v>0.16013691232294791</v>
      </c>
      <c r="G214" s="199">
        <f t="shared" si="52"/>
        <v>0.18567787823900572</v>
      </c>
      <c r="H214" s="199">
        <f t="shared" si="52"/>
        <v>0.16899651182877776</v>
      </c>
      <c r="I214" s="199">
        <f t="shared" si="52"/>
        <v>0.16013691232294791</v>
      </c>
      <c r="J214" s="199">
        <f t="shared" si="52"/>
        <v>0.16013691232294786</v>
      </c>
      <c r="K214" s="199">
        <f t="shared" si="52"/>
        <v>0.16013691232294788</v>
      </c>
      <c r="L214" s="199">
        <f t="shared" si="52"/>
        <v>0.16013691232294783</v>
      </c>
      <c r="M214" s="199">
        <f t="shared" si="52"/>
        <v>0.16013691232294788</v>
      </c>
      <c r="N214" s="199">
        <f t="shared" si="52"/>
        <v>0.16013691232294788</v>
      </c>
      <c r="O214" s="199">
        <f t="shared" si="52"/>
        <v>0.16013691232294788</v>
      </c>
      <c r="P214" s="199">
        <f t="shared" si="52"/>
        <v>0.16013691232294791</v>
      </c>
      <c r="Q214" s="199">
        <f t="shared" si="52"/>
        <v>0.16013691232294791</v>
      </c>
    </row>
    <row r="215" spans="1:17" x14ac:dyDescent="0.25">
      <c r="A215" s="140" t="s">
        <v>153</v>
      </c>
      <c r="B215" s="198">
        <f t="shared" ref="B215:Q215" si="53">IF(B$153=0,0,B$153/B$112)</f>
        <v>5.0431825677181762E-2</v>
      </c>
      <c r="C215" s="198">
        <f t="shared" si="53"/>
        <v>4.9814985527523788E-2</v>
      </c>
      <c r="D215" s="198">
        <f t="shared" si="53"/>
        <v>4.4944638556972942E-2</v>
      </c>
      <c r="E215" s="198">
        <f t="shared" si="53"/>
        <v>4.3633971339012159E-2</v>
      </c>
      <c r="F215" s="198">
        <f t="shared" si="53"/>
        <v>5.5440299917230672E-2</v>
      </c>
      <c r="G215" s="198">
        <f t="shared" si="53"/>
        <v>9.5829324559533302E-2</v>
      </c>
      <c r="H215" s="198">
        <f t="shared" si="53"/>
        <v>2.4596624435311746E-2</v>
      </c>
      <c r="I215" s="198">
        <f t="shared" si="53"/>
        <v>2.6268806153070794E-2</v>
      </c>
      <c r="J215" s="198">
        <f t="shared" si="53"/>
        <v>1.062622257207089E-2</v>
      </c>
      <c r="K215" s="198">
        <f t="shared" si="53"/>
        <v>1.8327183040864597E-2</v>
      </c>
      <c r="L215" s="198">
        <f t="shared" si="53"/>
        <v>8.1865195864906128E-3</v>
      </c>
      <c r="M215" s="198">
        <f t="shared" si="53"/>
        <v>8.5951135958642778E-3</v>
      </c>
      <c r="N215" s="198">
        <f t="shared" si="53"/>
        <v>8.4607960925950111E-3</v>
      </c>
      <c r="O215" s="198">
        <f t="shared" si="53"/>
        <v>8.7005798821852328E-3</v>
      </c>
      <c r="P215" s="198">
        <f t="shared" si="53"/>
        <v>8.9628801939419314E-3</v>
      </c>
      <c r="Q215" s="198">
        <f t="shared" si="53"/>
        <v>8.7511044609848189E-3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118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 t="shared" ref="B220:Q220" si="54">SUM(B$221:B$227)</f>
        <v>0</v>
      </c>
      <c r="C220" s="133">
        <f t="shared" si="54"/>
        <v>0</v>
      </c>
      <c r="D220" s="133">
        <f t="shared" si="54"/>
        <v>0</v>
      </c>
      <c r="E220" s="133">
        <f t="shared" si="54"/>
        <v>0</v>
      </c>
      <c r="F220" s="133">
        <f t="shared" si="54"/>
        <v>0</v>
      </c>
      <c r="G220" s="133">
        <f t="shared" si="54"/>
        <v>0</v>
      </c>
      <c r="H220" s="133">
        <f t="shared" si="54"/>
        <v>0</v>
      </c>
      <c r="I220" s="133">
        <f t="shared" si="54"/>
        <v>0</v>
      </c>
      <c r="J220" s="133">
        <f t="shared" si="54"/>
        <v>0</v>
      </c>
      <c r="K220" s="133">
        <f t="shared" si="54"/>
        <v>0</v>
      </c>
      <c r="L220" s="133">
        <f t="shared" si="54"/>
        <v>0</v>
      </c>
      <c r="M220" s="133">
        <f t="shared" si="54"/>
        <v>0</v>
      </c>
      <c r="N220" s="133">
        <f t="shared" si="54"/>
        <v>0</v>
      </c>
      <c r="O220" s="133">
        <f t="shared" si="54"/>
        <v>0</v>
      </c>
      <c r="P220" s="133">
        <f t="shared" si="54"/>
        <v>0</v>
      </c>
      <c r="Q220" s="133">
        <f t="shared" si="54"/>
        <v>0</v>
      </c>
    </row>
    <row r="221" spans="1:17" x14ac:dyDescent="0.25">
      <c r="A221" s="132" t="s">
        <v>83</v>
      </c>
      <c r="B221" s="131">
        <f>IF(B$6=0,0,B$6/NFM!B$11*1000)</f>
        <v>0</v>
      </c>
      <c r="C221" s="131">
        <f>IF(C$6=0,0,C$6/NFM!C$11*1000)</f>
        <v>0</v>
      </c>
      <c r="D221" s="131">
        <f>IF(D$6=0,0,D$6/NFM!D$11*1000)</f>
        <v>0</v>
      </c>
      <c r="E221" s="131">
        <f>IF(E$6=0,0,E$6/NFM!E$11*1000)</f>
        <v>0</v>
      </c>
      <c r="F221" s="131">
        <f>IF(F$6=0,0,F$6/NFM!F$11*1000)</f>
        <v>0</v>
      </c>
      <c r="G221" s="131">
        <f>IF(G$6=0,0,G$6/NFM!G$11*1000)</f>
        <v>0</v>
      </c>
      <c r="H221" s="131">
        <f>IF(H$6=0,0,H$6/NFM!H$11*1000)</f>
        <v>0</v>
      </c>
      <c r="I221" s="131">
        <f>IF(I$6=0,0,I$6/NFM!I$11*1000)</f>
        <v>0</v>
      </c>
      <c r="J221" s="131">
        <f>IF(J$6=0,0,J$6/NFM!J$11*1000)</f>
        <v>0</v>
      </c>
      <c r="K221" s="131">
        <f>IF(K$6=0,0,K$6/NFM!K$11*1000)</f>
        <v>0</v>
      </c>
      <c r="L221" s="131">
        <f>IF(L$6=0,0,L$6/NFM!L$11*1000)</f>
        <v>0</v>
      </c>
      <c r="M221" s="131">
        <f>IF(M$6=0,0,M$6/NFM!M$11*1000)</f>
        <v>0</v>
      </c>
      <c r="N221" s="131">
        <f>IF(N$6=0,0,N$6/NFM!N$11*1000)</f>
        <v>0</v>
      </c>
      <c r="O221" s="131">
        <f>IF(O$6=0,0,O$6/NFM!O$11*1000)</f>
        <v>0</v>
      </c>
      <c r="P221" s="131">
        <f>IF(P$6=0,0,P$6/NFM!P$11*1000)</f>
        <v>0</v>
      </c>
      <c r="Q221" s="131">
        <f>IF(Q$6=0,0,Q$6/NFM!Q$11*1000)</f>
        <v>0</v>
      </c>
    </row>
    <row r="222" spans="1:17" x14ac:dyDescent="0.25">
      <c r="A222" s="76" t="s">
        <v>82</v>
      </c>
      <c r="B222" s="130">
        <f>IF(B$7=0,0,B$7/NFM!B$11*1000)</f>
        <v>0</v>
      </c>
      <c r="C222" s="130">
        <f>IF(C$7=0,0,C$7/NFM!C$11*1000)</f>
        <v>0</v>
      </c>
      <c r="D222" s="130">
        <f>IF(D$7=0,0,D$7/NFM!D$11*1000)</f>
        <v>0</v>
      </c>
      <c r="E222" s="130">
        <f>IF(E$7=0,0,E$7/NFM!E$11*1000)</f>
        <v>0</v>
      </c>
      <c r="F222" s="130">
        <f>IF(F$7=0,0,F$7/NFM!F$11*1000)</f>
        <v>0</v>
      </c>
      <c r="G222" s="130">
        <f>IF(G$7=0,0,G$7/NFM!G$11*1000)</f>
        <v>0</v>
      </c>
      <c r="H222" s="130">
        <f>IF(H$7=0,0,H$7/NFM!H$11*1000)</f>
        <v>0</v>
      </c>
      <c r="I222" s="130">
        <f>IF(I$7=0,0,I$7/NFM!I$11*1000)</f>
        <v>0</v>
      </c>
      <c r="J222" s="130">
        <f>IF(J$7=0,0,J$7/NFM!J$11*1000)</f>
        <v>0</v>
      </c>
      <c r="K222" s="130">
        <f>IF(K$7=0,0,K$7/NFM!K$11*1000)</f>
        <v>0</v>
      </c>
      <c r="L222" s="130">
        <f>IF(L$7=0,0,L$7/NFM!L$11*1000)</f>
        <v>0</v>
      </c>
      <c r="M222" s="130">
        <f>IF(M$7=0,0,M$7/NFM!M$11*1000)</f>
        <v>0</v>
      </c>
      <c r="N222" s="130">
        <f>IF(N$7=0,0,N$7/NFM!N$11*1000)</f>
        <v>0</v>
      </c>
      <c r="O222" s="130">
        <f>IF(O$7=0,0,O$7/NFM!O$11*1000)</f>
        <v>0</v>
      </c>
      <c r="P222" s="130">
        <f>IF(P$7=0,0,P$7/NFM!P$11*1000)</f>
        <v>0</v>
      </c>
      <c r="Q222" s="130">
        <f>IF(Q$7=0,0,Q$7/NFM!Q$11*1000)</f>
        <v>0</v>
      </c>
    </row>
    <row r="223" spans="1:17" x14ac:dyDescent="0.25">
      <c r="A223" s="76" t="s">
        <v>81</v>
      </c>
      <c r="B223" s="130">
        <f>IF(B$8=0,0,B$8/NFM!B$11*1000)</f>
        <v>0</v>
      </c>
      <c r="C223" s="130">
        <f>IF(C$8=0,0,C$8/NFM!C$11*1000)</f>
        <v>0</v>
      </c>
      <c r="D223" s="130">
        <f>IF(D$8=0,0,D$8/NFM!D$11*1000)</f>
        <v>0</v>
      </c>
      <c r="E223" s="130">
        <f>IF(E$8=0,0,E$8/NFM!E$11*1000)</f>
        <v>0</v>
      </c>
      <c r="F223" s="130">
        <f>IF(F$8=0,0,F$8/NFM!F$11*1000)</f>
        <v>0</v>
      </c>
      <c r="G223" s="130">
        <f>IF(G$8=0,0,G$8/NFM!G$11*1000)</f>
        <v>0</v>
      </c>
      <c r="H223" s="130">
        <f>IF(H$8=0,0,H$8/NFM!H$11*1000)</f>
        <v>0</v>
      </c>
      <c r="I223" s="130">
        <f>IF(I$8=0,0,I$8/NFM!I$11*1000)</f>
        <v>0</v>
      </c>
      <c r="J223" s="130">
        <f>IF(J$8=0,0,J$8/NFM!J$11*1000)</f>
        <v>0</v>
      </c>
      <c r="K223" s="130">
        <f>IF(K$8=0,0,K$8/NFM!K$11*1000)</f>
        <v>0</v>
      </c>
      <c r="L223" s="130">
        <f>IF(L$8=0,0,L$8/NFM!L$11*1000)</f>
        <v>0</v>
      </c>
      <c r="M223" s="130">
        <f>IF(M$8=0,0,M$8/NFM!M$11*1000)</f>
        <v>0</v>
      </c>
      <c r="N223" s="130">
        <f>IF(N$8=0,0,N$8/NFM!N$11*1000)</f>
        <v>0</v>
      </c>
      <c r="O223" s="130">
        <f>IF(O$8=0,0,O$8/NFM!O$11*1000)</f>
        <v>0</v>
      </c>
      <c r="P223" s="130">
        <f>IF(P$8=0,0,P$8/NFM!P$11*1000)</f>
        <v>0</v>
      </c>
      <c r="Q223" s="130">
        <f>IF(Q$8=0,0,Q$8/NFM!Q$11*1000)</f>
        <v>0</v>
      </c>
    </row>
    <row r="224" spans="1:17" x14ac:dyDescent="0.25">
      <c r="A224" s="76" t="s">
        <v>80</v>
      </c>
      <c r="B224" s="130">
        <f>IF(B$9=0,0,B$9/NFM!B$11*1000)</f>
        <v>0</v>
      </c>
      <c r="C224" s="130">
        <f>IF(C$9=0,0,C$9/NFM!C$11*1000)</f>
        <v>0</v>
      </c>
      <c r="D224" s="130">
        <f>IF(D$9=0,0,D$9/NFM!D$11*1000)</f>
        <v>0</v>
      </c>
      <c r="E224" s="130">
        <f>IF(E$9=0,0,E$9/NFM!E$11*1000)</f>
        <v>0</v>
      </c>
      <c r="F224" s="130">
        <f>IF(F$9=0,0,F$9/NFM!F$11*1000)</f>
        <v>0</v>
      </c>
      <c r="G224" s="130">
        <f>IF(G$9=0,0,G$9/NFM!G$11*1000)</f>
        <v>0</v>
      </c>
      <c r="H224" s="130">
        <f>IF(H$9=0,0,H$9/NFM!H$11*1000)</f>
        <v>0</v>
      </c>
      <c r="I224" s="130">
        <f>IF(I$9=0,0,I$9/NFM!I$11*1000)</f>
        <v>0</v>
      </c>
      <c r="J224" s="130">
        <f>IF(J$9=0,0,J$9/NFM!J$11*1000)</f>
        <v>0</v>
      </c>
      <c r="K224" s="130">
        <f>IF(K$9=0,0,K$9/NFM!K$11*1000)</f>
        <v>0</v>
      </c>
      <c r="L224" s="130">
        <f>IF(L$9=0,0,L$9/NFM!L$11*1000)</f>
        <v>0</v>
      </c>
      <c r="M224" s="130">
        <f>IF(M$9=0,0,M$9/NFM!M$11*1000)</f>
        <v>0</v>
      </c>
      <c r="N224" s="130">
        <f>IF(N$9=0,0,N$9/NFM!N$11*1000)</f>
        <v>0</v>
      </c>
      <c r="O224" s="130">
        <f>IF(O$9=0,0,O$9/NFM!O$11*1000)</f>
        <v>0</v>
      </c>
      <c r="P224" s="130">
        <f>IF(P$9=0,0,P$9/NFM!P$11*1000)</f>
        <v>0</v>
      </c>
      <c r="Q224" s="130">
        <f>IF(Q$9=0,0,Q$9/NFM!Q$11*1000)</f>
        <v>0</v>
      </c>
    </row>
    <row r="225" spans="1:17" x14ac:dyDescent="0.25">
      <c r="A225" s="129" t="s">
        <v>79</v>
      </c>
      <c r="B225" s="128">
        <f>IF(B$10=0,0,B$10/NFM!B$11*1000)</f>
        <v>0</v>
      </c>
      <c r="C225" s="128">
        <f>IF(C$10=0,0,C$10/NFM!C$11*1000)</f>
        <v>0</v>
      </c>
      <c r="D225" s="128">
        <f>IF(D$10=0,0,D$10/NFM!D$11*1000)</f>
        <v>0</v>
      </c>
      <c r="E225" s="128">
        <f>IF(E$10=0,0,E$10/NFM!E$11*1000)</f>
        <v>0</v>
      </c>
      <c r="F225" s="128">
        <f>IF(F$10=0,0,F$10/NFM!F$11*1000)</f>
        <v>0</v>
      </c>
      <c r="G225" s="128">
        <f>IF(G$10=0,0,G$10/NFM!G$11*1000)</f>
        <v>0</v>
      </c>
      <c r="H225" s="128">
        <f>IF(H$10=0,0,H$10/NFM!H$11*1000)</f>
        <v>0</v>
      </c>
      <c r="I225" s="128">
        <f>IF(I$10=0,0,I$10/NFM!I$11*1000)</f>
        <v>0</v>
      </c>
      <c r="J225" s="128">
        <f>IF(J$10=0,0,J$10/NFM!J$11*1000)</f>
        <v>0</v>
      </c>
      <c r="K225" s="128">
        <f>IF(K$10=0,0,K$10/NFM!K$11*1000)</f>
        <v>0</v>
      </c>
      <c r="L225" s="128">
        <f>IF(L$10=0,0,L$10/NFM!L$11*1000)</f>
        <v>0</v>
      </c>
      <c r="M225" s="128">
        <f>IF(M$10=0,0,M$10/NFM!M$11*1000)</f>
        <v>0</v>
      </c>
      <c r="N225" s="128">
        <f>IF(N$10=0,0,N$10/NFM!N$11*1000)</f>
        <v>0</v>
      </c>
      <c r="O225" s="128">
        <f>IF(O$10=0,0,O$10/NFM!O$11*1000)</f>
        <v>0</v>
      </c>
      <c r="P225" s="128">
        <f>IF(P$10=0,0,P$10/NFM!P$11*1000)</f>
        <v>0</v>
      </c>
      <c r="Q225" s="128">
        <f>IF(Q$10=0,0,Q$10/NFM!Q$11*1000)</f>
        <v>0</v>
      </c>
    </row>
    <row r="226" spans="1:17" x14ac:dyDescent="0.25">
      <c r="A226" s="127" t="s">
        <v>152</v>
      </c>
      <c r="B226" s="126">
        <f>IF(B$15=0,0,B$15/NFM!B$11*1000)</f>
        <v>0</v>
      </c>
      <c r="C226" s="126">
        <f>IF(C$15=0,0,C$15/NFM!C$11*1000)</f>
        <v>0</v>
      </c>
      <c r="D226" s="126">
        <f>IF(D$15=0,0,D$15/NFM!D$11*1000)</f>
        <v>0</v>
      </c>
      <c r="E226" s="126">
        <f>IF(E$15=0,0,E$15/NFM!E$11*1000)</f>
        <v>0</v>
      </c>
      <c r="F226" s="126">
        <f>IF(F$15=0,0,F$15/NFM!F$11*1000)</f>
        <v>0</v>
      </c>
      <c r="G226" s="126">
        <f>IF(G$15=0,0,G$15/NFM!G$11*1000)</f>
        <v>0</v>
      </c>
      <c r="H226" s="126">
        <f>IF(H$15=0,0,H$15/NFM!H$11*1000)</f>
        <v>0</v>
      </c>
      <c r="I226" s="126">
        <f>IF(I$15=0,0,I$15/NFM!I$11*1000)</f>
        <v>0</v>
      </c>
      <c r="J226" s="126">
        <f>IF(J$15=0,0,J$15/NFM!J$11*1000)</f>
        <v>0</v>
      </c>
      <c r="K226" s="126">
        <f>IF(K$15=0,0,K$15/NFM!K$11*1000)</f>
        <v>0</v>
      </c>
      <c r="L226" s="126">
        <f>IF(L$15=0,0,L$15/NFM!L$11*1000)</f>
        <v>0</v>
      </c>
      <c r="M226" s="126">
        <f>IF(M$15=0,0,M$15/NFM!M$11*1000)</f>
        <v>0</v>
      </c>
      <c r="N226" s="126">
        <f>IF(N$15=0,0,N$15/NFM!N$11*1000)</f>
        <v>0</v>
      </c>
      <c r="O226" s="126">
        <f>IF(O$15=0,0,O$15/NFM!O$11*1000)</f>
        <v>0</v>
      </c>
      <c r="P226" s="126">
        <f>IF(P$15=0,0,P$15/NFM!P$11*1000)</f>
        <v>0</v>
      </c>
      <c r="Q226" s="126">
        <f>IF(Q$15=0,0,Q$15/NFM!Q$11*1000)</f>
        <v>0</v>
      </c>
    </row>
    <row r="227" spans="1:17" x14ac:dyDescent="0.25">
      <c r="A227" s="72" t="s">
        <v>151</v>
      </c>
      <c r="B227" s="125">
        <f>IF(B$26=0,0,B$26/NFM!B$11*1000)</f>
        <v>0</v>
      </c>
      <c r="C227" s="125">
        <f>IF(C$26=0,0,C$26/NFM!C$11*1000)</f>
        <v>0</v>
      </c>
      <c r="D227" s="125">
        <f>IF(D$26=0,0,D$26/NFM!D$11*1000)</f>
        <v>0</v>
      </c>
      <c r="E227" s="125">
        <f>IF(E$26=0,0,E$26/NFM!E$11*1000)</f>
        <v>0</v>
      </c>
      <c r="F227" s="125">
        <f>IF(F$26=0,0,F$26/NFM!F$11*1000)</f>
        <v>0</v>
      </c>
      <c r="G227" s="125">
        <f>IF(G$26=0,0,G$26/NFM!G$11*1000)</f>
        <v>0</v>
      </c>
      <c r="H227" s="125">
        <f>IF(H$26=0,0,H$26/NFM!H$11*1000)</f>
        <v>0</v>
      </c>
      <c r="I227" s="125">
        <f>IF(I$26=0,0,I$26/NFM!I$11*1000)</f>
        <v>0</v>
      </c>
      <c r="J227" s="125">
        <f>IF(J$26=0,0,J$26/NFM!J$11*1000)</f>
        <v>0</v>
      </c>
      <c r="K227" s="125">
        <f>IF(K$26=0,0,K$26/NFM!K$11*1000)</f>
        <v>0</v>
      </c>
      <c r="L227" s="125">
        <f>IF(L$26=0,0,L$26/NFM!L$11*1000)</f>
        <v>0</v>
      </c>
      <c r="M227" s="125">
        <f>IF(M$26=0,0,M$26/NFM!M$11*1000)</f>
        <v>0</v>
      </c>
      <c r="N227" s="125">
        <f>IF(N$26=0,0,N$26/NFM!N$11*1000)</f>
        <v>0</v>
      </c>
      <c r="O227" s="125">
        <f>IF(O$26=0,0,O$26/NFM!O$11*1000)</f>
        <v>0</v>
      </c>
      <c r="P227" s="125">
        <f>IF(P$26=0,0,P$26/NFM!P$11*1000)</f>
        <v>0</v>
      </c>
      <c r="Q227" s="125">
        <f>IF(Q$26=0,0,Q$26/NFM!Q$11*1000)</f>
        <v>0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33">
        <f t="shared" ref="B229:Q229" si="55">SUM(B$230:B$237)</f>
        <v>1596.9294340934841</v>
      </c>
      <c r="C229" s="133">
        <f t="shared" si="55"/>
        <v>1635.8186748526293</v>
      </c>
      <c r="D229" s="133">
        <f t="shared" si="55"/>
        <v>1525.7242815010393</v>
      </c>
      <c r="E229" s="133">
        <f t="shared" si="55"/>
        <v>1518.5773141735763</v>
      </c>
      <c r="F229" s="133">
        <f t="shared" si="55"/>
        <v>1408.35042377234</v>
      </c>
      <c r="G229" s="133">
        <f t="shared" si="55"/>
        <v>1322.1990607092068</v>
      </c>
      <c r="H229" s="133">
        <f t="shared" si="55"/>
        <v>1345.3390666891689</v>
      </c>
      <c r="I229" s="133">
        <f t="shared" si="55"/>
        <v>1370.0915461889399</v>
      </c>
      <c r="J229" s="133">
        <f t="shared" si="55"/>
        <v>1307.1069979503702</v>
      </c>
      <c r="K229" s="133">
        <f t="shared" si="55"/>
        <v>0</v>
      </c>
      <c r="L229" s="133">
        <f t="shared" si="55"/>
        <v>0</v>
      </c>
      <c r="M229" s="133">
        <f t="shared" si="55"/>
        <v>0</v>
      </c>
      <c r="N229" s="133">
        <f t="shared" si="55"/>
        <v>0</v>
      </c>
      <c r="O229" s="133">
        <f t="shared" si="55"/>
        <v>0</v>
      </c>
      <c r="P229" s="133">
        <f t="shared" si="55"/>
        <v>0</v>
      </c>
      <c r="Q229" s="133">
        <f t="shared" si="55"/>
        <v>0</v>
      </c>
    </row>
    <row r="230" spans="1:17" x14ac:dyDescent="0.25">
      <c r="A230" s="132" t="s">
        <v>83</v>
      </c>
      <c r="B230" s="131">
        <f>IF(B$34=0,0,B$34/NFM!B$13*1000)</f>
        <v>1.7064807467071599</v>
      </c>
      <c r="C230" s="131">
        <f>IF(C$34=0,0,C$34/NFM!C$13*1000)</f>
        <v>1.7480378369534255</v>
      </c>
      <c r="D230" s="131">
        <f>IF(D$34=0,0,D$34/NFM!D$13*1000)</f>
        <v>1.6303908335455748</v>
      </c>
      <c r="E230" s="131">
        <f>IF(E$34=0,0,E$34/NFM!E$13*1000)</f>
        <v>1.6227535755169606</v>
      </c>
      <c r="F230" s="131">
        <f>IF(F$34=0,0,F$34/NFM!F$13*1000)</f>
        <v>1.5049649855997818</v>
      </c>
      <c r="G230" s="131">
        <f>IF(G$34=0,0,G$34/NFM!G$13*1000)</f>
        <v>1.4129035336463518</v>
      </c>
      <c r="H230" s="131">
        <f>IF(H$34=0,0,H$34/NFM!H$13*1000)</f>
        <v>1.4376309723424203</v>
      </c>
      <c r="I230" s="131">
        <f>IF(I$34=0,0,I$34/NFM!I$13*1000)</f>
        <v>1.4640815022142057</v>
      </c>
      <c r="J230" s="131">
        <f>IF(J$34=0,0,J$34/NFM!J$13*1000)</f>
        <v>1.396776136920979</v>
      </c>
      <c r="K230" s="131">
        <f>IF(K$34=0,0,K$34/NFM!K$13*1000)</f>
        <v>0</v>
      </c>
      <c r="L230" s="131">
        <f>IF(L$34=0,0,L$34/NFM!L$13*1000)</f>
        <v>0</v>
      </c>
      <c r="M230" s="131">
        <f>IF(M$34=0,0,M$34/NFM!M$13*1000)</f>
        <v>0</v>
      </c>
      <c r="N230" s="131">
        <f>IF(N$34=0,0,N$34/NFM!N$13*1000)</f>
        <v>0</v>
      </c>
      <c r="O230" s="131">
        <f>IF(O$34=0,0,O$34/NFM!O$13*1000)</f>
        <v>0</v>
      </c>
      <c r="P230" s="131">
        <f>IF(P$34=0,0,P$34/NFM!P$13*1000)</f>
        <v>0</v>
      </c>
      <c r="Q230" s="131">
        <f>IF(Q$34=0,0,Q$34/NFM!Q$13*1000)</f>
        <v>0</v>
      </c>
    </row>
    <row r="231" spans="1:17" x14ac:dyDescent="0.25">
      <c r="A231" s="76" t="s">
        <v>82</v>
      </c>
      <c r="B231" s="130">
        <f>IF(B$35=0,0,B$35/NFM!B$13*1000)</f>
        <v>0.79234807713203936</v>
      </c>
      <c r="C231" s="130">
        <f>IF(C$35=0,0,C$35/NFM!C$13*1000)</f>
        <v>0.81164374197406486</v>
      </c>
      <c r="D231" s="130">
        <f>IF(D$35=0,0,D$35/NFM!D$13*1000)</f>
        <v>0.75701823441388316</v>
      </c>
      <c r="E231" s="130">
        <f>IF(E$35=0,0,E$35/NFM!E$13*1000)</f>
        <v>0.75347212542600828</v>
      </c>
      <c r="F231" s="130">
        <f>IF(F$35=0,0,F$35/NFM!F$13*1000)</f>
        <v>0.69878087683790624</v>
      </c>
      <c r="G231" s="130">
        <f>IF(G$35=0,0,G$35/NFM!G$13*1000)</f>
        <v>0.65603517661595023</v>
      </c>
      <c r="H231" s="130">
        <f>IF(H$35=0,0,H$35/NFM!H$13*1000)</f>
        <v>0.66751654758426437</v>
      </c>
      <c r="I231" s="130">
        <f>IF(I$35=0,0,I$35/NFM!I$13*1000)</f>
        <v>0.67979797913482443</v>
      </c>
      <c r="J231" s="130">
        <f>IF(J$35=0,0,J$35/NFM!J$13*1000)</f>
        <v>0.64854695161889009</v>
      </c>
      <c r="K231" s="130">
        <f>IF(K$35=0,0,K$35/NFM!K$13*1000)</f>
        <v>0</v>
      </c>
      <c r="L231" s="130">
        <f>IF(L$35=0,0,L$35/NFM!L$13*1000)</f>
        <v>0</v>
      </c>
      <c r="M231" s="130">
        <f>IF(M$35=0,0,M$35/NFM!M$13*1000)</f>
        <v>0</v>
      </c>
      <c r="N231" s="130">
        <f>IF(N$35=0,0,N$35/NFM!N$13*1000)</f>
        <v>0</v>
      </c>
      <c r="O231" s="130">
        <f>IF(O$35=0,0,O$35/NFM!O$13*1000)</f>
        <v>0</v>
      </c>
      <c r="P231" s="130">
        <f>IF(P$35=0,0,P$35/NFM!P$13*1000)</f>
        <v>0</v>
      </c>
      <c r="Q231" s="130">
        <f>IF(Q$35=0,0,Q$35/NFM!Q$13*1000)</f>
        <v>0</v>
      </c>
    </row>
    <row r="232" spans="1:17" x14ac:dyDescent="0.25">
      <c r="A232" s="76" t="s">
        <v>81</v>
      </c>
      <c r="B232" s="130">
        <f>IF(B$36=0,0,B$36/NFM!B$13*1000)</f>
        <v>23.276577485588248</v>
      </c>
      <c r="C232" s="130">
        <f>IF(C$36=0,0,C$36/NFM!C$13*1000)</f>
        <v>23.843420582446686</v>
      </c>
      <c r="D232" s="130">
        <f>IF(D$36=0,0,D$36/NFM!D$13*1000)</f>
        <v>22.238703039600583</v>
      </c>
      <c r="E232" s="130">
        <f>IF(E$36=0,0,E$36/NFM!E$13*1000)</f>
        <v>22.134530034060678</v>
      </c>
      <c r="F232" s="130">
        <f>IF(F$36=0,0,F$36/NFM!F$13*1000)</f>
        <v>20.527881236284419</v>
      </c>
      <c r="G232" s="130">
        <f>IF(G$36=0,0,G$36/NFM!G$13*1000)</f>
        <v>19.272153315553588</v>
      </c>
      <c r="H232" s="130">
        <f>IF(H$36=0,0,H$36/NFM!H$13*1000)</f>
        <v>19.609438189080461</v>
      </c>
      <c r="I232" s="130">
        <f>IF(I$36=0,0,I$36/NFM!I$13*1000)</f>
        <v>19.970226208097667</v>
      </c>
      <c r="J232" s="130">
        <f>IF(J$36=0,0,J$36/NFM!J$13*1000)</f>
        <v>19.052173922147997</v>
      </c>
      <c r="K232" s="130">
        <f>IF(K$36=0,0,K$36/NFM!K$13*1000)</f>
        <v>0</v>
      </c>
      <c r="L232" s="130">
        <f>IF(L$36=0,0,L$36/NFM!L$13*1000)</f>
        <v>0</v>
      </c>
      <c r="M232" s="130">
        <f>IF(M$36=0,0,M$36/NFM!M$13*1000)</f>
        <v>0</v>
      </c>
      <c r="N232" s="130">
        <f>IF(N$36=0,0,N$36/NFM!N$13*1000)</f>
        <v>0</v>
      </c>
      <c r="O232" s="130">
        <f>IF(O$36=0,0,O$36/NFM!O$13*1000)</f>
        <v>0</v>
      </c>
      <c r="P232" s="130">
        <f>IF(P$36=0,0,P$36/NFM!P$13*1000)</f>
        <v>0</v>
      </c>
      <c r="Q232" s="130">
        <f>IF(Q$36=0,0,Q$36/NFM!Q$13*1000)</f>
        <v>0</v>
      </c>
    </row>
    <row r="233" spans="1:17" x14ac:dyDescent="0.25">
      <c r="A233" s="76" t="s">
        <v>80</v>
      </c>
      <c r="B233" s="130">
        <f>IF(B$37=0,0,B$37/NFM!B$13*1000)</f>
        <v>0.56882691556905318</v>
      </c>
      <c r="C233" s="130">
        <f>IF(C$37=0,0,C$37/NFM!C$13*1000)</f>
        <v>0.58267927898447491</v>
      </c>
      <c r="D233" s="130">
        <f>IF(D$37=0,0,D$37/NFM!D$13*1000)</f>
        <v>0.54346361118185815</v>
      </c>
      <c r="E233" s="130">
        <f>IF(E$37=0,0,E$37/NFM!E$13*1000)</f>
        <v>0.54091785850565355</v>
      </c>
      <c r="F233" s="130">
        <f>IF(F$37=0,0,F$37/NFM!F$13*1000)</f>
        <v>0.50165499519992718</v>
      </c>
      <c r="G233" s="130">
        <f>IF(G$37=0,0,G$37/NFM!G$13*1000)</f>
        <v>0.47096784454878393</v>
      </c>
      <c r="H233" s="130">
        <f>IF(H$37=0,0,H$37/NFM!H$13*1000)</f>
        <v>0.47921032411414005</v>
      </c>
      <c r="I233" s="130">
        <f>IF(I$37=0,0,I$37/NFM!I$13*1000)</f>
        <v>0.48802716740473512</v>
      </c>
      <c r="J233" s="130">
        <f>IF(J$37=0,0,J$37/NFM!J$13*1000)</f>
        <v>0.46559204564032636</v>
      </c>
      <c r="K233" s="130">
        <f>IF(K$37=0,0,K$37/NFM!K$13*1000)</f>
        <v>0</v>
      </c>
      <c r="L233" s="130">
        <f>IF(L$37=0,0,L$37/NFM!L$13*1000)</f>
        <v>0</v>
      </c>
      <c r="M233" s="130">
        <f>IF(M$37=0,0,M$37/NFM!M$13*1000)</f>
        <v>0</v>
      </c>
      <c r="N233" s="130">
        <f>IF(N$37=0,0,N$37/NFM!N$13*1000)</f>
        <v>0</v>
      </c>
      <c r="O233" s="130">
        <f>IF(O$37=0,0,O$37/NFM!O$13*1000)</f>
        <v>0</v>
      </c>
      <c r="P233" s="130">
        <f>IF(P$37=0,0,P$37/NFM!P$13*1000)</f>
        <v>0</v>
      </c>
      <c r="Q233" s="130">
        <f>IF(Q$37=0,0,Q$37/NFM!Q$13*1000)</f>
        <v>0</v>
      </c>
    </row>
    <row r="234" spans="1:17" x14ac:dyDescent="0.25">
      <c r="A234" s="129" t="s">
        <v>79</v>
      </c>
      <c r="B234" s="128">
        <f>IF(B$38=0,0,B$38/NFM!B$13*1000)</f>
        <v>1.1376538311381064</v>
      </c>
      <c r="C234" s="128">
        <f>IF(C$38=0,0,C$38/NFM!C$13*1000)</f>
        <v>1.16535855796895</v>
      </c>
      <c r="D234" s="128">
        <f>IF(D$38=0,0,D$38/NFM!D$13*1000)</f>
        <v>1.0869272223637165</v>
      </c>
      <c r="E234" s="128">
        <f>IF(E$38=0,0,E$38/NFM!E$13*1000)</f>
        <v>1.0818357170113071</v>
      </c>
      <c r="F234" s="128">
        <f>IF(F$38=0,0,F$38/NFM!F$13*1000)</f>
        <v>1.0033099903998541</v>
      </c>
      <c r="G234" s="128">
        <f>IF(G$38=0,0,G$38/NFM!G$13*1000)</f>
        <v>0.94193568909756797</v>
      </c>
      <c r="H234" s="128">
        <f>IF(H$38=0,0,H$38/NFM!H$13*1000)</f>
        <v>0.9584206482282801</v>
      </c>
      <c r="I234" s="128">
        <f>IF(I$38=0,0,I$38/NFM!I$13*1000)</f>
        <v>0.97605433480947024</v>
      </c>
      <c r="J234" s="128">
        <f>IF(J$38=0,0,J$38/NFM!J$13*1000)</f>
        <v>0.93118409128065271</v>
      </c>
      <c r="K234" s="128">
        <f>IF(K$38=0,0,K$38/NFM!K$13*1000)</f>
        <v>0</v>
      </c>
      <c r="L234" s="128">
        <f>IF(L$38=0,0,L$38/NFM!L$13*1000)</f>
        <v>0</v>
      </c>
      <c r="M234" s="128">
        <f>IF(M$38=0,0,M$38/NFM!M$13*1000)</f>
        <v>0</v>
      </c>
      <c r="N234" s="128">
        <f>IF(N$38=0,0,N$38/NFM!N$13*1000)</f>
        <v>0</v>
      </c>
      <c r="O234" s="128">
        <f>IF(O$38=0,0,O$38/NFM!O$13*1000)</f>
        <v>0</v>
      </c>
      <c r="P234" s="128">
        <f>IF(P$38=0,0,P$38/NFM!P$13*1000)</f>
        <v>0</v>
      </c>
      <c r="Q234" s="128">
        <f>IF(Q$38=0,0,Q$38/NFM!Q$13*1000)</f>
        <v>0</v>
      </c>
    </row>
    <row r="235" spans="1:17" x14ac:dyDescent="0.25">
      <c r="A235" s="127" t="s">
        <v>150</v>
      </c>
      <c r="B235" s="126">
        <f>IF(B$43=0,0,B$43/NFM!B$13*1000)</f>
        <v>1310.4892580820172</v>
      </c>
      <c r="C235" s="126">
        <f>IF(C$43=0,0,C$43/NFM!C$13*1000)</f>
        <v>1342.4029614566155</v>
      </c>
      <c r="D235" s="126">
        <f>IF(D$43=0,0,D$43/NFM!D$13*1000)</f>
        <v>1252.0561265983706</v>
      </c>
      <c r="E235" s="126">
        <f>IF(E$43=0,0,E$43/NFM!E$13*1000)</f>
        <v>1246.1911060717621</v>
      </c>
      <c r="F235" s="126">
        <f>IF(F$43=0,0,F$43/NFM!F$13*1000)</f>
        <v>1155.7355400720012</v>
      </c>
      <c r="G235" s="126">
        <f>IF(G$43=0,0,G$43/NFM!G$13*1000)</f>
        <v>1085.0370900008811</v>
      </c>
      <c r="H235" s="126">
        <f>IF(H$43=0,0,H$43/NFM!H$13*1000)</f>
        <v>1104.0264884184187</v>
      </c>
      <c r="I235" s="126">
        <f>IF(I$43=0,0,I$43/NFM!I$13*1000)</f>
        <v>1124.3391320473836</v>
      </c>
      <c r="J235" s="126">
        <f>IF(J$43=0,0,J$43/NFM!J$13*1000)</f>
        <v>1072.6520805536843</v>
      </c>
      <c r="K235" s="126">
        <f>IF(K$43=0,0,K$43/NFM!K$13*1000)</f>
        <v>0</v>
      </c>
      <c r="L235" s="126">
        <f>IF(L$43=0,0,L$43/NFM!L$13*1000)</f>
        <v>0</v>
      </c>
      <c r="M235" s="126">
        <f>IF(M$43=0,0,M$43/NFM!M$13*1000)</f>
        <v>0</v>
      </c>
      <c r="N235" s="126">
        <f>IF(N$43=0,0,N$43/NFM!N$13*1000)</f>
        <v>0</v>
      </c>
      <c r="O235" s="126">
        <f>IF(O$43=0,0,O$43/NFM!O$13*1000)</f>
        <v>0</v>
      </c>
      <c r="P235" s="126">
        <f>IF(P$43=0,0,P$43/NFM!P$13*1000)</f>
        <v>0</v>
      </c>
      <c r="Q235" s="126">
        <f>IF(Q$43=0,0,Q$43/NFM!Q$13*1000)</f>
        <v>0</v>
      </c>
    </row>
    <row r="236" spans="1:17" x14ac:dyDescent="0.25">
      <c r="A236" s="127" t="s">
        <v>148</v>
      </c>
      <c r="B236" s="126">
        <f>IF(B$44=0,0,B$44/NFM!B$13*1000)</f>
        <v>159.8157631807338</v>
      </c>
      <c r="C236" s="126">
        <f>IF(C$44=0,0,C$44/NFM!C$13*1000)</f>
        <v>163.70767822641656</v>
      </c>
      <c r="D236" s="126">
        <f>IF(D$44=0,0,D$44/NFM!D$13*1000)</f>
        <v>152.68977153638667</v>
      </c>
      <c r="E236" s="126">
        <f>IF(E$44=0,0,E$44/NFM!E$13*1000)</f>
        <v>151.97452513070272</v>
      </c>
      <c r="F236" s="126">
        <f>IF(F$44=0,0,F$44/NFM!F$13*1000)</f>
        <v>140.94335854536598</v>
      </c>
      <c r="G236" s="126">
        <f>IF(G$44=0,0,G$44/NFM!G$13*1000)</f>
        <v>132.32159634157091</v>
      </c>
      <c r="H236" s="126">
        <f>IF(H$44=0,0,H$44/NFM!H$13*1000)</f>
        <v>134.63737663639256</v>
      </c>
      <c r="I236" s="126">
        <f>IF(I$44=0,0,I$44/NFM!I$13*1000)</f>
        <v>137.11452829846144</v>
      </c>
      <c r="J236" s="126">
        <f>IF(J$44=0,0,J$44/NFM!J$13*1000)</f>
        <v>130.8112293358152</v>
      </c>
      <c r="K236" s="126">
        <f>IF(K$44=0,0,K$44/NFM!K$13*1000)</f>
        <v>0</v>
      </c>
      <c r="L236" s="126">
        <f>IF(L$44=0,0,L$44/NFM!L$13*1000)</f>
        <v>0</v>
      </c>
      <c r="M236" s="126">
        <f>IF(M$44=0,0,M$44/NFM!M$13*1000)</f>
        <v>0</v>
      </c>
      <c r="N236" s="126">
        <f>IF(N$44=0,0,N$44/NFM!N$13*1000)</f>
        <v>0</v>
      </c>
      <c r="O236" s="126">
        <f>IF(O$44=0,0,O$44/NFM!O$13*1000)</f>
        <v>0</v>
      </c>
      <c r="P236" s="126">
        <f>IF(P$44=0,0,P$44/NFM!P$13*1000)</f>
        <v>0</v>
      </c>
      <c r="Q236" s="126">
        <f>IF(Q$44=0,0,Q$44/NFM!Q$13*1000)</f>
        <v>0</v>
      </c>
    </row>
    <row r="237" spans="1:17" x14ac:dyDescent="0.25">
      <c r="A237" s="72" t="s">
        <v>147</v>
      </c>
      <c r="B237" s="125">
        <f>IF(B$51=0,0,B$51/NFM!B$13*1000)</f>
        <v>99.142525774598738</v>
      </c>
      <c r="C237" s="125">
        <f>IF(C$51=0,0,C$51/NFM!C$13*1000)</f>
        <v>101.5568951712696</v>
      </c>
      <c r="D237" s="125">
        <f>IF(D$51=0,0,D$51/NFM!D$13*1000)</f>
        <v>94.721880425176607</v>
      </c>
      <c r="E237" s="125">
        <f>IF(E$51=0,0,E$51/NFM!E$13*1000)</f>
        <v>94.278173660590994</v>
      </c>
      <c r="F237" s="125">
        <f>IF(F$51=0,0,F$51/NFM!F$13*1000)</f>
        <v>87.43493307065097</v>
      </c>
      <c r="G237" s="125">
        <f>IF(G$51=0,0,G$51/NFM!G$13*1000)</f>
        <v>82.086378807292434</v>
      </c>
      <c r="H237" s="125">
        <f>IF(H$51=0,0,H$51/NFM!H$13*1000)</f>
        <v>83.522984953007978</v>
      </c>
      <c r="I237" s="125">
        <f>IF(I$51=0,0,I$51/NFM!I$13*1000)</f>
        <v>85.059698651434076</v>
      </c>
      <c r="J237" s="125">
        <f>IF(J$51=0,0,J$51/NFM!J$13*1000)</f>
        <v>81.149414913262135</v>
      </c>
      <c r="K237" s="125">
        <f>IF(K$51=0,0,K$51/NFM!K$13*1000)</f>
        <v>0</v>
      </c>
      <c r="L237" s="125">
        <f>IF(L$51=0,0,L$51/NFM!L$13*1000)</f>
        <v>0</v>
      </c>
      <c r="M237" s="125">
        <f>IF(M$51=0,0,M$51/NFM!M$13*1000)</f>
        <v>0</v>
      </c>
      <c r="N237" s="125">
        <f>IF(N$51=0,0,N$51/NFM!N$13*1000)</f>
        <v>0</v>
      </c>
      <c r="O237" s="125">
        <f>IF(O$51=0,0,O$51/NFM!O$13*1000)</f>
        <v>0</v>
      </c>
      <c r="P237" s="125">
        <f>IF(P$51=0,0,P$51/NFM!P$13*1000)</f>
        <v>0</v>
      </c>
      <c r="Q237" s="125">
        <f>IF(Q$51=0,0,Q$51/NFM!Q$13*1000)</f>
        <v>0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 t="shared" ref="B239:Q239" si="56">SUM(B$240:B$247)</f>
        <v>170.33913963663829</v>
      </c>
      <c r="C239" s="133">
        <f t="shared" si="56"/>
        <v>174.48732531761377</v>
      </c>
      <c r="D239" s="133">
        <f t="shared" si="56"/>
        <v>162.74392336011081</v>
      </c>
      <c r="E239" s="133">
        <f t="shared" si="56"/>
        <v>161.9815801785148</v>
      </c>
      <c r="F239" s="133">
        <f t="shared" si="56"/>
        <v>150.22404520238288</v>
      </c>
      <c r="G239" s="133">
        <f t="shared" si="56"/>
        <v>141.03456647564875</v>
      </c>
      <c r="H239" s="133">
        <f t="shared" si="56"/>
        <v>147.49693819113276</v>
      </c>
      <c r="I239" s="133">
        <f t="shared" si="56"/>
        <v>150.21068896909819</v>
      </c>
      <c r="J239" s="133">
        <f t="shared" si="56"/>
        <v>143.30534573737063</v>
      </c>
      <c r="K239" s="133">
        <f t="shared" si="56"/>
        <v>141.80763436162118</v>
      </c>
      <c r="L239" s="133">
        <f t="shared" si="56"/>
        <v>115.16947153012092</v>
      </c>
      <c r="M239" s="133">
        <f t="shared" si="56"/>
        <v>123.69900861991982</v>
      </c>
      <c r="N239" s="133">
        <f t="shared" si="56"/>
        <v>127.89738688420962</v>
      </c>
      <c r="O239" s="133">
        <f t="shared" si="56"/>
        <v>125.49063349303053</v>
      </c>
      <c r="P239" s="133">
        <f t="shared" si="56"/>
        <v>134.59311379658345</v>
      </c>
      <c r="Q239" s="133">
        <f t="shared" si="56"/>
        <v>136.4142373526914</v>
      </c>
    </row>
    <row r="240" spans="1:17" x14ac:dyDescent="0.25">
      <c r="A240" s="132" t="s">
        <v>83</v>
      </c>
      <c r="B240" s="131">
        <f>IF(B$71=0,0,B$71/NFM!B$14*1000)</f>
        <v>0.2961741978103441</v>
      </c>
      <c r="C240" s="131">
        <f>IF(C$71=0,0,C$71/NFM!C$14*1000)</f>
        <v>0.30338678306263567</v>
      </c>
      <c r="D240" s="131">
        <f>IF(D$71=0,0,D$71/NFM!D$14*1000)</f>
        <v>0.28296814843910051</v>
      </c>
      <c r="E240" s="131">
        <f>IF(E$71=0,0,E$71/NFM!E$14*1000)</f>
        <v>0.28164263757443936</v>
      </c>
      <c r="F240" s="131">
        <f>IF(F$71=0,0,F$71/NFM!F$14*1000)</f>
        <v>0.26119942941211566</v>
      </c>
      <c r="G240" s="131">
        <f>IF(G$71=0,0,G$71/NFM!G$14*1000)</f>
        <v>0.24522138410795644</v>
      </c>
      <c r="H240" s="131">
        <f>IF(H$71=0,0,H$71/NFM!H$14*1000)</f>
        <v>0.25645771982544679</v>
      </c>
      <c r="I240" s="131">
        <f>IF(I$71=0,0,I$71/NFM!I$14*1000)</f>
        <v>0.26117620649524931</v>
      </c>
      <c r="J240" s="131">
        <f>IF(J$71=0,0,J$71/NFM!J$14*1000)</f>
        <v>0.24916966180666675</v>
      </c>
      <c r="K240" s="131">
        <f>IF(K$71=0,0,K$71/NFM!K$14*1000)</f>
        <v>0.24656554236465089</v>
      </c>
      <c r="L240" s="131">
        <f>IF(L$71=0,0,L$71/NFM!L$14*1000)</f>
        <v>0.2002489029558186</v>
      </c>
      <c r="M240" s="131">
        <f>IF(M$71=0,0,M$71/NFM!M$14*1000)</f>
        <v>0.21507948628888954</v>
      </c>
      <c r="N240" s="131">
        <f>IF(N$71=0,0,N$71/NFM!N$14*1000)</f>
        <v>0.222379343016961</v>
      </c>
      <c r="O240" s="131">
        <f>IF(O$71=0,0,O$71/NFM!O$14*1000)</f>
        <v>0.21819464268044203</v>
      </c>
      <c r="P240" s="131">
        <f>IF(P$71=0,0,P$71/NFM!P$14*1000)</f>
        <v>0.23402142099891948</v>
      </c>
      <c r="Q240" s="131">
        <f>IF(Q$71=0,0,Q$71/NFM!Q$14*1000)</f>
        <v>0.23718786770925479</v>
      </c>
    </row>
    <row r="241" spans="1:17" x14ac:dyDescent="0.25">
      <c r="A241" s="76" t="s">
        <v>82</v>
      </c>
      <c r="B241" s="130">
        <f>IF(B$72=0,0,B$72/NFM!B$14*1000)</f>
        <v>0.15344108946805449</v>
      </c>
      <c r="C241" s="130">
        <f>IF(C$72=0,0,C$72/NFM!C$14*1000)</f>
        <v>0.15717776520542417</v>
      </c>
      <c r="D241" s="130">
        <f>IF(D$72=0,0,D$72/NFM!D$14*1000)</f>
        <v>0.14659933681683229</v>
      </c>
      <c r="E241" s="130">
        <f>IF(E$72=0,0,E$72/NFM!E$14*1000)</f>
        <v>0.14591261990266818</v>
      </c>
      <c r="F241" s="130">
        <f>IF(F$72=0,0,F$72/NFM!F$14*1000)</f>
        <v>0.13532146052470695</v>
      </c>
      <c r="G241" s="130">
        <f>IF(G$72=0,0,G$72/NFM!G$14*1000)</f>
        <v>0.12704360007242654</v>
      </c>
      <c r="H241" s="130">
        <f>IF(H$72=0,0,H$72/NFM!H$14*1000)</f>
        <v>0.13286488905325994</v>
      </c>
      <c r="I241" s="130">
        <f>IF(I$72=0,0,I$72/NFM!I$14*1000)</f>
        <v>0.1353094292617173</v>
      </c>
      <c r="J241" s="130">
        <f>IF(J$72=0,0,J$72/NFM!J$14*1000)</f>
        <v>0.12908911259880965</v>
      </c>
      <c r="K241" s="130">
        <f>IF(K$72=0,0,K$72/NFM!K$14*1000)</f>
        <v>0.12773997777463528</v>
      </c>
      <c r="L241" s="130">
        <f>IF(L$72=0,0,L$72/NFM!L$14*1000)</f>
        <v>0.10374438442473391</v>
      </c>
      <c r="M241" s="130">
        <f>IF(M$72=0,0,M$72/NFM!M$14*1000)</f>
        <v>0.11142777102929689</v>
      </c>
      <c r="N241" s="130">
        <f>IF(N$72=0,0,N$72/NFM!N$14*1000)</f>
        <v>0.11520966012563622</v>
      </c>
      <c r="O241" s="130">
        <f>IF(O$72=0,0,O$72/NFM!O$14*1000)</f>
        <v>0.11304166242874035</v>
      </c>
      <c r="P241" s="130">
        <f>IF(P$72=0,0,P$72/NFM!P$14*1000)</f>
        <v>0.12124115490955276</v>
      </c>
      <c r="Q241" s="130">
        <f>IF(Q$72=0,0,Q$72/NFM!Q$14*1000)</f>
        <v>0.12288161865206793</v>
      </c>
    </row>
    <row r="242" spans="1:17" x14ac:dyDescent="0.25">
      <c r="A242" s="76" t="s">
        <v>81</v>
      </c>
      <c r="B242" s="130">
        <f>IF(B$73=0,0,B$73/NFM!B$14*1000)</f>
        <v>3.6206380774566584</v>
      </c>
      <c r="C242" s="130">
        <f>IF(C$73=0,0,C$73/NFM!C$14*1000)</f>
        <v>3.7088097041358719</v>
      </c>
      <c r="D242" s="130">
        <f>IF(D$73=0,0,D$73/NFM!D$14*1000)</f>
        <v>3.4591982033562312</v>
      </c>
      <c r="E242" s="130">
        <f>IF(E$73=0,0,E$73/NFM!E$14*1000)</f>
        <v>3.4429942424975351</v>
      </c>
      <c r="F242" s="130">
        <f>IF(F$73=0,0,F$73/NFM!F$14*1000)</f>
        <v>3.1930823377971826</v>
      </c>
      <c r="G242" s="130">
        <f>IF(G$73=0,0,G$73/NFM!G$14*1000)</f>
        <v>2.9977556697104126</v>
      </c>
      <c r="H242" s="130">
        <f>IF(H$73=0,0,H$73/NFM!H$14*1000)</f>
        <v>3.135116402855314</v>
      </c>
      <c r="I242" s="130">
        <f>IF(I$73=0,0,I$73/NFM!I$14*1000)</f>
        <v>3.1927984448122513</v>
      </c>
      <c r="J242" s="130">
        <f>IF(J$73=0,0,J$73/NFM!J$14*1000)</f>
        <v>3.04602214491997</v>
      </c>
      <c r="K242" s="130">
        <f>IF(K$73=0,0,K$73/NFM!K$14*1000)</f>
        <v>3.0141875891763759</v>
      </c>
      <c r="L242" s="130">
        <f>IF(L$73=0,0,L$73/NFM!L$14*1000)</f>
        <v>2.4479809800144512</v>
      </c>
      <c r="M242" s="130">
        <f>IF(M$73=0,0,M$73/NFM!M$14*1000)</f>
        <v>2.6292802799656081</v>
      </c>
      <c r="N242" s="130">
        <f>IF(N$73=0,0,N$73/NFM!N$14*1000)</f>
        <v>2.718518773477316</v>
      </c>
      <c r="O242" s="130">
        <f>IF(O$73=0,0,O$73/NFM!O$14*1000)</f>
        <v>2.6673621045535483</v>
      </c>
      <c r="P242" s="130">
        <f>IF(P$73=0,0,P$73/NFM!P$14*1000)</f>
        <v>2.8608395804680402</v>
      </c>
      <c r="Q242" s="130">
        <f>IF(Q$73=0,0,Q$73/NFM!Q$14*1000)</f>
        <v>2.8995484133590765</v>
      </c>
    </row>
    <row r="243" spans="1:17" x14ac:dyDescent="0.25">
      <c r="A243" s="76" t="s">
        <v>80</v>
      </c>
      <c r="B243" s="130">
        <f>IF(B$74=0,0,B$74/NFM!B$14*1000)</f>
        <v>9.8724732603448023E-2</v>
      </c>
      <c r="C243" s="130">
        <f>IF(C$74=0,0,C$74/NFM!C$14*1000)</f>
        <v>0.10112892768754522</v>
      </c>
      <c r="D243" s="130">
        <f>IF(D$74=0,0,D$74/NFM!D$14*1000)</f>
        <v>9.4322716146366864E-2</v>
      </c>
      <c r="E243" s="130">
        <f>IF(E$74=0,0,E$74/NFM!E$14*1000)</f>
        <v>9.3880879191479791E-2</v>
      </c>
      <c r="F243" s="130">
        <f>IF(F$74=0,0,F$74/NFM!F$14*1000)</f>
        <v>8.7066476470705229E-2</v>
      </c>
      <c r="G243" s="130">
        <f>IF(G$74=0,0,G$74/NFM!G$14*1000)</f>
        <v>8.1740461369318812E-2</v>
      </c>
      <c r="H243" s="130">
        <f>IF(H$74=0,0,H$74/NFM!H$14*1000)</f>
        <v>8.5485906608482265E-2</v>
      </c>
      <c r="I243" s="130">
        <f>IF(I$74=0,0,I$74/NFM!I$14*1000)</f>
        <v>8.7058735498416431E-2</v>
      </c>
      <c r="J243" s="130">
        <f>IF(J$74=0,0,J$74/NFM!J$14*1000)</f>
        <v>8.3056553935555583E-2</v>
      </c>
      <c r="K243" s="130">
        <f>IF(K$74=0,0,K$74/NFM!K$14*1000)</f>
        <v>8.2188514121550316E-2</v>
      </c>
      <c r="L243" s="130">
        <f>IF(L$74=0,0,L$74/NFM!L$14*1000)</f>
        <v>6.6749634318606213E-2</v>
      </c>
      <c r="M243" s="130">
        <f>IF(M$74=0,0,M$74/NFM!M$14*1000)</f>
        <v>7.1693162096296517E-2</v>
      </c>
      <c r="N243" s="130">
        <f>IF(N$74=0,0,N$74/NFM!N$14*1000)</f>
        <v>7.412644767232035E-2</v>
      </c>
      <c r="O243" s="130">
        <f>IF(O$74=0,0,O$74/NFM!O$14*1000)</f>
        <v>7.2731547560147339E-2</v>
      </c>
      <c r="P243" s="130">
        <f>IF(P$74=0,0,P$74/NFM!P$14*1000)</f>
        <v>7.8007140332973179E-2</v>
      </c>
      <c r="Q243" s="130">
        <f>IF(Q$74=0,0,Q$74/NFM!Q$14*1000)</f>
        <v>7.9062622569751592E-2</v>
      </c>
    </row>
    <row r="244" spans="1:17" x14ac:dyDescent="0.25">
      <c r="A244" s="129" t="s">
        <v>79</v>
      </c>
      <c r="B244" s="128">
        <f>IF(B$75=0,0,B$75/NFM!B$14*1000)</f>
        <v>0.19744946520689605</v>
      </c>
      <c r="C244" s="128">
        <f>IF(C$75=0,0,C$75/NFM!C$14*1000)</f>
        <v>0.20225785537509045</v>
      </c>
      <c r="D244" s="128">
        <f>IF(D$75=0,0,D$75/NFM!D$14*1000)</f>
        <v>0.1886454322927337</v>
      </c>
      <c r="E244" s="128">
        <f>IF(E$75=0,0,E$75/NFM!E$14*1000)</f>
        <v>0.18776175838295958</v>
      </c>
      <c r="F244" s="128">
        <f>IF(F$75=0,0,F$75/NFM!F$14*1000)</f>
        <v>0.17413295294141046</v>
      </c>
      <c r="G244" s="128">
        <f>IF(G$75=0,0,G$75/NFM!G$14*1000)</f>
        <v>0.16348092273863765</v>
      </c>
      <c r="H244" s="128">
        <f>IF(H$75=0,0,H$75/NFM!H$14*1000)</f>
        <v>0.17097181321696453</v>
      </c>
      <c r="I244" s="128">
        <f>IF(I$75=0,0,I$75/NFM!I$14*1000)</f>
        <v>0.17411747099683286</v>
      </c>
      <c r="J244" s="128">
        <f>IF(J$75=0,0,J$75/NFM!J$14*1000)</f>
        <v>0.16611310787111117</v>
      </c>
      <c r="K244" s="128">
        <f>IF(K$75=0,0,K$75/NFM!K$14*1000)</f>
        <v>0.1643770282431006</v>
      </c>
      <c r="L244" s="128">
        <f>IF(L$75=0,0,L$75/NFM!L$14*1000)</f>
        <v>0.13349926863721243</v>
      </c>
      <c r="M244" s="128">
        <f>IF(M$75=0,0,M$75/NFM!M$14*1000)</f>
        <v>0.14338632419259303</v>
      </c>
      <c r="N244" s="128">
        <f>IF(N$75=0,0,N$75/NFM!N$14*1000)</f>
        <v>0.1482528953446407</v>
      </c>
      <c r="O244" s="128">
        <f>IF(O$75=0,0,O$75/NFM!O$14*1000)</f>
        <v>0.14546309512029468</v>
      </c>
      <c r="P244" s="128">
        <f>IF(P$75=0,0,P$75/NFM!P$14*1000)</f>
        <v>0.15601428066594636</v>
      </c>
      <c r="Q244" s="128">
        <f>IF(Q$75=0,0,Q$75/NFM!Q$14*1000)</f>
        <v>0.15812524513950318</v>
      </c>
    </row>
    <row r="245" spans="1:17" x14ac:dyDescent="0.25">
      <c r="A245" s="127" t="s">
        <v>149</v>
      </c>
      <c r="B245" s="126">
        <f>IF(B$80=0,0,B$80/NFM!B$14*1000)</f>
        <v>47.678511986389772</v>
      </c>
      <c r="C245" s="126">
        <f>IF(C$80=0,0,C$80/NFM!C$14*1000)</f>
        <v>48.83960344859895</v>
      </c>
      <c r="D245" s="126">
        <f>IF(D$80=0,0,D$80/NFM!D$14*1000)</f>
        <v>45.552584785793847</v>
      </c>
      <c r="E245" s="126">
        <f>IF(E$80=0,0,E$80/NFM!E$14*1000)</f>
        <v>45.339202303065534</v>
      </c>
      <c r="F245" s="126">
        <f>IF(F$80=0,0,F$80/NFM!F$14*1000)</f>
        <v>42.048227759659277</v>
      </c>
      <c r="G245" s="126">
        <f>IF(G$80=0,0,G$80/NFM!G$14*1000)</f>
        <v>39.476061007168354</v>
      </c>
      <c r="H245" s="126">
        <f>IF(H$80=0,0,H$80/NFM!H$14*1000)</f>
        <v>41.284901112586731</v>
      </c>
      <c r="I245" s="126">
        <f>IF(I$80=0,0,I$80/NFM!I$14*1000)</f>
        <v>42.044489303951927</v>
      </c>
      <c r="J245" s="126">
        <f>IF(J$80=0,0,J$80/NFM!J$14*1000)</f>
        <v>40.111659945142357</v>
      </c>
      <c r="K245" s="126">
        <f>IF(K$80=0,0,K$80/NFM!K$14*1000)</f>
        <v>39.692445371597195</v>
      </c>
      <c r="L245" s="126">
        <f>IF(L$80=0,0,L$80/NFM!L$14*1000)</f>
        <v>32.236331829129192</v>
      </c>
      <c r="M245" s="126">
        <f>IF(M$80=0,0,M$80/NFM!M$14*1000)</f>
        <v>34.623778644005917</v>
      </c>
      <c r="N245" s="126">
        <f>IF(N$80=0,0,N$80/NFM!N$14*1000)</f>
        <v>35.798919183193455</v>
      </c>
      <c r="O245" s="126">
        <f>IF(O$80=0,0,O$80/NFM!O$14*1000)</f>
        <v>35.125260617966468</v>
      </c>
      <c r="P245" s="126">
        <f>IF(P$80=0,0,P$80/NFM!P$14*1000)</f>
        <v>37.673076212107681</v>
      </c>
      <c r="Q245" s="126">
        <f>IF(Q$80=0,0,Q$80/NFM!Q$14*1000)</f>
        <v>38.182814969059301</v>
      </c>
    </row>
    <row r="246" spans="1:17" x14ac:dyDescent="0.25">
      <c r="A246" s="127" t="s">
        <v>148</v>
      </c>
      <c r="B246" s="126">
        <f>IF(B$87=0,0,B$87/NFM!B$14*1000)</f>
        <v>78.952895723415622</v>
      </c>
      <c r="C246" s="126">
        <f>IF(C$87=0,0,C$87/NFM!C$14*1000)</f>
        <v>80.875596942936028</v>
      </c>
      <c r="D246" s="126">
        <f>IF(D$87=0,0,D$87/NFM!D$14*1000)</f>
        <v>75.43248156636021</v>
      </c>
      <c r="E246" s="126">
        <f>IF(E$87=0,0,E$87/NFM!E$14*1000)</f>
        <v>75.079132348732358</v>
      </c>
      <c r="F246" s="126">
        <f>IF(F$87=0,0,F$87/NFM!F$14*1000)</f>
        <v>69.629466259569554</v>
      </c>
      <c r="G246" s="126">
        <f>IF(G$87=0,0,G$87/NFM!G$14*1000)</f>
        <v>65.370104863168947</v>
      </c>
      <c r="H246" s="126">
        <f>IF(H$87=0,0,H$87/NFM!H$14*1000)</f>
        <v>68.365440880874274</v>
      </c>
      <c r="I246" s="126">
        <f>IF(I$87=0,0,I$87/NFM!I$14*1000)</f>
        <v>69.62327559020234</v>
      </c>
      <c r="J246" s="126">
        <f>IF(J$87=0,0,J$87/NFM!J$14*1000)</f>
        <v>66.422620442642156</v>
      </c>
      <c r="K246" s="126">
        <f>IF(K$87=0,0,K$87/NFM!K$14*1000)</f>
        <v>65.728425025631338</v>
      </c>
      <c r="L246" s="126">
        <f>IF(L$87=0,0,L$87/NFM!L$14*1000)</f>
        <v>53.381526381049731</v>
      </c>
      <c r="M246" s="126">
        <f>IF(M$87=0,0,M$87/NFM!M$14*1000)</f>
        <v>57.335002099293</v>
      </c>
      <c r="N246" s="126">
        <f>IF(N$87=0,0,N$87/NFM!N$14*1000)</f>
        <v>59.280967788770006</v>
      </c>
      <c r="O246" s="126">
        <f>IF(O$87=0,0,O$87/NFM!O$14*1000)</f>
        <v>58.165427637921013</v>
      </c>
      <c r="P246" s="126">
        <f>IF(P$87=0,0,P$87/NFM!P$14*1000)</f>
        <v>62.384464905362293</v>
      </c>
      <c r="Q246" s="126">
        <f>IF(Q$87=0,0,Q$87/NFM!Q$14*1000)</f>
        <v>63.228563205562445</v>
      </c>
    </row>
    <row r="247" spans="1:17" x14ac:dyDescent="0.25">
      <c r="A247" s="72" t="s">
        <v>147</v>
      </c>
      <c r="B247" s="125">
        <f>IF(B$94=0,0,B$94/NFM!B$14*1000)</f>
        <v>39.341304364287481</v>
      </c>
      <c r="C247" s="125">
        <f>IF(C$94=0,0,C$94/NFM!C$14*1000)</f>
        <v>40.29936389061222</v>
      </c>
      <c r="D247" s="125">
        <f>IF(D$94=0,0,D$94/NFM!D$14*1000)</f>
        <v>37.587123170905507</v>
      </c>
      <c r="E247" s="125">
        <f>IF(E$94=0,0,E$94/NFM!E$14*1000)</f>
        <v>37.41105338916784</v>
      </c>
      <c r="F247" s="125">
        <f>IF(F$94=0,0,F$94/NFM!F$14*1000)</f>
        <v>34.695548526007947</v>
      </c>
      <c r="G247" s="125">
        <f>IF(G$94=0,0,G$94/NFM!G$14*1000)</f>
        <v>32.573158567312689</v>
      </c>
      <c r="H247" s="125">
        <f>IF(H$94=0,0,H$94/NFM!H$14*1000)</f>
        <v>34.065699466112285</v>
      </c>
      <c r="I247" s="125">
        <f>IF(I$94=0,0,I$94/NFM!I$14*1000)</f>
        <v>34.692463787879461</v>
      </c>
      <c r="J247" s="125">
        <f>IF(J$94=0,0,J$94/NFM!J$14*1000)</f>
        <v>33.097614768454008</v>
      </c>
      <c r="K247" s="125">
        <f>IF(K$94=0,0,K$94/NFM!K$14*1000)</f>
        <v>32.751705312712332</v>
      </c>
      <c r="L247" s="125">
        <f>IF(L$94=0,0,L$94/NFM!L$14*1000)</f>
        <v>26.599390149591176</v>
      </c>
      <c r="M247" s="125">
        <f>IF(M$94=0,0,M$94/NFM!M$14*1000)</f>
        <v>28.569360853048231</v>
      </c>
      <c r="N247" s="125">
        <f>IF(N$94=0,0,N$94/NFM!N$14*1000)</f>
        <v>29.539012792609306</v>
      </c>
      <c r="O247" s="125">
        <f>IF(O$94=0,0,O$94/NFM!O$14*1000)</f>
        <v>28.983152184799881</v>
      </c>
      <c r="P247" s="125">
        <f>IF(P$94=0,0,P$94/NFM!P$14*1000)</f>
        <v>31.085449101738057</v>
      </c>
      <c r="Q247" s="125">
        <f>IF(Q$94=0,0,Q$94/NFM!Q$14*1000)</f>
        <v>31.506053410639986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33">
        <f t="shared" ref="B249:Q249" si="57">SUM(B$250:B$257)</f>
        <v>399.23235852337098</v>
      </c>
      <c r="C249" s="133">
        <f t="shared" si="57"/>
        <v>408.95466871315733</v>
      </c>
      <c r="D249" s="133">
        <f t="shared" si="57"/>
        <v>381.43107037525976</v>
      </c>
      <c r="E249" s="133">
        <f t="shared" si="57"/>
        <v>379.64432854339424</v>
      </c>
      <c r="F249" s="133">
        <f t="shared" si="57"/>
        <v>352.08760594308501</v>
      </c>
      <c r="G249" s="133">
        <f t="shared" si="57"/>
        <v>330.54976517730177</v>
      </c>
      <c r="H249" s="133">
        <f t="shared" si="57"/>
        <v>336.67661268330846</v>
      </c>
      <c r="I249" s="133">
        <f t="shared" si="57"/>
        <v>342.87102207781498</v>
      </c>
      <c r="J249" s="133">
        <f t="shared" si="57"/>
        <v>316.44274602734185</v>
      </c>
      <c r="K249" s="133">
        <f t="shared" si="57"/>
        <v>313.13554280990479</v>
      </c>
      <c r="L249" s="133">
        <f t="shared" si="57"/>
        <v>254.31391719538175</v>
      </c>
      <c r="M249" s="133">
        <f t="shared" si="57"/>
        <v>270.00448223698373</v>
      </c>
      <c r="N249" s="133">
        <f t="shared" si="57"/>
        <v>279.16850838506429</v>
      </c>
      <c r="O249" s="133">
        <f t="shared" si="57"/>
        <v>273.91515825309898</v>
      </c>
      <c r="P249" s="133">
        <f t="shared" si="57"/>
        <v>280.56564774731595</v>
      </c>
      <c r="Q249" s="133">
        <f t="shared" si="57"/>
        <v>284.36186507028765</v>
      </c>
    </row>
    <row r="250" spans="1:17" x14ac:dyDescent="0.25">
      <c r="A250" s="132" t="s">
        <v>83</v>
      </c>
      <c r="B250" s="131">
        <f>IF(B$113=0,0,B$113/NFM!B$15*1000)</f>
        <v>0.56990207071585286</v>
      </c>
      <c r="C250" s="131">
        <f>IF(C$113=0,0,C$113/NFM!C$15*1000)</f>
        <v>0.58378061685824112</v>
      </c>
      <c r="D250" s="131">
        <f>IF(D$113=0,0,D$113/NFM!D$15*1000)</f>
        <v>0.54449082646064995</v>
      </c>
      <c r="E250" s="131">
        <f>IF(E$113=0,0,E$113/NFM!E$15*1000)</f>
        <v>0.54194026198841849</v>
      </c>
      <c r="F250" s="131">
        <f>IF(F$113=0,0,F$113/NFM!F$15*1000)</f>
        <v>0.50260318688222017</v>
      </c>
      <c r="G250" s="131">
        <f>IF(G$113=0,0,G$113/NFM!G$15*1000)</f>
        <v>0.47185803361717082</v>
      </c>
      <c r="H250" s="131">
        <f>IF(H$113=0,0,H$113/NFM!H$15*1000)</f>
        <v>0.48060407588074927</v>
      </c>
      <c r="I250" s="131">
        <f>IF(I$113=0,0,I$113/NFM!I$15*1000)</f>
        <v>0.48944656238121248</v>
      </c>
      <c r="J250" s="131">
        <f>IF(J$113=0,0,J$113/NFM!J$15*1000)</f>
        <v>0.45172033872959649</v>
      </c>
      <c r="K250" s="131">
        <f>IF(K$113=0,0,K$113/NFM!K$15*1000)</f>
        <v>0.4469993237075009</v>
      </c>
      <c r="L250" s="131">
        <f>IF(L$113=0,0,L$113/NFM!L$15*1000)</f>
        <v>0.36303176565539735</v>
      </c>
      <c r="M250" s="131">
        <f>IF(M$113=0,0,M$113/NFM!M$15*1000)</f>
        <v>0.38542996389009099</v>
      </c>
      <c r="N250" s="131">
        <f>IF(N$113=0,0,N$113/NFM!N$15*1000)</f>
        <v>0.39851156252904391</v>
      </c>
      <c r="O250" s="131">
        <f>IF(O$113=0,0,O$113/NFM!O$15*1000)</f>
        <v>0.39101243312611728</v>
      </c>
      <c r="P250" s="131">
        <f>IF(P$113=0,0,P$113/NFM!P$15*1000)</f>
        <v>0.40050597154581519</v>
      </c>
      <c r="Q250" s="131">
        <f>IF(Q$113=0,0,Q$113/NFM!Q$15*1000)</f>
        <v>0.40592505160548509</v>
      </c>
    </row>
    <row r="251" spans="1:17" x14ac:dyDescent="0.25">
      <c r="A251" s="76" t="s">
        <v>82</v>
      </c>
      <c r="B251" s="130">
        <f>IF(B$114=0,0,B$114/NFM!B$15*1000)</f>
        <v>0.28407877352330396</v>
      </c>
      <c r="C251" s="130">
        <f>IF(C$114=0,0,C$114/NFM!C$15*1000)</f>
        <v>0.29099680482904022</v>
      </c>
      <c r="D251" s="130">
        <f>IF(D$114=0,0,D$114/NFM!D$15*1000)</f>
        <v>0.27141204449624212</v>
      </c>
      <c r="E251" s="130">
        <f>IF(E$114=0,0,E$114/NFM!E$15*1000)</f>
        <v>0.27014066601861431</v>
      </c>
      <c r="F251" s="130">
        <f>IF(F$114=0,0,F$114/NFM!F$15*1000)</f>
        <v>0.25053233570297573</v>
      </c>
      <c r="G251" s="130">
        <f>IF(G$114=0,0,G$114/NFM!G$15*1000)</f>
        <v>0.23520681596876869</v>
      </c>
      <c r="H251" s="130">
        <f>IF(H$114=0,0,H$114/NFM!H$15*1000)</f>
        <v>0.23956645087288386</v>
      </c>
      <c r="I251" s="130">
        <f>IF(I$114=0,0,I$114/NFM!I$15*1000)</f>
        <v>0.24397416028301575</v>
      </c>
      <c r="J251" s="130">
        <f>IF(J$114=0,0,J$114/NFM!J$15*1000)</f>
        <v>0.22516879021100494</v>
      </c>
      <c r="K251" s="130">
        <f>IF(K$114=0,0,K$114/NFM!K$15*1000)</f>
        <v>0.22281550843475625</v>
      </c>
      <c r="L251" s="130">
        <f>IF(L$114=0,0,L$114/NFM!L$15*1000)</f>
        <v>0.18096024569246408</v>
      </c>
      <c r="M251" s="130">
        <f>IF(M$114=0,0,M$114/NFM!M$15*1000)</f>
        <v>0.19212506331744872</v>
      </c>
      <c r="N251" s="130">
        <f>IF(N$114=0,0,N$114/NFM!N$15*1000)</f>
        <v>0.19864584063698004</v>
      </c>
      <c r="O251" s="130">
        <f>IF(O$114=0,0,O$114/NFM!O$15*1000)</f>
        <v>0.19490775370460581</v>
      </c>
      <c r="P251" s="130">
        <f>IF(P$114=0,0,P$114/NFM!P$15*1000)</f>
        <v>0.19963999260887327</v>
      </c>
      <c r="Q251" s="130">
        <f>IF(Q$114=0,0,Q$114/NFM!Q$15*1000)</f>
        <v>0.20234123848264579</v>
      </c>
    </row>
    <row r="252" spans="1:17" x14ac:dyDescent="0.25">
      <c r="A252" s="76" t="s">
        <v>81</v>
      </c>
      <c r="B252" s="130">
        <f>IF(B$115=0,0,B$115/NFM!B$15*1000)</f>
        <v>7.2409247118116671</v>
      </c>
      <c r="C252" s="130">
        <f>IF(C$115=0,0,C$115/NFM!C$15*1000)</f>
        <v>7.4172594066482853</v>
      </c>
      <c r="D252" s="130">
        <f>IF(D$115=0,0,D$115/NFM!D$15*1000)</f>
        <v>6.9180606340337816</v>
      </c>
      <c r="E252" s="130">
        <f>IF(E$115=0,0,E$115/NFM!E$15*1000)</f>
        <v>6.885654285180105</v>
      </c>
      <c r="F252" s="130">
        <f>IF(F$115=0,0,F$115/NFM!F$15*1000)</f>
        <v>6.385854733883372</v>
      </c>
      <c r="G252" s="130">
        <f>IF(G$115=0,0,G$115/NFM!G$15*1000)</f>
        <v>5.9952203574093641</v>
      </c>
      <c r="H252" s="130">
        <f>IF(H$115=0,0,H$115/NFM!H$15*1000)</f>
        <v>6.1063437184411056</v>
      </c>
      <c r="I252" s="130">
        <f>IF(I$115=0,0,I$115/NFM!I$15*1000)</f>
        <v>6.2186924574703202</v>
      </c>
      <c r="J252" s="130">
        <f>IF(J$115=0,0,J$115/NFM!J$15*1000)</f>
        <v>5.7393596752974316</v>
      </c>
      <c r="K252" s="130">
        <f>IF(K$115=0,0,K$115/NFM!K$15*1000)</f>
        <v>5.6793765376762844</v>
      </c>
      <c r="L252" s="130">
        <f>IF(L$115=0,0,L$115/NFM!L$15*1000)</f>
        <v>4.612521726416789</v>
      </c>
      <c r="M252" s="130">
        <f>IF(M$115=0,0,M$115/NFM!M$15*1000)</f>
        <v>4.8971033684766798</v>
      </c>
      <c r="N252" s="130">
        <f>IF(N$115=0,0,N$115/NFM!N$15*1000)</f>
        <v>5.0633123993296731</v>
      </c>
      <c r="O252" s="130">
        <f>IF(O$115=0,0,O$115/NFM!O$15*1000)</f>
        <v>4.9680317639346869</v>
      </c>
      <c r="P252" s="130">
        <f>IF(P$115=0,0,P$115/NFM!P$15*1000)</f>
        <v>5.088652481910632</v>
      </c>
      <c r="Q252" s="130">
        <f>IF(Q$115=0,0,Q$115/NFM!Q$15*1000)</f>
        <v>5.1575049264544131</v>
      </c>
    </row>
    <row r="253" spans="1:17" x14ac:dyDescent="0.25">
      <c r="A253" s="76" t="s">
        <v>80</v>
      </c>
      <c r="B253" s="130">
        <f>IF(B$116=0,0,B$116/NFM!B$15*1000)</f>
        <v>0.18996735690528427</v>
      </c>
      <c r="C253" s="130">
        <f>IF(C$116=0,0,C$116/NFM!C$15*1000)</f>
        <v>0.19459353895274703</v>
      </c>
      <c r="D253" s="130">
        <f>IF(D$116=0,0,D$116/NFM!D$15*1000)</f>
        <v>0.18149694215354994</v>
      </c>
      <c r="E253" s="130">
        <f>IF(E$116=0,0,E$116/NFM!E$15*1000)</f>
        <v>0.18064675399613944</v>
      </c>
      <c r="F253" s="130">
        <f>IF(F$116=0,0,F$116/NFM!F$15*1000)</f>
        <v>0.16753439562740674</v>
      </c>
      <c r="G253" s="130">
        <f>IF(G$116=0,0,G$116/NFM!G$15*1000)</f>
        <v>0.15728601120572361</v>
      </c>
      <c r="H253" s="130">
        <f>IF(H$116=0,0,H$116/NFM!H$15*1000)</f>
        <v>0.1602013586269164</v>
      </c>
      <c r="I253" s="130">
        <f>IF(I$116=0,0,I$116/NFM!I$15*1000)</f>
        <v>0.16314885412707081</v>
      </c>
      <c r="J253" s="130">
        <f>IF(J$116=0,0,J$116/NFM!J$15*1000)</f>
        <v>0.15057344624319879</v>
      </c>
      <c r="K253" s="130">
        <f>IF(K$116=0,0,K$116/NFM!K$15*1000)</f>
        <v>0.14899977456916694</v>
      </c>
      <c r="L253" s="130">
        <f>IF(L$116=0,0,L$116/NFM!L$15*1000)</f>
        <v>0.12101058855179911</v>
      </c>
      <c r="M253" s="130">
        <f>IF(M$116=0,0,M$116/NFM!M$15*1000)</f>
        <v>0.1284766546300303</v>
      </c>
      <c r="N253" s="130">
        <f>IF(N$116=0,0,N$116/NFM!N$15*1000)</f>
        <v>0.13283718750968126</v>
      </c>
      <c r="O253" s="130">
        <f>IF(O$116=0,0,O$116/NFM!O$15*1000)</f>
        <v>0.13033747770870574</v>
      </c>
      <c r="P253" s="130">
        <f>IF(P$116=0,0,P$116/NFM!P$15*1000)</f>
        <v>0.1335019905152717</v>
      </c>
      <c r="Q253" s="130">
        <f>IF(Q$116=0,0,Q$116/NFM!Q$15*1000)</f>
        <v>0.13530835053516169</v>
      </c>
    </row>
    <row r="254" spans="1:17" x14ac:dyDescent="0.25">
      <c r="A254" s="129" t="s">
        <v>79</v>
      </c>
      <c r="B254" s="128">
        <f>IF(B$117=0,0,B$117/NFM!B$15*1000)</f>
        <v>0.37993471381056854</v>
      </c>
      <c r="C254" s="128">
        <f>IF(C$117=0,0,C$117/NFM!C$15*1000)</f>
        <v>0.38918707790549406</v>
      </c>
      <c r="D254" s="128">
        <f>IF(D$117=0,0,D$117/NFM!D$15*1000)</f>
        <v>0.36299388430709989</v>
      </c>
      <c r="E254" s="128">
        <f>IF(E$117=0,0,E$117/NFM!E$15*1000)</f>
        <v>0.36129350799227888</v>
      </c>
      <c r="F254" s="128">
        <f>IF(F$117=0,0,F$117/NFM!F$15*1000)</f>
        <v>0.33506879125481348</v>
      </c>
      <c r="G254" s="128">
        <f>IF(G$117=0,0,G$117/NFM!G$15*1000)</f>
        <v>0.31457202241144722</v>
      </c>
      <c r="H254" s="128">
        <f>IF(H$117=0,0,H$117/NFM!H$15*1000)</f>
        <v>0.32040271725383279</v>
      </c>
      <c r="I254" s="128">
        <f>IF(I$117=0,0,I$117/NFM!I$15*1000)</f>
        <v>0.32629770825414156</v>
      </c>
      <c r="J254" s="128">
        <f>IF(J$117=0,0,J$117/NFM!J$15*1000)</f>
        <v>0.30114689248639759</v>
      </c>
      <c r="K254" s="128">
        <f>IF(K$117=0,0,K$117/NFM!K$15*1000)</f>
        <v>0.29799954913833387</v>
      </c>
      <c r="L254" s="128">
        <f>IF(L$117=0,0,L$117/NFM!L$15*1000)</f>
        <v>0.24202117710359822</v>
      </c>
      <c r="M254" s="128">
        <f>IF(M$117=0,0,M$117/NFM!M$15*1000)</f>
        <v>0.25695330926006066</v>
      </c>
      <c r="N254" s="128">
        <f>IF(N$117=0,0,N$117/NFM!N$15*1000)</f>
        <v>0.26567437501936259</v>
      </c>
      <c r="O254" s="128">
        <f>IF(O$117=0,0,O$117/NFM!O$15*1000)</f>
        <v>0.26067495541741142</v>
      </c>
      <c r="P254" s="128">
        <f>IF(P$117=0,0,P$117/NFM!P$15*1000)</f>
        <v>0.26700398103054346</v>
      </c>
      <c r="Q254" s="128">
        <f>IF(Q$117=0,0,Q$117/NFM!Q$15*1000)</f>
        <v>0.27061670107032332</v>
      </c>
    </row>
    <row r="255" spans="1:17" x14ac:dyDescent="0.25">
      <c r="A255" s="127" t="s">
        <v>146</v>
      </c>
      <c r="B255" s="126">
        <f>IF(B$122=0,0,B$122/NFM!B$15*1000)</f>
        <v>204.36790924696939</v>
      </c>
      <c r="C255" s="126">
        <f>IF(C$122=0,0,C$122/NFM!C$15*1000)</f>
        <v>209.34478089606645</v>
      </c>
      <c r="D255" s="126">
        <f>IF(D$122=0,0,D$122/NFM!D$15*1000)</f>
        <v>195.25539127826525</v>
      </c>
      <c r="E255" s="126">
        <f>IF(E$122=0,0,E$122/NFM!E$15*1000)</f>
        <v>194.34075426363788</v>
      </c>
      <c r="F255" s="126">
        <f>IF(F$122=0,0,F$122/NFM!F$15*1000)</f>
        <v>180.23440826414586</v>
      </c>
      <c r="G255" s="126">
        <f>IF(G$122=0,0,G$122/NFM!G$15*1000)</f>
        <v>169.2091409153831</v>
      </c>
      <c r="H255" s="126">
        <f>IF(H$122=0,0,H$122/NFM!H$15*1000)</f>
        <v>172.3454874272461</v>
      </c>
      <c r="I255" s="126">
        <f>IF(I$122=0,0,I$122/NFM!I$15*1000)</f>
        <v>175.51641901620189</v>
      </c>
      <c r="J255" s="126">
        <f>IF(J$122=0,0,J$122/NFM!J$15*1000)</f>
        <v>161.98772725029943</v>
      </c>
      <c r="K255" s="126">
        <f>IF(K$122=0,0,K$122/NFM!K$15*1000)</f>
        <v>160.29476275838712</v>
      </c>
      <c r="L255" s="126">
        <f>IF(L$122=0,0,L$122/NFM!L$15*1000)</f>
        <v>130.18384517192018</v>
      </c>
      <c r="M255" s="126">
        <f>IF(M$122=0,0,M$122/NFM!M$15*1000)</f>
        <v>138.21587940961604</v>
      </c>
      <c r="N255" s="126">
        <f>IF(N$122=0,0,N$122/NFM!N$15*1000)</f>
        <v>142.90696424826683</v>
      </c>
      <c r="O255" s="126">
        <f>IF(O$122=0,0,O$122/NFM!O$15*1000)</f>
        <v>140.21776293456824</v>
      </c>
      <c r="P255" s="126">
        <f>IF(P$122=0,0,P$122/NFM!P$15*1000)</f>
        <v>143.62216291464273</v>
      </c>
      <c r="Q255" s="126">
        <f>IF(Q$122=0,0,Q$122/NFM!Q$15*1000)</f>
        <v>145.56545478660516</v>
      </c>
    </row>
    <row r="256" spans="1:17" x14ac:dyDescent="0.25">
      <c r="A256" s="127" t="s">
        <v>145</v>
      </c>
      <c r="B256" s="126">
        <f>IF(B$130=0,0,B$130/NFM!B$15*1000)</f>
        <v>102.00516084706172</v>
      </c>
      <c r="C256" s="126">
        <f>IF(C$130=0,0,C$130/NFM!C$15*1000)</f>
        <v>104.72048213646009</v>
      </c>
      <c r="D256" s="126">
        <f>IF(D$130=0,0,D$130/NFM!D$15*1000)</f>
        <v>99.388577096894934</v>
      </c>
      <c r="E256" s="126">
        <f>IF(E$130=0,0,E$130/NFM!E$15*1000)</f>
        <v>99.62802787642336</v>
      </c>
      <c r="F256" s="126">
        <f>IF(F$130=0,0,F$130/NFM!F$15*1000)</f>
        <v>88.135276257537072</v>
      </c>
      <c r="G256" s="126">
        <f>IF(G$130=0,0,G$130/NFM!G$15*1000)</f>
        <v>60.425055596206974</v>
      </c>
      <c r="H256" s="126">
        <f>IF(H$130=0,0,H$130/NFM!H$15*1000)</f>
        <v>90.925127127722135</v>
      </c>
      <c r="I256" s="126">
        <f>IF(I$130=0,0,I$130/NFM!I$15*1000)</f>
        <v>92.598030562230832</v>
      </c>
      <c r="J256" s="126">
        <f>IF(J$130=0,0,J$130/NFM!J$15*1000)</f>
        <v>85.460634410760818</v>
      </c>
      <c r="K256" s="126">
        <f>IF(K$130=0,0,K$130/NFM!K$15*1000)</f>
        <v>84.567469095278909</v>
      </c>
      <c r="L256" s="126">
        <f>IF(L$130=0,0,L$130/NFM!L$15*1000)</f>
        <v>68.681709332421022</v>
      </c>
      <c r="M256" s="126">
        <f>IF(M$130=0,0,M$130/NFM!M$15*1000)</f>
        <v>72.919207772668869</v>
      </c>
      <c r="N256" s="126">
        <f>IF(N$130=0,0,N$130/NFM!N$15*1000)</f>
        <v>75.394105675065731</v>
      </c>
      <c r="O256" s="126">
        <f>IF(O$130=0,0,O$130/NFM!O$15*1000)</f>
        <v>73.975350969211888</v>
      </c>
      <c r="P256" s="126">
        <f>IF(P$130=0,0,P$130/NFM!P$15*1000)</f>
        <v>75.771426431370742</v>
      </c>
      <c r="Q256" s="126">
        <f>IF(Q$130=0,0,Q$130/NFM!Q$15*1000)</f>
        <v>76.796658151342783</v>
      </c>
    </row>
    <row r="257" spans="1:17" x14ac:dyDescent="0.25">
      <c r="A257" s="72" t="s">
        <v>144</v>
      </c>
      <c r="B257" s="125">
        <f>IF(B$137=0,0,B$137/NFM!B$15*1000)</f>
        <v>84.19448080257321</v>
      </c>
      <c r="C257" s="125">
        <f>IF(C$137=0,0,C$137/NFM!C$15*1000)</f>
        <v>86.013588235436998</v>
      </c>
      <c r="D257" s="125">
        <f>IF(D$137=0,0,D$137/NFM!D$15*1000)</f>
        <v>78.508647668648294</v>
      </c>
      <c r="E257" s="125">
        <f>IF(E$137=0,0,E$137/NFM!E$15*1000)</f>
        <v>77.435870928157428</v>
      </c>
      <c r="F257" s="125">
        <f>IF(F$137=0,0,F$137/NFM!F$15*1000)</f>
        <v>76.076327978051268</v>
      </c>
      <c r="G257" s="125">
        <f>IF(G$137=0,0,G$137/NFM!G$15*1000)</f>
        <v>93.741425425099223</v>
      </c>
      <c r="H257" s="125">
        <f>IF(H$137=0,0,H$137/NFM!H$15*1000)</f>
        <v>66.098879807264765</v>
      </c>
      <c r="I257" s="125">
        <f>IF(I$137=0,0,I$137/NFM!I$15*1000)</f>
        <v>67.315012756866523</v>
      </c>
      <c r="J257" s="125">
        <f>IF(J$137=0,0,J$137/NFM!J$15*1000)</f>
        <v>62.126415223313977</v>
      </c>
      <c r="K257" s="125">
        <f>IF(K$137=0,0,K$137/NFM!K$15*1000)</f>
        <v>61.477120262712745</v>
      </c>
      <c r="L257" s="125">
        <f>IF(L$137=0,0,L$137/NFM!L$15*1000)</f>
        <v>49.928817187620503</v>
      </c>
      <c r="M257" s="125">
        <f>IF(M$137=0,0,M$137/NFM!M$15*1000)</f>
        <v>53.009306695124501</v>
      </c>
      <c r="N257" s="125">
        <f>IF(N$137=0,0,N$137/NFM!N$15*1000)</f>
        <v>54.808457096706952</v>
      </c>
      <c r="O257" s="125">
        <f>IF(O$137=0,0,O$137/NFM!O$15*1000)</f>
        <v>53.777079965427362</v>
      </c>
      <c r="P257" s="125">
        <f>IF(P$137=0,0,P$137/NFM!P$15*1000)</f>
        <v>55.082753983691326</v>
      </c>
      <c r="Q257" s="125">
        <f>IF(Q$137=0,0,Q$137/NFM!Q$15*1000)</f>
        <v>55.828055864191725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130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41.007907933312254</v>
      </c>
      <c r="C33" s="96">
        <v>40.04359392317339</v>
      </c>
      <c r="D33" s="96">
        <v>41.054151637448122</v>
      </c>
      <c r="E33" s="96">
        <v>37.761099956089481</v>
      </c>
      <c r="F33" s="96">
        <v>35.324810736532676</v>
      </c>
      <c r="G33" s="96">
        <v>39.527612482899066</v>
      </c>
      <c r="H33" s="96">
        <v>43.276812414557895</v>
      </c>
      <c r="I33" s="96">
        <v>41.630417424097573</v>
      </c>
      <c r="J33" s="96">
        <v>34.606018001603438</v>
      </c>
      <c r="K33" s="96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</row>
    <row r="34" spans="1:17" x14ac:dyDescent="0.25">
      <c r="A34" s="132" t="s">
        <v>83</v>
      </c>
      <c r="B34" s="160">
        <v>3.6577104712613613E-2</v>
      </c>
      <c r="C34" s="160">
        <v>3.569746303926024E-2</v>
      </c>
      <c r="D34" s="160">
        <v>3.6572098764693688E-2</v>
      </c>
      <c r="E34" s="160">
        <v>3.3619133965071234E-2</v>
      </c>
      <c r="F34" s="160">
        <v>3.1478486360688569E-2</v>
      </c>
      <c r="G34" s="160">
        <v>3.5166435827088068E-2</v>
      </c>
      <c r="H34" s="160">
        <v>3.8517501201142203E-2</v>
      </c>
      <c r="I34" s="160">
        <v>3.708037457417309E-2</v>
      </c>
      <c r="J34" s="160">
        <v>3.0878117787277701E-2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4.4268063991818813E-3</v>
      </c>
      <c r="C35" s="159">
        <v>4.3203462673813177E-3</v>
      </c>
      <c r="D35" s="159">
        <v>4.4262005458083004E-3</v>
      </c>
      <c r="E35" s="159">
        <v>4.0688129511849474E-3</v>
      </c>
      <c r="F35" s="159">
        <v>3.8097374287254923E-3</v>
      </c>
      <c r="G35" s="159">
        <v>4.2560777945359861E-3</v>
      </c>
      <c r="H35" s="159">
        <v>4.6616461892598042E-3</v>
      </c>
      <c r="I35" s="159">
        <v>4.487715491390553E-3</v>
      </c>
      <c r="J35" s="159">
        <v>3.7370767995279497E-3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0.71395902631492514</v>
      </c>
      <c r="C36" s="159">
        <v>0.69678904751130399</v>
      </c>
      <c r="D36" s="159">
        <v>0.71386131377778517</v>
      </c>
      <c r="E36" s="159">
        <v>0.65622154459305704</v>
      </c>
      <c r="F36" s="159">
        <v>0.61443762836139892</v>
      </c>
      <c r="G36" s="159">
        <v>0.68642377463560722</v>
      </c>
      <c r="H36" s="159">
        <v>0.75183418342480501</v>
      </c>
      <c r="I36" s="159">
        <v>0.72378249548110929</v>
      </c>
      <c r="J36" s="159">
        <v>0.60271886151338527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1.214097185547543E-2</v>
      </c>
      <c r="C37" s="159">
        <v>1.1848993994379066E-2</v>
      </c>
      <c r="D37" s="159">
        <v>1.2139310240285181E-2</v>
      </c>
      <c r="E37" s="159">
        <v>1.1159138004015693E-2</v>
      </c>
      <c r="F37" s="159">
        <v>1.0448596737245103E-2</v>
      </c>
      <c r="G37" s="159">
        <v>1.1672731097462283E-2</v>
      </c>
      <c r="H37" s="159">
        <v>1.278504413349707E-2</v>
      </c>
      <c r="I37" s="159">
        <v>1.2308021305477293E-2</v>
      </c>
      <c r="J37" s="159">
        <v>1.0249317488382642E-2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3.8218551648080357E-2</v>
      </c>
      <c r="C38" s="158">
        <v>3.7299434867542315E-2</v>
      </c>
      <c r="D38" s="158">
        <v>3.8213321051491889E-2</v>
      </c>
      <c r="E38" s="158">
        <v>3.5127837971405056E-2</v>
      </c>
      <c r="F38" s="158">
        <v>3.2891125916931649E-2</v>
      </c>
      <c r="G38" s="158">
        <v>3.6744577092592753E-2</v>
      </c>
      <c r="H38" s="158">
        <v>4.0246026047633075E-2</v>
      </c>
      <c r="I38" s="158">
        <v>3.8744406423849409E-2</v>
      </c>
      <c r="J38" s="158">
        <v>3.2263814993580345E-2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</row>
    <row r="39" spans="1:17" x14ac:dyDescent="0.25">
      <c r="A39" s="92" t="s">
        <v>125</v>
      </c>
      <c r="B39" s="91">
        <v>6.2448645907647116E-3</v>
      </c>
      <c r="C39" s="91">
        <v>6.0946820330788042E-3</v>
      </c>
      <c r="D39" s="91">
        <v>6.2440099176801671E-3</v>
      </c>
      <c r="E39" s="91">
        <v>5.7398457565245265E-3</v>
      </c>
      <c r="F39" s="91">
        <v>5.3743697427463041E-3</v>
      </c>
      <c r="G39" s="91">
        <v>6.0040189513482578E-3</v>
      </c>
      <c r="H39" s="91">
        <v>6.5761514276662008E-3</v>
      </c>
      <c r="I39" s="91">
        <v>6.330788617905328E-3</v>
      </c>
      <c r="J39" s="91">
        <v>5.2718679051908445E-3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1.0392246469239662E-2</v>
      </c>
      <c r="C40" s="91">
        <v>1.0142323651511818E-2</v>
      </c>
      <c r="D40" s="91">
        <v>1.0390824184862455E-2</v>
      </c>
      <c r="E40" s="91">
        <v>9.5518310974166201E-3</v>
      </c>
      <c r="F40" s="91">
        <v>8.9436326715619709E-3</v>
      </c>
      <c r="G40" s="91">
        <v>9.9914487882845123E-3</v>
      </c>
      <c r="H40" s="91">
        <v>1.0943549769904741E-2</v>
      </c>
      <c r="I40" s="91">
        <v>1.0535234944761685E-2</v>
      </c>
      <c r="J40" s="91">
        <v>8.7730566175989056E-3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2.1581440588075981E-2</v>
      </c>
      <c r="C42" s="157">
        <v>2.1062429182951693E-2</v>
      </c>
      <c r="D42" s="157">
        <v>2.1578486948949271E-2</v>
      </c>
      <c r="E42" s="157">
        <v>1.9836161117463908E-2</v>
      </c>
      <c r="F42" s="157">
        <v>1.8573123502623377E-2</v>
      </c>
      <c r="G42" s="157">
        <v>2.0749109352959986E-2</v>
      </c>
      <c r="H42" s="157">
        <v>2.2726324850062134E-2</v>
      </c>
      <c r="I42" s="157">
        <v>2.1878382861182401E-2</v>
      </c>
      <c r="J42" s="157">
        <v>1.8218890470790595E-2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34.148229290574903</v>
      </c>
      <c r="C43" s="204">
        <v>33.326999568014116</v>
      </c>
      <c r="D43" s="204">
        <v>34.143555758901748</v>
      </c>
      <c r="E43" s="204">
        <v>31.386680389547276</v>
      </c>
      <c r="F43" s="204">
        <v>29.388180896514104</v>
      </c>
      <c r="G43" s="204">
        <v>32.831234822737912</v>
      </c>
      <c r="H43" s="204">
        <v>35.959775194098818</v>
      </c>
      <c r="I43" s="204">
        <v>34.618079891452076</v>
      </c>
      <c r="J43" s="204">
        <v>28.827679351496538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3.6939070554479825</v>
      </c>
      <c r="C44" s="206">
        <v>3.60375420899818</v>
      </c>
      <c r="D44" s="206">
        <v>3.6939033768295673</v>
      </c>
      <c r="E44" s="206">
        <v>3.3960372152481311</v>
      </c>
      <c r="F44" s="206">
        <v>3.1797111723801299</v>
      </c>
      <c r="G44" s="206">
        <v>3.5521250449680783</v>
      </c>
      <c r="H44" s="206">
        <v>3.8907574399523965</v>
      </c>
      <c r="I44" s="206">
        <v>3.7455722082733551</v>
      </c>
      <c r="J44" s="206">
        <v>3.0850099531457009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</row>
    <row r="45" spans="1:17" x14ac:dyDescent="0.25">
      <c r="A45" s="152" t="s">
        <v>164</v>
      </c>
      <c r="B45" s="151">
        <v>0.62452049113440944</v>
      </c>
      <c r="C45" s="151">
        <v>0.61662754553833277</v>
      </c>
      <c r="D45" s="151">
        <v>0.62534200275240492</v>
      </c>
      <c r="E45" s="151">
        <v>0.5750710887845063</v>
      </c>
      <c r="F45" s="151">
        <v>0.53796328770103363</v>
      </c>
      <c r="G45" s="151">
        <v>0.60137882541337351</v>
      </c>
      <c r="H45" s="151">
        <v>0.65853143825006555</v>
      </c>
      <c r="I45" s="151">
        <v>0.63391586629276464</v>
      </c>
      <c r="J45" s="151">
        <v>0.66730993188820831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4" t="s">
        <v>30</v>
      </c>
      <c r="B46" s="205">
        <v>8.34883737483085E-3</v>
      </c>
      <c r="C46" s="205">
        <v>1.6362529922714836E-2</v>
      </c>
      <c r="D46" s="205">
        <v>8.7417816113258811E-3</v>
      </c>
      <c r="E46" s="205">
        <v>7.8690062767937229E-3</v>
      </c>
      <c r="F46" s="205">
        <v>6.976397372301579E-3</v>
      </c>
      <c r="G46" s="205">
        <v>8.2830193786167586E-3</v>
      </c>
      <c r="H46" s="205">
        <v>8.781945367831355E-3</v>
      </c>
      <c r="I46" s="205">
        <v>8.4271062177084712E-3</v>
      </c>
      <c r="J46" s="205">
        <v>7.8099843480930152E-3</v>
      </c>
      <c r="K46" s="205">
        <v>0</v>
      </c>
      <c r="L46" s="205">
        <v>0</v>
      </c>
      <c r="M46" s="205">
        <v>0</v>
      </c>
      <c r="N46" s="205">
        <v>0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2.3761389308405895E-2</v>
      </c>
      <c r="C47" s="205">
        <v>1.5800373652905115E-2</v>
      </c>
      <c r="D47" s="205">
        <v>1.6582971425094233E-2</v>
      </c>
      <c r="E47" s="205">
        <v>1.0973099888708995E-2</v>
      </c>
      <c r="F47" s="205">
        <v>1.2453191079460765E-2</v>
      </c>
      <c r="G47" s="205">
        <v>1.3900525664032732E-2</v>
      </c>
      <c r="H47" s="205">
        <v>1.4301402297711466E-2</v>
      </c>
      <c r="I47" s="205">
        <v>1.4052080427092386E-2</v>
      </c>
      <c r="J47" s="205">
        <v>1.529115403608268E-2</v>
      </c>
      <c r="K47" s="205">
        <v>0</v>
      </c>
      <c r="L47" s="205">
        <v>0</v>
      </c>
      <c r="M47" s="205">
        <v>0</v>
      </c>
      <c r="N47" s="205">
        <v>0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0.59241026445117273</v>
      </c>
      <c r="C49" s="205">
        <v>0.58446464196271286</v>
      </c>
      <c r="D49" s="205">
        <v>0.6000172497159848</v>
      </c>
      <c r="E49" s="205">
        <v>0.55622898261900355</v>
      </c>
      <c r="F49" s="205">
        <v>0.51853369924927128</v>
      </c>
      <c r="G49" s="205">
        <v>0.57919528037072399</v>
      </c>
      <c r="H49" s="205">
        <v>0.63544809058452267</v>
      </c>
      <c r="I49" s="205">
        <v>0.61143667964796378</v>
      </c>
      <c r="J49" s="205">
        <v>0.6442087935040326</v>
      </c>
      <c r="K49" s="205">
        <v>0</v>
      </c>
      <c r="L49" s="205">
        <v>0</v>
      </c>
      <c r="M49" s="205">
        <v>0</v>
      </c>
      <c r="N49" s="205">
        <v>0</v>
      </c>
      <c r="O49" s="205">
        <v>0</v>
      </c>
      <c r="P49" s="205">
        <v>0</v>
      </c>
      <c r="Q49" s="205">
        <v>0</v>
      </c>
    </row>
    <row r="50" spans="1:17" x14ac:dyDescent="0.25">
      <c r="A50" s="152" t="s">
        <v>163</v>
      </c>
      <c r="B50" s="151">
        <v>3.0693865643135729</v>
      </c>
      <c r="C50" s="151">
        <v>2.987126663459847</v>
      </c>
      <c r="D50" s="151">
        <v>3.0685613740771625</v>
      </c>
      <c r="E50" s="151">
        <v>2.8209661264636248</v>
      </c>
      <c r="F50" s="151">
        <v>2.6417478846790963</v>
      </c>
      <c r="G50" s="151">
        <v>2.9507462195547047</v>
      </c>
      <c r="H50" s="151">
        <v>3.232226001702331</v>
      </c>
      <c r="I50" s="151">
        <v>3.1116563419805905</v>
      </c>
      <c r="J50" s="151">
        <v>2.4177000212574926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2.3604491263590828</v>
      </c>
      <c r="C51" s="206">
        <v>2.3268848604812149</v>
      </c>
      <c r="D51" s="206">
        <v>2.4114802573367529</v>
      </c>
      <c r="E51" s="206">
        <v>2.2381858838093369</v>
      </c>
      <c r="F51" s="206">
        <v>2.0638530928334515</v>
      </c>
      <c r="G51" s="206">
        <v>2.3699890187457835</v>
      </c>
      <c r="H51" s="206">
        <v>2.5782353795103532</v>
      </c>
      <c r="I51" s="206">
        <v>2.4503623110961419</v>
      </c>
      <c r="J51" s="206">
        <v>2.0134815083790509</v>
      </c>
      <c r="K51" s="206">
        <v>0</v>
      </c>
      <c r="L51" s="206">
        <v>0</v>
      </c>
      <c r="M51" s="206">
        <v>0</v>
      </c>
      <c r="N51" s="206">
        <v>0</v>
      </c>
      <c r="O51" s="206">
        <v>0</v>
      </c>
      <c r="P51" s="206">
        <v>0</v>
      </c>
      <c r="Q51" s="206">
        <v>0</v>
      </c>
    </row>
    <row r="52" spans="1:17" x14ac:dyDescent="0.25">
      <c r="A52" s="152" t="s">
        <v>162</v>
      </c>
      <c r="B52" s="151">
        <v>2.5279974319930175E-3</v>
      </c>
      <c r="C52" s="151">
        <v>2.8654608196338068E-3</v>
      </c>
      <c r="D52" s="151">
        <v>6.5507827625346342E-3</v>
      </c>
      <c r="E52" s="151">
        <v>1.6497770449495487E-3</v>
      </c>
      <c r="F52" s="151">
        <v>3.0479046211928824E-3</v>
      </c>
      <c r="G52" s="151">
        <v>8.240557096923418E-3</v>
      </c>
      <c r="H52" s="151">
        <v>4.2552015135878765E-2</v>
      </c>
      <c r="I52" s="151">
        <v>0.1123129696652371</v>
      </c>
      <c r="J52" s="151">
        <v>0.24101070413296219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4" t="s">
        <v>30</v>
      </c>
      <c r="B53" s="153">
        <v>1.0909531425991729E-3</v>
      </c>
      <c r="C53" s="153">
        <v>2.1381124866407483E-3</v>
      </c>
      <c r="D53" s="153">
        <v>1.1422996631294318E-3</v>
      </c>
      <c r="E53" s="153">
        <v>1.0282530059431984E-3</v>
      </c>
      <c r="F53" s="153">
        <v>9.1161467107715071E-4</v>
      </c>
      <c r="G53" s="153">
        <v>1.0823526217618915E-3</v>
      </c>
      <c r="H53" s="153">
        <v>1.1475479120066131E-3</v>
      </c>
      <c r="I53" s="153">
        <v>1.1011806313226159E-3</v>
      </c>
      <c r="J53" s="153">
        <v>1.0205405358461759E-3</v>
      </c>
      <c r="K53" s="153">
        <v>0</v>
      </c>
      <c r="L53" s="153">
        <v>0</v>
      </c>
      <c r="M53" s="153">
        <v>0</v>
      </c>
      <c r="N53" s="153">
        <v>0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5.5416649898434208E-5</v>
      </c>
      <c r="C54" s="153">
        <v>1.9145502633237891E-5</v>
      </c>
      <c r="D54" s="153">
        <v>1.4545684158947492E-4</v>
      </c>
      <c r="E54" s="153">
        <v>1.2024013263661811E-5</v>
      </c>
      <c r="F54" s="153">
        <v>5.0102229328971377E-5</v>
      </c>
      <c r="G54" s="153">
        <v>1.6776851901992296E-4</v>
      </c>
      <c r="H54" s="153">
        <v>9.1133883008405621E-4</v>
      </c>
      <c r="I54" s="153">
        <v>2.4984573723720728E-3</v>
      </c>
      <c r="J54" s="153">
        <v>5.5644076582507321E-3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1.3816276394954103E-3</v>
      </c>
      <c r="C55" s="153">
        <v>7.0820283035982051E-4</v>
      </c>
      <c r="D55" s="153">
        <v>5.2630262578157276E-3</v>
      </c>
      <c r="E55" s="153">
        <v>6.0950002574268827E-4</v>
      </c>
      <c r="F55" s="153">
        <v>2.0861877207867603E-3</v>
      </c>
      <c r="G55" s="153">
        <v>6.990435956141604E-3</v>
      </c>
      <c r="H55" s="153">
        <v>4.0493128393788096E-2</v>
      </c>
      <c r="I55" s="153">
        <v>0.10871333166154241</v>
      </c>
      <c r="J55" s="153">
        <v>0.23442575593886528</v>
      </c>
      <c r="K55" s="153">
        <v>0</v>
      </c>
      <c r="L55" s="153">
        <v>0</v>
      </c>
      <c r="M55" s="153">
        <v>0</v>
      </c>
      <c r="N55" s="153">
        <v>0</v>
      </c>
      <c r="O55" s="153">
        <v>0</v>
      </c>
      <c r="P55" s="153">
        <v>0</v>
      </c>
      <c r="Q55" s="153">
        <v>0</v>
      </c>
    </row>
    <row r="56" spans="1:17" x14ac:dyDescent="0.25">
      <c r="A56" s="152" t="s">
        <v>161</v>
      </c>
      <c r="B56" s="151">
        <v>1.8583599635420438</v>
      </c>
      <c r="C56" s="151">
        <v>1.8370097584999554</v>
      </c>
      <c r="D56" s="151">
        <v>1.910442417759219</v>
      </c>
      <c r="E56" s="151">
        <v>1.7765348745481773</v>
      </c>
      <c r="F56" s="151">
        <v>1.6319616144640177</v>
      </c>
      <c r="G56" s="151">
        <v>1.8886795866661688</v>
      </c>
      <c r="H56" s="151">
        <v>2.0592269197982573</v>
      </c>
      <c r="I56" s="151">
        <v>1.9681072371202697</v>
      </c>
      <c r="J56" s="151">
        <v>1.6478533020773394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50" t="s">
        <v>33</v>
      </c>
      <c r="B57" s="87">
        <v>0.26457601432063016</v>
      </c>
      <c r="C57" s="87">
        <v>0.17412422100053784</v>
      </c>
      <c r="D57" s="87">
        <v>3.5652436897258062E-2</v>
      </c>
      <c r="E57" s="87">
        <v>5.4627841100648904E-3</v>
      </c>
      <c r="F57" s="87">
        <v>0.16237278497982119</v>
      </c>
      <c r="G57" s="87">
        <v>4.4258817004085259E-2</v>
      </c>
      <c r="H57" s="87">
        <v>5.1761813719375258E-2</v>
      </c>
      <c r="I57" s="87">
        <v>0.23046634022913129</v>
      </c>
      <c r="J57" s="87">
        <v>0.112604718095163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1.6262045781002708E-3</v>
      </c>
      <c r="C60" s="87">
        <v>7.14396128398429E-4</v>
      </c>
      <c r="D60" s="87">
        <v>1.5123695476534866E-4</v>
      </c>
      <c r="E60" s="87">
        <v>1.678022292097523E-5</v>
      </c>
      <c r="F60" s="87">
        <v>6.9558957882973451E-4</v>
      </c>
      <c r="G60" s="87">
        <v>3.2183432424486682E-3</v>
      </c>
      <c r="H60" s="87">
        <v>3.3010291632251383E-3</v>
      </c>
      <c r="I60" s="87">
        <v>8.7914653680637651E-4</v>
      </c>
      <c r="J60" s="87">
        <v>4.3878529766856609E-4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4.7087824623389826E-2</v>
      </c>
      <c r="C61" s="87">
        <v>2.4025042690006517E-2</v>
      </c>
      <c r="D61" s="87">
        <v>5.5040244441811759E-3</v>
      </c>
      <c r="E61" s="87">
        <v>8.2733045377390423E-4</v>
      </c>
      <c r="F61" s="87">
        <v>5.5654023095604237E-2</v>
      </c>
      <c r="G61" s="87">
        <v>0.16608228358452706</v>
      </c>
      <c r="H61" s="87">
        <v>0.19720692776420731</v>
      </c>
      <c r="I61" s="87">
        <v>5.6975121590984751E-2</v>
      </c>
      <c r="J61" s="87">
        <v>2.6690173476938285E-2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1.6122478834993192E-2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3.9997913260329143E-2</v>
      </c>
      <c r="C63" s="87">
        <v>2.5793145645485065E-2</v>
      </c>
      <c r="D63" s="87">
        <v>5.3521837875317741E-3</v>
      </c>
      <c r="E63" s="87">
        <v>8.2476900816232644E-4</v>
      </c>
      <c r="F63" s="87">
        <v>2.8354898537695624E-2</v>
      </c>
      <c r="G63" s="87">
        <v>0.13150359030404468</v>
      </c>
      <c r="H63" s="87">
        <v>0.14375267045902487</v>
      </c>
      <c r="I63" s="87">
        <v>3.7490872181156494E-2</v>
      </c>
      <c r="J63" s="87">
        <v>1.8158490958711172E-2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25</v>
      </c>
      <c r="B64" s="87">
        <v>1.0986015817116219</v>
      </c>
      <c r="C64" s="87">
        <v>1.1605066597832996</v>
      </c>
      <c r="D64" s="87">
        <v>1.3793439651646109</v>
      </c>
      <c r="E64" s="87">
        <v>1.1862043098639006</v>
      </c>
      <c r="F64" s="87">
        <v>0.7974084474779165</v>
      </c>
      <c r="G64" s="87">
        <v>0.45122953626669715</v>
      </c>
      <c r="H64" s="87">
        <v>0.52833334755873607</v>
      </c>
      <c r="I64" s="87">
        <v>0.53128251548867078</v>
      </c>
      <c r="J64" s="87">
        <v>0.62351501251681052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4.6533024272669005E-3</v>
      </c>
      <c r="C65" s="87">
        <v>1.6636016619344547E-3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0.40181712262070574</v>
      </c>
      <c r="C66" s="87">
        <v>0.45018269159029367</v>
      </c>
      <c r="D66" s="87">
        <v>0.48443857051087175</v>
      </c>
      <c r="E66" s="87">
        <v>0.58319890088935467</v>
      </c>
      <c r="F66" s="87">
        <v>0.57135339195915713</v>
      </c>
      <c r="G66" s="87">
        <v>1.0923870162643659</v>
      </c>
      <c r="H66" s="87">
        <v>1.1348711311336888</v>
      </c>
      <c r="I66" s="87">
        <v>1.1110132410935201</v>
      </c>
      <c r="J66" s="87">
        <v>0.86644612173204782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49" t="s">
        <v>160</v>
      </c>
      <c r="B67" s="148">
        <v>0.49956116538504597</v>
      </c>
      <c r="C67" s="148">
        <v>0.48700964116162537</v>
      </c>
      <c r="D67" s="148">
        <v>0.49448705681499916</v>
      </c>
      <c r="E67" s="148">
        <v>0.46000123221621031</v>
      </c>
      <c r="F67" s="148">
        <v>0.42884357374824095</v>
      </c>
      <c r="G67" s="148">
        <v>0.47306887498269107</v>
      </c>
      <c r="H67" s="148">
        <v>0.47645644457621683</v>
      </c>
      <c r="I67" s="148">
        <v>0.36994210431063501</v>
      </c>
      <c r="J67" s="148">
        <v>0.12461750216874948</v>
      </c>
      <c r="K67" s="148">
        <v>0</v>
      </c>
      <c r="L67" s="148">
        <v>0</v>
      </c>
      <c r="M67" s="148">
        <v>0</v>
      </c>
      <c r="N67" s="148">
        <v>0</v>
      </c>
      <c r="O67" s="148">
        <v>0</v>
      </c>
      <c r="P67" s="148">
        <v>0</v>
      </c>
      <c r="Q67" s="148">
        <v>0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0.48349179437087392</v>
      </c>
      <c r="C70" s="96">
        <v>0.90960423553754732</v>
      </c>
      <c r="D70" s="96">
        <v>0.83346179418221134</v>
      </c>
      <c r="E70" s="96">
        <v>1.0197678644970105</v>
      </c>
      <c r="F70" s="96">
        <v>1.0376857087644429</v>
      </c>
      <c r="G70" s="96">
        <v>0.89464308900981704</v>
      </c>
      <c r="H70" s="96">
        <v>1.4958921393061391</v>
      </c>
      <c r="I70" s="96">
        <v>1.7021532530569887</v>
      </c>
      <c r="J70" s="96">
        <v>1.345197765759728</v>
      </c>
      <c r="K70" s="96">
        <v>1.2636815290229435</v>
      </c>
      <c r="L70" s="96">
        <v>0.94719397039541409</v>
      </c>
      <c r="M70" s="96">
        <v>0.89057552328764245</v>
      </c>
      <c r="N70" s="96">
        <v>0.72931775191065862</v>
      </c>
      <c r="O70" s="96">
        <v>0.17708920623648505</v>
      </c>
      <c r="P70" s="96">
        <v>0.32777252240325405</v>
      </c>
      <c r="Q70" s="96">
        <v>0.53290431365150481</v>
      </c>
    </row>
    <row r="71" spans="1:17" x14ac:dyDescent="0.25">
      <c r="A71" s="132" t="s">
        <v>83</v>
      </c>
      <c r="B71" s="160">
        <v>7.2896900308327571E-4</v>
      </c>
      <c r="C71" s="160">
        <v>1.3689889186620664E-3</v>
      </c>
      <c r="D71" s="160">
        <v>1.2510577813795169E-3</v>
      </c>
      <c r="E71" s="160">
        <v>1.5276133510525598E-3</v>
      </c>
      <c r="F71" s="160">
        <v>1.5595941615425084E-3</v>
      </c>
      <c r="G71" s="160">
        <v>1.3188895519794432E-3</v>
      </c>
      <c r="H71" s="160">
        <v>2.2092540608773053E-3</v>
      </c>
      <c r="I71" s="160">
        <v>2.5594116984118671E-3</v>
      </c>
      <c r="J71" s="160">
        <v>2.0442582024212943E-3</v>
      </c>
      <c r="K71" s="160">
        <v>1.8992720163312747E-3</v>
      </c>
      <c r="L71" s="160">
        <v>1.460354217818682E-3</v>
      </c>
      <c r="M71" s="160">
        <v>1.3724454992787647E-3</v>
      </c>
      <c r="N71" s="160">
        <v>1.1240718453113671E-3</v>
      </c>
      <c r="O71" s="160">
        <v>2.7180146674854922E-4</v>
      </c>
      <c r="P71" s="160">
        <v>5.0352290755781184E-4</v>
      </c>
      <c r="Q71" s="160">
        <v>8.1992922890861369E-4</v>
      </c>
    </row>
    <row r="72" spans="1:17" x14ac:dyDescent="0.25">
      <c r="A72" s="76" t="s">
        <v>82</v>
      </c>
      <c r="B72" s="159">
        <v>9.8150125475355353E-5</v>
      </c>
      <c r="C72" s="159">
        <v>1.8432393362781044E-4</v>
      </c>
      <c r="D72" s="159">
        <v>1.6844540398831177E-4</v>
      </c>
      <c r="E72" s="159">
        <v>2.0568150559140925E-4</v>
      </c>
      <c r="F72" s="159">
        <v>2.0998747820357179E-4</v>
      </c>
      <c r="G72" s="159">
        <v>1.7757843538942572E-4</v>
      </c>
      <c r="H72" s="159">
        <v>2.9745923676438509E-4</v>
      </c>
      <c r="I72" s="159">
        <v>3.4460529635650346E-4</v>
      </c>
      <c r="J72" s="159">
        <v>2.7524380079677166E-4</v>
      </c>
      <c r="K72" s="159">
        <v>2.5572251484807005E-4</v>
      </c>
      <c r="L72" s="159">
        <v>1.9662557545124305E-4</v>
      </c>
      <c r="M72" s="159">
        <v>1.8478933588745339E-4</v>
      </c>
      <c r="N72" s="159">
        <v>1.513477146407847E-4</v>
      </c>
      <c r="O72" s="159">
        <v>3.6595997844792001E-5</v>
      </c>
      <c r="P72" s="159">
        <v>6.7795525389258924E-5</v>
      </c>
      <c r="Q72" s="159">
        <v>1.1039722725919303E-4</v>
      </c>
    </row>
    <row r="73" spans="1:17" x14ac:dyDescent="0.25">
      <c r="A73" s="76" t="s">
        <v>81</v>
      </c>
      <c r="B73" s="159">
        <v>1.2756759810730846E-2</v>
      </c>
      <c r="C73" s="159">
        <v>2.3956934718840295E-2</v>
      </c>
      <c r="D73" s="159">
        <v>2.1893171806896639E-2</v>
      </c>
      <c r="E73" s="159">
        <v>2.6732819256536991E-2</v>
      </c>
      <c r="F73" s="159">
        <v>2.7292474764860668E-2</v>
      </c>
      <c r="G73" s="159">
        <v>2.3080209392061291E-2</v>
      </c>
      <c r="H73" s="159">
        <v>3.8661346773717312E-2</v>
      </c>
      <c r="I73" s="159">
        <v>4.4789010445324864E-2</v>
      </c>
      <c r="J73" s="159">
        <v>3.5773964008214143E-2</v>
      </c>
      <c r="K73" s="159">
        <v>3.3236745081207157E-2</v>
      </c>
      <c r="L73" s="159">
        <v>2.5555802669942149E-2</v>
      </c>
      <c r="M73" s="159">
        <v>2.4017423941985781E-2</v>
      </c>
      <c r="N73" s="159">
        <v>1.9670952372448126E-2</v>
      </c>
      <c r="O73" s="159">
        <v>4.7564519380798587E-3</v>
      </c>
      <c r="P73" s="159">
        <v>8.8115142945001911E-3</v>
      </c>
      <c r="Q73" s="159">
        <v>1.4348539088417248E-2</v>
      </c>
    </row>
    <row r="74" spans="1:17" x14ac:dyDescent="0.25">
      <c r="A74" s="76" t="s">
        <v>80</v>
      </c>
      <c r="B74" s="159">
        <v>2.4104930519925266E-4</v>
      </c>
      <c r="C74" s="159">
        <v>4.52685678366587E-4</v>
      </c>
      <c r="D74" s="159">
        <v>4.1368920720926853E-4</v>
      </c>
      <c r="E74" s="159">
        <v>5.0513826421540696E-4</v>
      </c>
      <c r="F74" s="159">
        <v>5.1571340817311293E-4</v>
      </c>
      <c r="G74" s="159">
        <v>4.3611924347197555E-4</v>
      </c>
      <c r="H74" s="159">
        <v>7.3053744964553138E-4</v>
      </c>
      <c r="I74" s="159">
        <v>8.4632461601462838E-4</v>
      </c>
      <c r="J74" s="159">
        <v>6.759780145072006E-4</v>
      </c>
      <c r="K74" s="159">
        <v>6.2803520860918872E-4</v>
      </c>
      <c r="L74" s="159">
        <v>4.8289758283422883E-4</v>
      </c>
      <c r="M74" s="159">
        <v>4.5382867121332822E-4</v>
      </c>
      <c r="N74" s="159">
        <v>3.7169857176409105E-4</v>
      </c>
      <c r="O74" s="159">
        <v>8.9877010455533703E-5</v>
      </c>
      <c r="P74" s="159">
        <v>1.6650069688196685E-4</v>
      </c>
      <c r="Q74" s="159">
        <v>2.7112726344332908E-4</v>
      </c>
    </row>
    <row r="75" spans="1:17" x14ac:dyDescent="0.25">
      <c r="A75" s="129" t="s">
        <v>79</v>
      </c>
      <c r="B75" s="158">
        <v>7.6191372207301132E-4</v>
      </c>
      <c r="C75" s="158">
        <v>1.4308584289356486E-3</v>
      </c>
      <c r="D75" s="158">
        <v>1.3075975613607545E-3</v>
      </c>
      <c r="E75" s="158">
        <v>1.5966516673081629E-3</v>
      </c>
      <c r="F75" s="158">
        <v>1.6300778051168297E-3</v>
      </c>
      <c r="G75" s="158">
        <v>1.3784948925147492E-3</v>
      </c>
      <c r="H75" s="158">
        <v>2.309098161112964E-3</v>
      </c>
      <c r="I75" s="158">
        <v>2.6750806758671242E-3</v>
      </c>
      <c r="J75" s="158">
        <v>2.136645549121052E-3</v>
      </c>
      <c r="K75" s="158">
        <v>1.9851069182248385E-3</v>
      </c>
      <c r="L75" s="158">
        <v>1.5263528530528548E-3</v>
      </c>
      <c r="M75" s="158">
        <v>1.4344712248051225E-3</v>
      </c>
      <c r="N75" s="158">
        <v>1.1748726762265686E-3</v>
      </c>
      <c r="O75" s="158">
        <v>2.8408514809186413E-4</v>
      </c>
      <c r="P75" s="158">
        <v>5.2627891038402764E-4</v>
      </c>
      <c r="Q75" s="158">
        <v>8.5698476614491897E-4</v>
      </c>
    </row>
    <row r="76" spans="1:17" x14ac:dyDescent="0.25">
      <c r="A76" s="92" t="s">
        <v>125</v>
      </c>
      <c r="B76" s="91">
        <v>1.2449577022185458E-4</v>
      </c>
      <c r="C76" s="91">
        <v>2.3380051707705854E-4</v>
      </c>
      <c r="D76" s="91">
        <v>2.1365984208672156E-4</v>
      </c>
      <c r="E76" s="91">
        <v>2.6089092943057672E-4</v>
      </c>
      <c r="F76" s="91">
        <v>2.6635271946201164E-4</v>
      </c>
      <c r="G76" s="91">
        <v>2.2524437927641227E-4</v>
      </c>
      <c r="H76" s="91">
        <v>3.7730381506120066E-4</v>
      </c>
      <c r="I76" s="91">
        <v>4.3710491030605618E-4</v>
      </c>
      <c r="J76" s="91">
        <v>3.4912526920394894E-4</v>
      </c>
      <c r="K76" s="91">
        <v>3.24364042275972E-4</v>
      </c>
      <c r="L76" s="91">
        <v>2.494041891700318E-4</v>
      </c>
      <c r="M76" s="91">
        <v>2.3439084350299668E-4</v>
      </c>
      <c r="N76" s="91">
        <v>1.9197275820348339E-4</v>
      </c>
      <c r="O76" s="91">
        <v>4.6419165708236362E-5</v>
      </c>
      <c r="P76" s="91">
        <v>8.5993330217905471E-5</v>
      </c>
      <c r="Q76" s="91">
        <v>1.4003026253330011E-4</v>
      </c>
    </row>
    <row r="77" spans="1:17" x14ac:dyDescent="0.25">
      <c r="A77" s="92" t="s">
        <v>26</v>
      </c>
      <c r="B77" s="91">
        <v>2.0717674654414082E-4</v>
      </c>
      <c r="C77" s="91">
        <v>3.8907370412701617E-4</v>
      </c>
      <c r="D77" s="91">
        <v>3.555570672945748E-4</v>
      </c>
      <c r="E77" s="91">
        <v>4.3415558509324868E-4</v>
      </c>
      <c r="F77" s="91">
        <v>4.4324469620926046E-4</v>
      </c>
      <c r="G77" s="91">
        <v>3.7483520598878729E-4</v>
      </c>
      <c r="H77" s="91">
        <v>6.2788138684369266E-4</v>
      </c>
      <c r="I77" s="91">
        <v>7.2739799154863353E-4</v>
      </c>
      <c r="J77" s="91">
        <v>5.8098871376213387E-4</v>
      </c>
      <c r="K77" s="91">
        <v>5.3978289266284885E-4</v>
      </c>
      <c r="L77" s="91">
        <v>4.1504019288886746E-4</v>
      </c>
      <c r="M77" s="91">
        <v>3.9005608214762622E-4</v>
      </c>
      <c r="N77" s="91">
        <v>3.1946700999421496E-4</v>
      </c>
      <c r="O77" s="91">
        <v>7.7247377252962662E-5</v>
      </c>
      <c r="P77" s="91">
        <v>1.4310380462961408E-4</v>
      </c>
      <c r="Q77" s="91">
        <v>2.3302811137818305E-4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4.3024120530701595E-4</v>
      </c>
      <c r="C79" s="157">
        <v>8.0798420773157389E-4</v>
      </c>
      <c r="D79" s="157">
        <v>7.3838065197945812E-4</v>
      </c>
      <c r="E79" s="157">
        <v>9.0160515278433736E-4</v>
      </c>
      <c r="F79" s="157">
        <v>9.204803894455575E-4</v>
      </c>
      <c r="G79" s="157">
        <v>7.7841530724954966E-4</v>
      </c>
      <c r="H79" s="157">
        <v>1.3039129592080703E-3</v>
      </c>
      <c r="I79" s="157">
        <v>1.5105777740124344E-3</v>
      </c>
      <c r="J79" s="157">
        <v>1.2065315661549693E-3</v>
      </c>
      <c r="K79" s="157">
        <v>1.1209599832860179E-3</v>
      </c>
      <c r="L79" s="157">
        <v>8.6190847099395552E-4</v>
      </c>
      <c r="M79" s="157">
        <v>8.1002429915449968E-4</v>
      </c>
      <c r="N79" s="157">
        <v>6.6343290802887023E-4</v>
      </c>
      <c r="O79" s="157">
        <v>1.6041860513066509E-4</v>
      </c>
      <c r="P79" s="157">
        <v>2.971817755365081E-4</v>
      </c>
      <c r="Q79" s="157">
        <v>4.8392639223343581E-4</v>
      </c>
    </row>
    <row r="80" spans="1:17" x14ac:dyDescent="0.25">
      <c r="A80" s="156" t="s">
        <v>149</v>
      </c>
      <c r="B80" s="204">
        <v>0.12485125905787121</v>
      </c>
      <c r="C80" s="204">
        <v>0.23442288572827052</v>
      </c>
      <c r="D80" s="204">
        <v>0.21431038649577516</v>
      </c>
      <c r="E80" s="204">
        <v>0.26172286779845588</v>
      </c>
      <c r="F80" s="204">
        <v>0.26718841888338962</v>
      </c>
      <c r="G80" s="204">
        <v>0.23848175741822536</v>
      </c>
      <c r="H80" s="204">
        <v>0.39949599228305521</v>
      </c>
      <c r="I80" s="204">
        <v>0.43847966363137114</v>
      </c>
      <c r="J80" s="204">
        <v>0.35020274993308376</v>
      </c>
      <c r="K80" s="204">
        <v>0.3253375338841461</v>
      </c>
      <c r="L80" s="204">
        <v>0.25011181999759846</v>
      </c>
      <c r="M80" s="204">
        <v>0.23510455922600884</v>
      </c>
      <c r="N80" s="204">
        <v>0.19265546133014014</v>
      </c>
      <c r="O80" s="204">
        <v>4.6583735493237799E-2</v>
      </c>
      <c r="P80" s="204">
        <v>8.6299453611485499E-2</v>
      </c>
      <c r="Q80" s="204">
        <v>0.14054449126752633</v>
      </c>
    </row>
    <row r="81" spans="1:17" x14ac:dyDescent="0.25">
      <c r="A81" s="152" t="s">
        <v>166</v>
      </c>
      <c r="B81" s="151">
        <v>4.6604480439469326E-2</v>
      </c>
      <c r="C81" s="151">
        <v>8.7891262198542708E-2</v>
      </c>
      <c r="D81" s="151">
        <v>8.0040864907390707E-2</v>
      </c>
      <c r="E81" s="151">
        <v>9.7762102088450945E-2</v>
      </c>
      <c r="F81" s="151">
        <v>9.976960112504335E-2</v>
      </c>
      <c r="G81" s="151">
        <v>6.1537248803233614E-2</v>
      </c>
      <c r="H81" s="151">
        <v>0.10307126242611539</v>
      </c>
      <c r="I81" s="151">
        <v>0.16375173762923503</v>
      </c>
      <c r="J81" s="151">
        <v>0.1308405203583764</v>
      </c>
      <c r="K81" s="151">
        <v>0.12157606803117579</v>
      </c>
      <c r="L81" s="151">
        <v>9.3512163715032487E-2</v>
      </c>
      <c r="M81" s="151">
        <v>8.7877339680289046E-2</v>
      </c>
      <c r="N81" s="151">
        <v>7.1661379101593869E-2</v>
      </c>
      <c r="O81" s="151">
        <v>1.7327270121574697E-2</v>
      </c>
      <c r="P81" s="151">
        <v>3.2100700804781342E-2</v>
      </c>
      <c r="Q81" s="151">
        <v>5.2288046665733848E-2</v>
      </c>
    </row>
    <row r="82" spans="1:17" x14ac:dyDescent="0.25">
      <c r="A82" s="154" t="s">
        <v>30</v>
      </c>
      <c r="B82" s="153">
        <v>2.4323878630890417E-4</v>
      </c>
      <c r="C82" s="153">
        <v>9.1731843999911578E-4</v>
      </c>
      <c r="D82" s="153">
        <v>4.3715407103373378E-4</v>
      </c>
      <c r="E82" s="153">
        <v>5.2270169121601908E-4</v>
      </c>
      <c r="F82" s="153">
        <v>5.0528459674397622E-4</v>
      </c>
      <c r="G82" s="153">
        <v>5.6765681230442862E-4</v>
      </c>
      <c r="H82" s="153">
        <v>9.2043980372545782E-4</v>
      </c>
      <c r="I82" s="153">
        <v>8.5031843731069869E-4</v>
      </c>
      <c r="J82" s="153">
        <v>7.5586142672067326E-4</v>
      </c>
      <c r="K82" s="153">
        <v>7.4983694096310716E-4</v>
      </c>
      <c r="L82" s="153">
        <v>6.576646198206504E-4</v>
      </c>
      <c r="M82" s="153">
        <v>5.5763086020469148E-4</v>
      </c>
      <c r="N82" s="153">
        <v>0</v>
      </c>
      <c r="O82" s="153">
        <v>0</v>
      </c>
      <c r="P82" s="153">
        <v>0</v>
      </c>
      <c r="Q82" s="153">
        <v>0</v>
      </c>
    </row>
    <row r="83" spans="1:17" x14ac:dyDescent="0.25">
      <c r="A83" s="154" t="s">
        <v>125</v>
      </c>
      <c r="B83" s="153">
        <v>1.038412518456881E-3</v>
      </c>
      <c r="C83" s="153">
        <v>1.3287041349179015E-3</v>
      </c>
      <c r="D83" s="153">
        <v>1.243907785157397E-3</v>
      </c>
      <c r="E83" s="153">
        <v>1.0933384091887277E-3</v>
      </c>
      <c r="F83" s="153">
        <v>1.3529344653754494E-3</v>
      </c>
      <c r="G83" s="153">
        <v>1.428958643059179E-3</v>
      </c>
      <c r="H83" s="153">
        <v>2.2484050012636929E-3</v>
      </c>
      <c r="I83" s="153">
        <v>2.1268409512782802E-3</v>
      </c>
      <c r="J83" s="153">
        <v>1.752558697185368E-3</v>
      </c>
      <c r="K83" s="153">
        <v>1.8404057627560391E-3</v>
      </c>
      <c r="L83" s="153">
        <v>1.7029951927561276E-3</v>
      </c>
      <c r="M83" s="153">
        <v>1.1661241232064385E-3</v>
      </c>
      <c r="N83" s="153">
        <v>9.281619178969743E-4</v>
      </c>
      <c r="O83" s="153">
        <v>2.3056616934773774E-4</v>
      </c>
      <c r="P83" s="153">
        <v>4.1202906129380739E-4</v>
      </c>
      <c r="Q83" s="153">
        <v>4.8094291304495295E-4</v>
      </c>
    </row>
    <row r="84" spans="1:17" x14ac:dyDescent="0.25">
      <c r="A84" s="154" t="s">
        <v>29</v>
      </c>
      <c r="B84" s="153">
        <v>1.9433508157548983E-2</v>
      </c>
      <c r="C84" s="153">
        <v>3.6495731925345283E-2</v>
      </c>
      <c r="D84" s="153">
        <v>3.3351818111841694E-2</v>
      </c>
      <c r="E84" s="153">
        <v>4.0724484022908854E-2</v>
      </c>
      <c r="F84" s="153">
        <v>4.1577057093797644E-2</v>
      </c>
      <c r="G84" s="153">
        <v>0</v>
      </c>
      <c r="H84" s="153">
        <v>0</v>
      </c>
      <c r="I84" s="153">
        <v>6.8231087891581207E-2</v>
      </c>
      <c r="J84" s="153">
        <v>5.4497664900509231E-2</v>
      </c>
      <c r="K84" s="153">
        <v>5.0632493379916557E-2</v>
      </c>
      <c r="L84" s="153">
        <v>3.8931429847982681E-2</v>
      </c>
      <c r="M84" s="153">
        <v>3.6587880545283454E-2</v>
      </c>
      <c r="N84" s="153">
        <v>2.9966513367694059E-2</v>
      </c>
      <c r="O84" s="153">
        <v>7.2459267800832686E-3</v>
      </c>
      <c r="P84" s="153">
        <v>1.3423364354519308E-2</v>
      </c>
      <c r="Q84" s="153">
        <v>2.1858407272754937E-2</v>
      </c>
    </row>
    <row r="85" spans="1:17" x14ac:dyDescent="0.25">
      <c r="A85" s="154" t="s">
        <v>26</v>
      </c>
      <c r="B85" s="153">
        <v>2.5889320977154563E-2</v>
      </c>
      <c r="C85" s="153">
        <v>4.9149507698280401E-2</v>
      </c>
      <c r="D85" s="153">
        <v>4.5007984939357884E-2</v>
      </c>
      <c r="E85" s="153">
        <v>5.5421577965137345E-2</v>
      </c>
      <c r="F85" s="153">
        <v>5.633432496912627E-2</v>
      </c>
      <c r="G85" s="153">
        <v>5.9540633347870006E-2</v>
      </c>
      <c r="H85" s="153">
        <v>9.9902417621126241E-2</v>
      </c>
      <c r="I85" s="153">
        <v>9.2543490349064852E-2</v>
      </c>
      <c r="J85" s="153">
        <v>7.3834435333961113E-2</v>
      </c>
      <c r="K85" s="153">
        <v>6.8353331947540091E-2</v>
      </c>
      <c r="L85" s="153">
        <v>5.2220074054473035E-2</v>
      </c>
      <c r="M85" s="153">
        <v>4.9565704151594468E-2</v>
      </c>
      <c r="N85" s="153">
        <v>4.0766703816002829E-2</v>
      </c>
      <c r="O85" s="153">
        <v>9.8507771721436897E-3</v>
      </c>
      <c r="P85" s="153">
        <v>1.8265307388968227E-2</v>
      </c>
      <c r="Q85" s="153">
        <v>2.9948696479933954E-2</v>
      </c>
    </row>
    <row r="86" spans="1:17" x14ac:dyDescent="0.25">
      <c r="A86" s="152" t="s">
        <v>165</v>
      </c>
      <c r="B86" s="151">
        <v>7.8246778618401888E-2</v>
      </c>
      <c r="C86" s="151">
        <v>0.14653162352972782</v>
      </c>
      <c r="D86" s="151">
        <v>0.13426952158838446</v>
      </c>
      <c r="E86" s="151">
        <v>0.16396076571000495</v>
      </c>
      <c r="F86" s="151">
        <v>0.16741881775834624</v>
      </c>
      <c r="G86" s="151">
        <v>0.17694450861499175</v>
      </c>
      <c r="H86" s="151">
        <v>0.29642472985693979</v>
      </c>
      <c r="I86" s="151">
        <v>0.27472792600213608</v>
      </c>
      <c r="J86" s="151">
        <v>0.21936222957470733</v>
      </c>
      <c r="K86" s="151">
        <v>0.20376146585297031</v>
      </c>
      <c r="L86" s="151">
        <v>0.156599656282566</v>
      </c>
      <c r="M86" s="151">
        <v>0.1472272195457198</v>
      </c>
      <c r="N86" s="151">
        <v>0.12099408222854627</v>
      </c>
      <c r="O86" s="151">
        <v>2.9256465371663098E-2</v>
      </c>
      <c r="P86" s="151">
        <v>5.4198752806704165E-2</v>
      </c>
      <c r="Q86" s="151">
        <v>8.8256444601792466E-2</v>
      </c>
    </row>
    <row r="87" spans="1:17" x14ac:dyDescent="0.25">
      <c r="A87" s="156" t="s">
        <v>148</v>
      </c>
      <c r="B87" s="206">
        <v>0.22931755377141849</v>
      </c>
      <c r="C87" s="206">
        <v>0.43049622069725751</v>
      </c>
      <c r="D87" s="206">
        <v>0.39360863385502459</v>
      </c>
      <c r="E87" s="206">
        <v>0.48067436894589044</v>
      </c>
      <c r="F87" s="206">
        <v>0.49072369951275713</v>
      </c>
      <c r="G87" s="206">
        <v>0.4149730758982344</v>
      </c>
      <c r="H87" s="206">
        <v>0.69514165599844668</v>
      </c>
      <c r="I87" s="206">
        <v>0.80531504444457924</v>
      </c>
      <c r="J87" s="206">
        <v>0.6361991717904788</v>
      </c>
      <c r="K87" s="206">
        <v>0.59751272566470925</v>
      </c>
      <c r="L87" s="206">
        <v>0.43860275210130384</v>
      </c>
      <c r="M87" s="206">
        <v>0.41484172050820889</v>
      </c>
      <c r="N87" s="206">
        <v>0.33911936713304947</v>
      </c>
      <c r="O87" s="206">
        <v>8.2288703563771853E-2</v>
      </c>
      <c r="P87" s="206">
        <v>0.15304483448311562</v>
      </c>
      <c r="Q87" s="206">
        <v>0.24847834956322817</v>
      </c>
    </row>
    <row r="88" spans="1:17" x14ac:dyDescent="0.25">
      <c r="A88" s="152" t="s">
        <v>164</v>
      </c>
      <c r="B88" s="151">
        <v>3.8770198913328988E-2</v>
      </c>
      <c r="C88" s="151">
        <v>7.3660913740805148E-2</v>
      </c>
      <c r="D88" s="151">
        <v>6.6634122846710234E-2</v>
      </c>
      <c r="E88" s="151">
        <v>8.1395436851925657E-2</v>
      </c>
      <c r="F88" s="151">
        <v>8.3023683734485154E-2</v>
      </c>
      <c r="G88" s="151">
        <v>7.0255415505536517E-2</v>
      </c>
      <c r="H88" s="151">
        <v>0.11765643106186291</v>
      </c>
      <c r="I88" s="151">
        <v>0.13629479173037073</v>
      </c>
      <c r="J88" s="151">
        <v>0.13761447529916235</v>
      </c>
      <c r="K88" s="151">
        <v>0.10131072187819984</v>
      </c>
      <c r="L88" s="151">
        <v>0.16283026060495842</v>
      </c>
      <c r="M88" s="151">
        <v>0.14276337028708214</v>
      </c>
      <c r="N88" s="151">
        <v>0.11978618487365567</v>
      </c>
      <c r="O88" s="151">
        <v>2.7769690385592034E-2</v>
      </c>
      <c r="P88" s="151">
        <v>4.8992188610795961E-2</v>
      </c>
      <c r="Q88" s="151">
        <v>8.3024646870273069E-2</v>
      </c>
    </row>
    <row r="89" spans="1:17" x14ac:dyDescent="0.25">
      <c r="A89" s="154" t="s">
        <v>30</v>
      </c>
      <c r="B89" s="205">
        <v>5.1829538071564033E-4</v>
      </c>
      <c r="C89" s="205">
        <v>1.9546303338852603E-3</v>
      </c>
      <c r="D89" s="205">
        <v>9.3149180324423838E-4</v>
      </c>
      <c r="E89" s="205">
        <v>1.1137774372277341E-3</v>
      </c>
      <c r="F89" s="205">
        <v>1.0766649365968372E-3</v>
      </c>
      <c r="G89" s="205">
        <v>9.6765456895681111E-4</v>
      </c>
      <c r="H89" s="205">
        <v>1.569025090897691E-3</v>
      </c>
      <c r="I89" s="205">
        <v>1.8118661290958094E-3</v>
      </c>
      <c r="J89" s="205">
        <v>1.6105962863707866E-3</v>
      </c>
      <c r="K89" s="205">
        <v>1.5977592582523841E-3</v>
      </c>
      <c r="L89" s="205">
        <v>1.4013576522301247E-3</v>
      </c>
      <c r="M89" s="205">
        <v>1.1882048228177688E-3</v>
      </c>
      <c r="N89" s="205">
        <v>0</v>
      </c>
      <c r="O89" s="205">
        <v>0</v>
      </c>
      <c r="P89" s="205">
        <v>0</v>
      </c>
      <c r="Q89" s="205">
        <v>0</v>
      </c>
    </row>
    <row r="90" spans="1:17" x14ac:dyDescent="0.25">
      <c r="A90" s="154" t="s">
        <v>125</v>
      </c>
      <c r="B90" s="205">
        <v>1.4751057859936209E-3</v>
      </c>
      <c r="C90" s="205">
        <v>1.8874764339355677E-3</v>
      </c>
      <c r="D90" s="205">
        <v>1.767019887101235E-3</v>
      </c>
      <c r="E90" s="205">
        <v>1.5531301720437829E-3</v>
      </c>
      <c r="F90" s="205">
        <v>1.9218965704604824E-3</v>
      </c>
      <c r="G90" s="205">
        <v>1.6239135217318483E-3</v>
      </c>
      <c r="H90" s="205">
        <v>2.555158122746602E-3</v>
      </c>
      <c r="I90" s="205">
        <v>3.0212611436743202E-3</v>
      </c>
      <c r="J90" s="205">
        <v>3.1533835161720761E-3</v>
      </c>
      <c r="K90" s="205">
        <v>2.6143687031544268E-3</v>
      </c>
      <c r="L90" s="205">
        <v>5.0982380924935594E-3</v>
      </c>
      <c r="M90" s="205">
        <v>3.2542532234507704E-3</v>
      </c>
      <c r="N90" s="205">
        <v>2.6665387484267303E-3</v>
      </c>
      <c r="O90" s="205">
        <v>6.3510892539757867E-4</v>
      </c>
      <c r="P90" s="205">
        <v>1.0807860926953647E-3</v>
      </c>
      <c r="Q90" s="205">
        <v>1.312211262336905E-3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3.6776797746619724E-2</v>
      </c>
      <c r="C92" s="205">
        <v>6.9818806972984315E-2</v>
      </c>
      <c r="D92" s="205">
        <v>6.3935611156364758E-2</v>
      </c>
      <c r="E92" s="205">
        <v>7.8728529242654138E-2</v>
      </c>
      <c r="F92" s="205">
        <v>8.0025122227427831E-2</v>
      </c>
      <c r="G92" s="205">
        <v>6.7663847414847864E-2</v>
      </c>
      <c r="H92" s="205">
        <v>0.11353224784821861</v>
      </c>
      <c r="I92" s="205">
        <v>0.1314616644576006</v>
      </c>
      <c r="J92" s="205">
        <v>0.13285049549661948</v>
      </c>
      <c r="K92" s="205">
        <v>9.7098593916793027E-2</v>
      </c>
      <c r="L92" s="205">
        <v>0.15633066486023472</v>
      </c>
      <c r="M92" s="205">
        <v>0.13832091224081361</v>
      </c>
      <c r="N92" s="205">
        <v>0.11711964612522893</v>
      </c>
      <c r="O92" s="205">
        <v>2.7134581460194453E-2</v>
      </c>
      <c r="P92" s="205">
        <v>4.7911402518100596E-2</v>
      </c>
      <c r="Q92" s="205">
        <v>8.171243560793616E-2</v>
      </c>
    </row>
    <row r="93" spans="1:17" x14ac:dyDescent="0.25">
      <c r="A93" s="152" t="s">
        <v>163</v>
      </c>
      <c r="B93" s="151">
        <v>0.19054735485808949</v>
      </c>
      <c r="C93" s="151">
        <v>0.35683530695645238</v>
      </c>
      <c r="D93" s="151">
        <v>0.32697451100831437</v>
      </c>
      <c r="E93" s="151">
        <v>0.39927893209396481</v>
      </c>
      <c r="F93" s="151">
        <v>0.40770001577827197</v>
      </c>
      <c r="G93" s="151">
        <v>0.34471766039269786</v>
      </c>
      <c r="H93" s="151">
        <v>0.57748522493658372</v>
      </c>
      <c r="I93" s="151">
        <v>0.66902025271420851</v>
      </c>
      <c r="J93" s="151">
        <v>0.49858469649131648</v>
      </c>
      <c r="K93" s="151">
        <v>0.49620200378650936</v>
      </c>
      <c r="L93" s="151">
        <v>0.27577249149634542</v>
      </c>
      <c r="M93" s="151">
        <v>0.27207835022112675</v>
      </c>
      <c r="N93" s="151">
        <v>0.2193331822593938</v>
      </c>
      <c r="O93" s="151">
        <v>5.4519013178179816E-2</v>
      </c>
      <c r="P93" s="151">
        <v>0.10405264587231966</v>
      </c>
      <c r="Q93" s="151">
        <v>0.16545370269295509</v>
      </c>
    </row>
    <row r="94" spans="1:17" x14ac:dyDescent="0.25">
      <c r="A94" s="156" t="s">
        <v>147</v>
      </c>
      <c r="B94" s="206">
        <v>0.1147361395750225</v>
      </c>
      <c r="C94" s="206">
        <v>0.21729133743358683</v>
      </c>
      <c r="D94" s="206">
        <v>0.20050881207057719</v>
      </c>
      <c r="E94" s="206">
        <v>0.24680272370795975</v>
      </c>
      <c r="F94" s="206">
        <v>0.24856574275039942</v>
      </c>
      <c r="G94" s="206">
        <v>0.21479696417794039</v>
      </c>
      <c r="H94" s="206">
        <v>0.35704679534251987</v>
      </c>
      <c r="I94" s="206">
        <v>0.40714411224906349</v>
      </c>
      <c r="J94" s="206">
        <v>0.3178897544611049</v>
      </c>
      <c r="K94" s="206">
        <v>0.30282638773486759</v>
      </c>
      <c r="L94" s="206">
        <v>0.22925736539741273</v>
      </c>
      <c r="M94" s="206">
        <v>0.21316628488025421</v>
      </c>
      <c r="N94" s="206">
        <v>0.17504998026707816</v>
      </c>
      <c r="O94" s="206">
        <v>4.2777955618254822E-2</v>
      </c>
      <c r="P94" s="206">
        <v>7.835262197393969E-2</v>
      </c>
      <c r="Q94" s="206">
        <v>0.12747449524657706</v>
      </c>
    </row>
    <row r="95" spans="1:17" x14ac:dyDescent="0.25">
      <c r="A95" s="152" t="s">
        <v>162</v>
      </c>
      <c r="B95" s="151">
        <v>1.83349677863135E-4</v>
      </c>
      <c r="C95" s="151">
        <v>3.9990868988893258E-4</v>
      </c>
      <c r="D95" s="151">
        <v>8.1550094518203879E-4</v>
      </c>
      <c r="E95" s="151">
        <v>2.7280728706352287E-4</v>
      </c>
      <c r="F95" s="151">
        <v>5.4954456685821457E-4</v>
      </c>
      <c r="G95" s="151">
        <v>1.1247096805421773E-3</v>
      </c>
      <c r="H95" s="151">
        <v>8.8820144536791521E-3</v>
      </c>
      <c r="I95" s="151">
        <v>2.8211731068938546E-2</v>
      </c>
      <c r="J95" s="151">
        <v>5.8066419539007735E-2</v>
      </c>
      <c r="K95" s="151">
        <v>3.7684725349659165E-2</v>
      </c>
      <c r="L95" s="151">
        <v>4.5407416346373283E-2</v>
      </c>
      <c r="M95" s="151">
        <v>4.2081702291914401E-2</v>
      </c>
      <c r="N95" s="151">
        <v>3.4640895537916883E-2</v>
      </c>
      <c r="O95" s="151">
        <v>8.3033471493043094E-3</v>
      </c>
      <c r="P95" s="151">
        <v>1.5236525608737407E-2</v>
      </c>
      <c r="Q95" s="151">
        <v>2.5016852064157644E-2</v>
      </c>
    </row>
    <row r="96" spans="1:17" x14ac:dyDescent="0.25">
      <c r="A96" s="154" t="s">
        <v>30</v>
      </c>
      <c r="B96" s="153">
        <v>7.912425255180626E-5</v>
      </c>
      <c r="C96" s="153">
        <v>2.983986929812361E-4</v>
      </c>
      <c r="D96" s="153">
        <v>1.4220383864519139E-4</v>
      </c>
      <c r="E96" s="153">
        <v>1.7003201361360607E-4</v>
      </c>
      <c r="F96" s="153">
        <v>1.6436632763220025E-4</v>
      </c>
      <c r="G96" s="153">
        <v>1.4772453574895948E-4</v>
      </c>
      <c r="H96" s="153">
        <v>2.3953124448242605E-4</v>
      </c>
      <c r="I96" s="153">
        <v>2.7660395697660153E-4</v>
      </c>
      <c r="J96" s="153">
        <v>2.4587760582747974E-4</v>
      </c>
      <c r="K96" s="153">
        <v>2.4391787341880423E-4</v>
      </c>
      <c r="L96" s="153">
        <v>2.1393471930496999E-4</v>
      </c>
      <c r="M96" s="153">
        <v>1.8139428206767852E-4</v>
      </c>
      <c r="N96" s="153">
        <v>0</v>
      </c>
      <c r="O96" s="153">
        <v>0</v>
      </c>
      <c r="P96" s="153">
        <v>0</v>
      </c>
      <c r="Q96" s="153">
        <v>0</v>
      </c>
    </row>
    <row r="97" spans="1:17" x14ac:dyDescent="0.25">
      <c r="A97" s="154" t="s">
        <v>125</v>
      </c>
      <c r="B97" s="153">
        <v>4.0192386188943369E-6</v>
      </c>
      <c r="C97" s="153">
        <v>2.6719796072108691E-6</v>
      </c>
      <c r="D97" s="153">
        <v>1.8107788961927698E-5</v>
      </c>
      <c r="E97" s="153">
        <v>1.9882919623091907E-6</v>
      </c>
      <c r="F97" s="153">
        <v>9.0335529936775199E-6</v>
      </c>
      <c r="G97" s="153">
        <v>2.2897830233149998E-5</v>
      </c>
      <c r="H97" s="153">
        <v>1.9022658821580806E-4</v>
      </c>
      <c r="I97" s="153">
        <v>6.2758386397100501E-4</v>
      </c>
      <c r="J97" s="153">
        <v>1.3406260553133031E-3</v>
      </c>
      <c r="K97" s="153">
        <v>9.81658479648178E-4</v>
      </c>
      <c r="L97" s="153">
        <v>1.4272978713793165E-3</v>
      </c>
      <c r="M97" s="153">
        <v>9.6312239478923186E-4</v>
      </c>
      <c r="N97" s="153">
        <v>7.7113475422467895E-4</v>
      </c>
      <c r="O97" s="153">
        <v>1.8990236520367615E-4</v>
      </c>
      <c r="P97" s="153">
        <v>3.3612348102553274E-4</v>
      </c>
      <c r="Q97" s="153">
        <v>3.9539337129728726E-4</v>
      </c>
    </row>
    <row r="98" spans="1:17" x14ac:dyDescent="0.25">
      <c r="A98" s="154" t="s">
        <v>26</v>
      </c>
      <c r="B98" s="153">
        <v>1.0020618669243442E-4</v>
      </c>
      <c r="C98" s="153">
        <v>9.8838017300485593E-5</v>
      </c>
      <c r="D98" s="153">
        <v>6.5518931757491974E-4</v>
      </c>
      <c r="E98" s="153">
        <v>1.0078698148760761E-4</v>
      </c>
      <c r="F98" s="153">
        <v>3.7614468623233677E-4</v>
      </c>
      <c r="G98" s="153">
        <v>9.5408731456006783E-4</v>
      </c>
      <c r="H98" s="153">
        <v>8.4522566209809177E-3</v>
      </c>
      <c r="I98" s="153">
        <v>2.730754324799094E-2</v>
      </c>
      <c r="J98" s="153">
        <v>5.6479915877866951E-2</v>
      </c>
      <c r="K98" s="153">
        <v>3.6459148996592181E-2</v>
      </c>
      <c r="L98" s="153">
        <v>4.3766183755688998E-2</v>
      </c>
      <c r="M98" s="153">
        <v>4.0937185615057492E-2</v>
      </c>
      <c r="N98" s="153">
        <v>3.38697607836922E-2</v>
      </c>
      <c r="O98" s="153">
        <v>8.1134447841006326E-3</v>
      </c>
      <c r="P98" s="153">
        <v>1.4900402127711874E-2</v>
      </c>
      <c r="Q98" s="153">
        <v>2.4621458692860355E-2</v>
      </c>
    </row>
    <row r="99" spans="1:17" x14ac:dyDescent="0.25">
      <c r="A99" s="152" t="s">
        <v>161</v>
      </c>
      <c r="B99" s="151">
        <v>7.8320799473787173E-2</v>
      </c>
      <c r="C99" s="151">
        <v>0.14892351718624233</v>
      </c>
      <c r="D99" s="151">
        <v>0.13813507040350489</v>
      </c>
      <c r="E99" s="151">
        <v>0.17046406946845571</v>
      </c>
      <c r="F99" s="151">
        <v>0.17069466576197537</v>
      </c>
      <c r="G99" s="151">
        <v>0.14910560724306704</v>
      </c>
      <c r="H99" s="151">
        <v>0.24871254545977603</v>
      </c>
      <c r="I99" s="151">
        <v>0.28600716346932309</v>
      </c>
      <c r="J99" s="151">
        <v>0.22979938976635939</v>
      </c>
      <c r="K99" s="151">
        <v>0.2170315925106841</v>
      </c>
      <c r="L99" s="151">
        <v>0.16732612296193633</v>
      </c>
      <c r="M99" s="151">
        <v>0.15478037001272066</v>
      </c>
      <c r="N99" s="151">
        <v>0.12726415104027616</v>
      </c>
      <c r="O99" s="151">
        <v>3.1206073801405339E-2</v>
      </c>
      <c r="P99" s="151">
        <v>5.6878461832616245E-2</v>
      </c>
      <c r="Q99" s="151">
        <v>9.254036861139614E-2</v>
      </c>
    </row>
    <row r="100" spans="1:17" x14ac:dyDescent="0.25">
      <c r="A100" s="150" t="s">
        <v>33</v>
      </c>
      <c r="B100" s="87">
        <v>1.1181050892486466E-2</v>
      </c>
      <c r="C100" s="87">
        <v>1.4159704328343362E-2</v>
      </c>
      <c r="D100" s="87">
        <v>2.5861226780407739E-3</v>
      </c>
      <c r="E100" s="87">
        <v>5.263484875662099E-4</v>
      </c>
      <c r="F100" s="87">
        <v>1.7058601244914835E-2</v>
      </c>
      <c r="G100" s="87">
        <v>3.5197538565180119E-3</v>
      </c>
      <c r="H100" s="87">
        <v>6.2954888762942925E-3</v>
      </c>
      <c r="I100" s="87">
        <v>3.3731523881301399E-2</v>
      </c>
      <c r="J100" s="87">
        <v>1.5807891098995788E-2</v>
      </c>
      <c r="K100" s="87">
        <v>2.8344848702914986E-3</v>
      </c>
      <c r="L100" s="87">
        <v>1.9651379375420094E-3</v>
      </c>
      <c r="M100" s="87">
        <v>9.9909094171537031E-3</v>
      </c>
      <c r="N100" s="87">
        <v>7.3771607435000669E-3</v>
      </c>
      <c r="O100" s="87">
        <v>2.0743851363206269E-4</v>
      </c>
      <c r="P100" s="87">
        <v>1.8386555045856493E-3</v>
      </c>
      <c r="Q100" s="87">
        <v>3.0038119053914939E-3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6.8723826670465587E-5</v>
      </c>
      <c r="C103" s="87">
        <v>5.8094375919153292E-5</v>
      </c>
      <c r="D103" s="87">
        <v>1.0970282889879389E-5</v>
      </c>
      <c r="E103" s="87">
        <v>1.6168028568447761E-6</v>
      </c>
      <c r="F103" s="87">
        <v>7.3077426471741024E-5</v>
      </c>
      <c r="G103" s="87">
        <v>2.5594394080080771E-4</v>
      </c>
      <c r="H103" s="87">
        <v>4.0148501151975751E-4</v>
      </c>
      <c r="I103" s="87">
        <v>1.2867368124978482E-4</v>
      </c>
      <c r="J103" s="87">
        <v>6.1598397640170413E-5</v>
      </c>
      <c r="K103" s="87">
        <v>2.4895521684110988E-5</v>
      </c>
      <c r="L103" s="87">
        <v>1.4457710251033616E-5</v>
      </c>
      <c r="M103" s="87">
        <v>3.9832430714026213E-5</v>
      </c>
      <c r="N103" s="87">
        <v>2.9277991639204566E-5</v>
      </c>
      <c r="O103" s="87">
        <v>9.9689443736590402E-7</v>
      </c>
      <c r="P103" s="87">
        <v>7.2614624824971329E-6</v>
      </c>
      <c r="Q103" s="87">
        <v>9.1309559559419005E-6</v>
      </c>
    </row>
    <row r="104" spans="1:17" x14ac:dyDescent="0.25">
      <c r="A104" s="150" t="s">
        <v>29</v>
      </c>
      <c r="B104" s="87">
        <v>1.9899436647063677E-3</v>
      </c>
      <c r="C104" s="87">
        <v>1.9537058027399214E-3</v>
      </c>
      <c r="D104" s="87">
        <v>3.9924570869046011E-4</v>
      </c>
      <c r="E104" s="87">
        <v>7.971468838738128E-5</v>
      </c>
      <c r="F104" s="87">
        <v>5.8469144800415759E-3</v>
      </c>
      <c r="G104" s="87">
        <v>1.3207961660882154E-2</v>
      </c>
      <c r="H104" s="87">
        <v>2.3985133650813728E-2</v>
      </c>
      <c r="I104" s="87">
        <v>8.3389950683281037E-3</v>
      </c>
      <c r="J104" s="87">
        <v>3.7468710270220007E-3</v>
      </c>
      <c r="K104" s="87">
        <v>4.2712624339632851E-3</v>
      </c>
      <c r="L104" s="87">
        <v>1.4619569110802474E-3</v>
      </c>
      <c r="M104" s="87">
        <v>2.8247337284696646E-3</v>
      </c>
      <c r="N104" s="87">
        <v>2.3523214786300142E-3</v>
      </c>
      <c r="O104" s="87">
        <v>1.1626019142170591E-4</v>
      </c>
      <c r="P104" s="87">
        <v>5.9522325014020085E-4</v>
      </c>
      <c r="Q104" s="87">
        <v>1.2407732599198488E-3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1.6937994723679026E-3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1.6903221741598668E-3</v>
      </c>
      <c r="C106" s="87">
        <v>2.0974871499171701E-3</v>
      </c>
      <c r="D106" s="87">
        <v>3.8823163504547406E-4</v>
      </c>
      <c r="E106" s="87">
        <v>7.946788877083536E-5</v>
      </c>
      <c r="F106" s="87">
        <v>2.9789161253511755E-3</v>
      </c>
      <c r="G106" s="87">
        <v>1.0458035267320908E-2</v>
      </c>
      <c r="H106" s="87">
        <v>1.7483802687416981E-2</v>
      </c>
      <c r="I106" s="87">
        <v>5.4872405621237347E-3</v>
      </c>
      <c r="J106" s="87">
        <v>2.5491600392340591E-3</v>
      </c>
      <c r="K106" s="87">
        <v>9.1153108526292642E-4</v>
      </c>
      <c r="L106" s="87">
        <v>4.3952205951799185E-4</v>
      </c>
      <c r="M106" s="87">
        <v>1.6696812742460038E-3</v>
      </c>
      <c r="N106" s="87">
        <v>1.2677570666998043E-3</v>
      </c>
      <c r="O106" s="87">
        <v>4.1995768303658446E-5</v>
      </c>
      <c r="P106" s="87">
        <v>3.1717390610005444E-4</v>
      </c>
      <c r="Q106" s="87">
        <v>5.5603952782483704E-4</v>
      </c>
    </row>
    <row r="107" spans="1:17" x14ac:dyDescent="0.25">
      <c r="A107" s="150" t="s">
        <v>25</v>
      </c>
      <c r="B107" s="87">
        <v>4.6427187389699733E-2</v>
      </c>
      <c r="C107" s="87">
        <v>9.4371886226868623E-2</v>
      </c>
      <c r="D107" s="87">
        <v>0.10005354527126935</v>
      </c>
      <c r="E107" s="87">
        <v>0.11429279134261221</v>
      </c>
      <c r="F107" s="87">
        <v>8.3774339009722976E-2</v>
      </c>
      <c r="G107" s="87">
        <v>3.5884757161560449E-2</v>
      </c>
      <c r="H107" s="87">
        <v>6.4258117587682836E-2</v>
      </c>
      <c r="I107" s="87">
        <v>7.7759593184439979E-2</v>
      </c>
      <c r="J107" s="87">
        <v>8.7531478104895935E-2</v>
      </c>
      <c r="K107" s="87">
        <v>8.0373747344533494E-2</v>
      </c>
      <c r="L107" s="87">
        <v>6.2564939894170002E-2</v>
      </c>
      <c r="M107" s="87">
        <v>5.5242237009069099E-2</v>
      </c>
      <c r="N107" s="87">
        <v>4.2930215345501906E-2</v>
      </c>
      <c r="O107" s="87">
        <v>1.1911143279806776E-2</v>
      </c>
      <c r="P107" s="87">
        <v>2.5521249304740812E-2</v>
      </c>
      <c r="Q107" s="87">
        <v>4.1599667051118512E-2</v>
      </c>
    </row>
    <row r="108" spans="1:17" x14ac:dyDescent="0.25">
      <c r="A108" s="150" t="s">
        <v>86</v>
      </c>
      <c r="B108" s="87">
        <v>1.9664976581871925E-4</v>
      </c>
      <c r="C108" s="87">
        <v>1.3528334839217886E-4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5.6915549126372465E-5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1.6766921760245558E-2</v>
      </c>
      <c r="C109" s="87">
        <v>3.6147355954061919E-2</v>
      </c>
      <c r="D109" s="87">
        <v>3.4696954827568967E-2</v>
      </c>
      <c r="E109" s="87">
        <v>5.5484130258262231E-2</v>
      </c>
      <c r="F109" s="87">
        <v>5.9269018003105162E-2</v>
      </c>
      <c r="G109" s="87">
        <v>8.5779155355984696E-2</v>
      </c>
      <c r="H109" s="87">
        <v>0.13628851764604843</v>
      </c>
      <c r="I109" s="87">
        <v>0.16056113709188008</v>
      </c>
      <c r="J109" s="87">
        <v>0.12010239109857145</v>
      </c>
      <c r="K109" s="87">
        <v>0.12861567125494877</v>
      </c>
      <c r="L109" s="87">
        <v>0.10082319290024866</v>
      </c>
      <c r="M109" s="87">
        <v>8.5012976153068159E-2</v>
      </c>
      <c r="N109" s="87">
        <v>7.3307418414305173E-2</v>
      </c>
      <c r="O109" s="87">
        <v>1.8928239153803768E-2</v>
      </c>
      <c r="P109" s="87">
        <v>2.859889840456703E-2</v>
      </c>
      <c r="Q109" s="87">
        <v>4.6130945911185516E-2</v>
      </c>
    </row>
    <row r="110" spans="1:17" x14ac:dyDescent="0.25">
      <c r="A110" s="149" t="s">
        <v>160</v>
      </c>
      <c r="B110" s="148">
        <v>3.623199042337219E-2</v>
      </c>
      <c r="C110" s="148">
        <v>6.7967911557455574E-2</v>
      </c>
      <c r="D110" s="148">
        <v>6.155824072189027E-2</v>
      </c>
      <c r="E110" s="148">
        <v>7.6065846952440508E-2</v>
      </c>
      <c r="F110" s="148">
        <v>7.7321532421565836E-2</v>
      </c>
      <c r="G110" s="148">
        <v>6.4566647254331172E-2</v>
      </c>
      <c r="H110" s="148">
        <v>9.9452235429064687E-2</v>
      </c>
      <c r="I110" s="148">
        <v>9.2925217710801852E-2</v>
      </c>
      <c r="J110" s="148">
        <v>3.0023945155737832E-2</v>
      </c>
      <c r="K110" s="148">
        <v>4.8110069874524347E-2</v>
      </c>
      <c r="L110" s="148">
        <v>1.6523826089103098E-2</v>
      </c>
      <c r="M110" s="148">
        <v>1.6304212575619141E-2</v>
      </c>
      <c r="N110" s="148">
        <v>1.3144933688885124E-2</v>
      </c>
      <c r="O110" s="148">
        <v>3.2685346675451724E-3</v>
      </c>
      <c r="P110" s="148">
        <v>6.2376345325860297E-3</v>
      </c>
      <c r="Q110" s="148">
        <v>9.9172745710232688E-3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190.43583526357813</v>
      </c>
      <c r="C112" s="96">
        <v>197.32659711257315</v>
      </c>
      <c r="D112" s="96">
        <v>183.18860271018377</v>
      </c>
      <c r="E112" s="96">
        <v>183.44215574345071</v>
      </c>
      <c r="F112" s="96">
        <v>179.60881674772259</v>
      </c>
      <c r="G112" s="96">
        <v>170.97814983877856</v>
      </c>
      <c r="H112" s="96">
        <v>172.34191617694592</v>
      </c>
      <c r="I112" s="96">
        <v>172.44143320790704</v>
      </c>
      <c r="J112" s="96">
        <v>159.60504390433189</v>
      </c>
      <c r="K112" s="96">
        <v>152.1674387300686</v>
      </c>
      <c r="L112" s="96">
        <v>130.42957910002417</v>
      </c>
      <c r="M112" s="96">
        <v>148.97165751708556</v>
      </c>
      <c r="N112" s="96">
        <v>151.80817552129648</v>
      </c>
      <c r="O112" s="96">
        <v>151.48521653559143</v>
      </c>
      <c r="P112" s="96">
        <v>165.66272203005155</v>
      </c>
      <c r="Q112" s="96">
        <v>169.66529375813806</v>
      </c>
    </row>
    <row r="113" spans="1:17" x14ac:dyDescent="0.25">
      <c r="A113" s="132" t="s">
        <v>83</v>
      </c>
      <c r="B113" s="160">
        <v>0.3009265641139397</v>
      </c>
      <c r="C113" s="160">
        <v>0.31308232617105475</v>
      </c>
      <c r="D113" s="160">
        <v>0.28835214430622974</v>
      </c>
      <c r="E113" s="160">
        <v>0.28673855514663971</v>
      </c>
      <c r="F113" s="160">
        <v>0.27744979454167085</v>
      </c>
      <c r="G113" s="160">
        <v>0.25738175618627279</v>
      </c>
      <c r="H113" s="160">
        <v>0.26357644182133594</v>
      </c>
      <c r="I113" s="160">
        <v>0.26486881089118575</v>
      </c>
      <c r="J113" s="160">
        <v>0.24767460705137936</v>
      </c>
      <c r="K113" s="160">
        <v>0.23307500389007224</v>
      </c>
      <c r="L113" s="160">
        <v>0.20337634218414272</v>
      </c>
      <c r="M113" s="160">
        <v>0.23266857635068616</v>
      </c>
      <c r="N113" s="160">
        <v>0.23688531173286306</v>
      </c>
      <c r="O113" s="160">
        <v>0.23556821347724893</v>
      </c>
      <c r="P113" s="160">
        <v>0.25782558166431491</v>
      </c>
      <c r="Q113" s="160">
        <v>0.26451610441062795</v>
      </c>
    </row>
    <row r="114" spans="1:17" x14ac:dyDescent="0.25">
      <c r="A114" s="76" t="s">
        <v>82</v>
      </c>
      <c r="B114" s="159">
        <v>3.9030160909869341E-2</v>
      </c>
      <c r="C114" s="159">
        <v>4.0606762664746804E-2</v>
      </c>
      <c r="D114" s="159">
        <v>3.739925926485093E-2</v>
      </c>
      <c r="E114" s="159">
        <v>3.7189976828364606E-2</v>
      </c>
      <c r="F114" s="159">
        <v>3.5985225024107392E-2</v>
      </c>
      <c r="G114" s="159">
        <v>3.3382401413427257E-2</v>
      </c>
      <c r="H114" s="159">
        <v>3.418585184271878E-2</v>
      </c>
      <c r="I114" s="159">
        <v>3.4353472048996324E-2</v>
      </c>
      <c r="J114" s="159">
        <v>3.2123384636937091E-2</v>
      </c>
      <c r="K114" s="159">
        <v>3.0229816808241518E-2</v>
      </c>
      <c r="L114" s="159">
        <v>2.6377901811626862E-2</v>
      </c>
      <c r="M114" s="159">
        <v>3.0177103175906834E-2</v>
      </c>
      <c r="N114" s="159">
        <v>3.0724013552414473E-2</v>
      </c>
      <c r="O114" s="159">
        <v>3.0553185971931199E-2</v>
      </c>
      <c r="P114" s="159">
        <v>3.3439965556609115E-2</v>
      </c>
      <c r="Q114" s="159">
        <v>3.4307726035411074E-2</v>
      </c>
    </row>
    <row r="115" spans="1:17" x14ac:dyDescent="0.25">
      <c r="A115" s="76" t="s">
        <v>81</v>
      </c>
      <c r="B115" s="159">
        <v>5.4729907605701129</v>
      </c>
      <c r="C115" s="159">
        <v>5.6940691941812105</v>
      </c>
      <c r="D115" s="159">
        <v>5.2442981437193499</v>
      </c>
      <c r="E115" s="159">
        <v>5.2149515867352711</v>
      </c>
      <c r="F115" s="159">
        <v>5.0460156833269769</v>
      </c>
      <c r="G115" s="159">
        <v>4.6810356463360447</v>
      </c>
      <c r="H115" s="159">
        <v>4.7936992037895507</v>
      </c>
      <c r="I115" s="159">
        <v>4.8172036890095908</v>
      </c>
      <c r="J115" s="159">
        <v>4.5044904560396075</v>
      </c>
      <c r="K115" s="159">
        <v>4.2389655647921538</v>
      </c>
      <c r="L115" s="159">
        <v>3.6988321219489122</v>
      </c>
      <c r="M115" s="159">
        <v>4.2315738140025516</v>
      </c>
      <c r="N115" s="159">
        <v>4.3082641316366086</v>
      </c>
      <c r="O115" s="159">
        <v>4.2843098934823134</v>
      </c>
      <c r="P115" s="159">
        <v>4.6891075583248778</v>
      </c>
      <c r="Q115" s="159">
        <v>4.8107889701396598</v>
      </c>
    </row>
    <row r="116" spans="1:17" x14ac:dyDescent="0.25">
      <c r="A116" s="76" t="s">
        <v>80</v>
      </c>
      <c r="B116" s="159">
        <v>9.9659715092501502E-2</v>
      </c>
      <c r="C116" s="159">
        <v>0.10368541414273769</v>
      </c>
      <c r="D116" s="159">
        <v>9.5495366560560707E-2</v>
      </c>
      <c r="E116" s="159">
        <v>9.4960984239097684E-2</v>
      </c>
      <c r="F116" s="159">
        <v>9.1884767826700325E-2</v>
      </c>
      <c r="G116" s="159">
        <v>8.5238711202044529E-2</v>
      </c>
      <c r="H116" s="159">
        <v>8.7290243632542244E-2</v>
      </c>
      <c r="I116" s="159">
        <v>8.7718245506271206E-2</v>
      </c>
      <c r="J116" s="159">
        <v>8.2023934467420248E-2</v>
      </c>
      <c r="K116" s="159">
        <v>7.7188893414120149E-2</v>
      </c>
      <c r="L116" s="159">
        <v>6.7353403573080811E-2</v>
      </c>
      <c r="M116" s="159">
        <v>7.7054294287252675E-2</v>
      </c>
      <c r="N116" s="159">
        <v>7.8450776675059106E-2</v>
      </c>
      <c r="O116" s="159">
        <v>7.8014585083632709E-2</v>
      </c>
      <c r="P116" s="159">
        <v>8.5385695636013323E-2</v>
      </c>
      <c r="Q116" s="159">
        <v>8.7601437515367669E-2</v>
      </c>
    </row>
    <row r="117" spans="1:17" x14ac:dyDescent="0.25">
      <c r="A117" s="129" t="s">
        <v>79</v>
      </c>
      <c r="B117" s="158">
        <v>0.31448892501019177</v>
      </c>
      <c r="C117" s="158">
        <v>0.32719253113176483</v>
      </c>
      <c r="D117" s="158">
        <v>0.30134779278878959</v>
      </c>
      <c r="E117" s="158">
        <v>0.29966148130711046</v>
      </c>
      <c r="F117" s="158">
        <v>0.28995408858844163</v>
      </c>
      <c r="G117" s="158">
        <v>0.26898161037590734</v>
      </c>
      <c r="H117" s="158">
        <v>0.27545548227180761</v>
      </c>
      <c r="I117" s="158">
        <v>0.27680609670058087</v>
      </c>
      <c r="J117" s="158">
        <v>0.25883697291149788</v>
      </c>
      <c r="K117" s="158">
        <v>0.2435793850102968</v>
      </c>
      <c r="L117" s="158">
        <v>0.21254224403326175</v>
      </c>
      <c r="M117" s="158">
        <v>0.24315464032106535</v>
      </c>
      <c r="N117" s="158">
        <v>0.24756141837104556</v>
      </c>
      <c r="O117" s="158">
        <v>0.24618496024492259</v>
      </c>
      <c r="P117" s="158">
        <v>0.26944543847926061</v>
      </c>
      <c r="Q117" s="158">
        <v>0.27643749420700803</v>
      </c>
    </row>
    <row r="118" spans="1:17" x14ac:dyDescent="0.25">
      <c r="A118" s="92" t="s">
        <v>125</v>
      </c>
      <c r="B118" s="91">
        <v>5.1387105667109974E-2</v>
      </c>
      <c r="C118" s="91">
        <v>5.3462859368457197E-2</v>
      </c>
      <c r="D118" s="91">
        <v>4.9239860736227985E-2</v>
      </c>
      <c r="E118" s="91">
        <v>4.8964319502800134E-2</v>
      </c>
      <c r="F118" s="91">
        <v>4.7378143406550638E-2</v>
      </c>
      <c r="G118" s="91">
        <v>4.3951266119937972E-2</v>
      </c>
      <c r="H118" s="91">
        <v>4.5009088868955861E-2</v>
      </c>
      <c r="I118" s="91">
        <v>4.5229777614560013E-2</v>
      </c>
      <c r="J118" s="91">
        <v>4.2293644767067637E-2</v>
      </c>
      <c r="K118" s="91">
        <v>3.9800573566932916E-2</v>
      </c>
      <c r="L118" s="91">
        <v>3.472914269559077E-2</v>
      </c>
      <c r="M118" s="91">
        <v>3.9731170804255748E-2</v>
      </c>
      <c r="N118" s="91">
        <v>4.0451232947297806E-2</v>
      </c>
      <c r="O118" s="91">
        <v>4.0226321373158458E-2</v>
      </c>
      <c r="P118" s="91">
        <v>4.4027055064676225E-2</v>
      </c>
      <c r="Q118" s="91">
        <v>4.5169548417980911E-2</v>
      </c>
    </row>
    <row r="119" spans="1:17" x14ac:dyDescent="0.25">
      <c r="A119" s="92" t="s">
        <v>26</v>
      </c>
      <c r="B119" s="91">
        <v>8.551465923267923E-2</v>
      </c>
      <c r="C119" s="91">
        <v>8.8968976577804434E-2</v>
      </c>
      <c r="D119" s="91">
        <v>8.194137141719135E-2</v>
      </c>
      <c r="E119" s="91">
        <v>8.148283586872565E-2</v>
      </c>
      <c r="F119" s="91">
        <v>7.8843237732327515E-2</v>
      </c>
      <c r="G119" s="91">
        <v>7.3140479431533484E-2</v>
      </c>
      <c r="H119" s="91">
        <v>7.4900830607893654E-2</v>
      </c>
      <c r="I119" s="91">
        <v>7.5268084661840179E-2</v>
      </c>
      <c r="J119" s="91">
        <v>7.0381987329530424E-2</v>
      </c>
      <c r="K119" s="91">
        <v>6.6233200754481483E-2</v>
      </c>
      <c r="L119" s="91">
        <v>5.7793696774741131E-2</v>
      </c>
      <c r="M119" s="91">
        <v>6.6117705757767861E-2</v>
      </c>
      <c r="N119" s="91">
        <v>6.7315980460910099E-2</v>
      </c>
      <c r="O119" s="91">
        <v>6.6941699084865955E-2</v>
      </c>
      <c r="P119" s="91">
        <v>7.3266601844904675E-2</v>
      </c>
      <c r="Q119" s="91">
        <v>7.5167855642235826E-2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0.17758716011040257</v>
      </c>
      <c r="C121" s="157">
        <v>0.18476069518550317</v>
      </c>
      <c r="D121" s="157">
        <v>0.17016656063537025</v>
      </c>
      <c r="E121" s="157">
        <v>0.16921432593558466</v>
      </c>
      <c r="F121" s="157">
        <v>0.1637327074495635</v>
      </c>
      <c r="G121" s="157">
        <v>0.15188986482443589</v>
      </c>
      <c r="H121" s="157">
        <v>0.15554556279495813</v>
      </c>
      <c r="I121" s="157">
        <v>0.15630823442418071</v>
      </c>
      <c r="J121" s="157">
        <v>0.14616134081489984</v>
      </c>
      <c r="K121" s="157">
        <v>0.13754561068888241</v>
      </c>
      <c r="L121" s="157">
        <v>0.12001940456292984</v>
      </c>
      <c r="M121" s="157">
        <v>0.13730576375904174</v>
      </c>
      <c r="N121" s="157">
        <v>0.13979420496283765</v>
      </c>
      <c r="O121" s="157">
        <v>0.13901693978689816</v>
      </c>
      <c r="P121" s="157">
        <v>0.15215178156967971</v>
      </c>
      <c r="Q121" s="157">
        <v>0.15610009014679127</v>
      </c>
    </row>
    <row r="122" spans="1:17" x14ac:dyDescent="0.25">
      <c r="A122" s="156" t="s">
        <v>146</v>
      </c>
      <c r="B122" s="206">
        <v>76.15116593213591</v>
      </c>
      <c r="C122" s="206">
        <v>77.989210940279762</v>
      </c>
      <c r="D122" s="206">
        <v>72.906766927593011</v>
      </c>
      <c r="E122" s="206">
        <v>73.397765947446828</v>
      </c>
      <c r="F122" s="206">
        <v>73.36079051310314</v>
      </c>
      <c r="G122" s="206">
        <v>69.720307698329151</v>
      </c>
      <c r="H122" s="206">
        <v>71.403347091306955</v>
      </c>
      <c r="I122" s="206">
        <v>71.342243416966397</v>
      </c>
      <c r="J122" s="206">
        <v>66.132673266799145</v>
      </c>
      <c r="K122" s="206">
        <v>62.861278202992722</v>
      </c>
      <c r="L122" s="206">
        <v>54.681909944674111</v>
      </c>
      <c r="M122" s="206">
        <v>62.495818119852352</v>
      </c>
      <c r="N122" s="206">
        <v>63.72996947620755</v>
      </c>
      <c r="O122" s="206">
        <v>63.288414018287497</v>
      </c>
      <c r="P122" s="206">
        <v>69.505212557255874</v>
      </c>
      <c r="Q122" s="206">
        <v>71.20568432548049</v>
      </c>
    </row>
    <row r="123" spans="1:17" x14ac:dyDescent="0.25">
      <c r="A123" s="152" t="s">
        <v>159</v>
      </c>
      <c r="B123" s="151">
        <v>46.102259978213674</v>
      </c>
      <c r="C123" s="151">
        <v>49.338062200054424</v>
      </c>
      <c r="D123" s="151">
        <v>44.281257605522214</v>
      </c>
      <c r="E123" s="151">
        <v>43.119579052984221</v>
      </c>
      <c r="F123" s="151">
        <v>39.279467331804227</v>
      </c>
      <c r="G123" s="151">
        <v>34.643557054930312</v>
      </c>
      <c r="H123" s="151">
        <v>35.479048617381721</v>
      </c>
      <c r="I123" s="151">
        <v>36.085940955767086</v>
      </c>
      <c r="J123" s="151">
        <v>34.361224706695317</v>
      </c>
      <c r="K123" s="151">
        <v>31.680206830850736</v>
      </c>
      <c r="L123" s="151">
        <v>27.804690243572402</v>
      </c>
      <c r="M123" s="151">
        <v>31.894091328076751</v>
      </c>
      <c r="N123" s="151">
        <v>32.318523222198131</v>
      </c>
      <c r="O123" s="151">
        <v>32.244970802420006</v>
      </c>
      <c r="P123" s="151">
        <v>35.024818459802006</v>
      </c>
      <c r="Q123" s="151">
        <v>36.087066702110199</v>
      </c>
    </row>
    <row r="124" spans="1:17" x14ac:dyDescent="0.25">
      <c r="A124" s="154" t="s">
        <v>33</v>
      </c>
      <c r="B124" s="153">
        <v>14.047006749215408</v>
      </c>
      <c r="C124" s="153">
        <v>18.443805097399384</v>
      </c>
      <c r="D124" s="153">
        <v>13.931901579125563</v>
      </c>
      <c r="E124" s="153">
        <v>11.522997704494056</v>
      </c>
      <c r="F124" s="153">
        <v>4.2490477389050705</v>
      </c>
      <c r="G124" s="153">
        <v>0</v>
      </c>
      <c r="H124" s="153">
        <v>0</v>
      </c>
      <c r="I124" s="153">
        <v>1.0683198622955177</v>
      </c>
      <c r="J124" s="153">
        <v>2.4450171401678338</v>
      </c>
      <c r="K124" s="153">
        <v>0.36740301083514082</v>
      </c>
      <c r="L124" s="153">
        <v>0.73093204477957463</v>
      </c>
      <c r="M124" s="153">
        <v>1.310798055601565</v>
      </c>
      <c r="N124" s="153">
        <v>1.1264716023647676</v>
      </c>
      <c r="O124" s="153">
        <v>1.1280792978008347</v>
      </c>
      <c r="P124" s="153">
        <v>0.87630745540340838</v>
      </c>
      <c r="Q124" s="153">
        <v>1.1244877047490569</v>
      </c>
    </row>
    <row r="125" spans="1:17" x14ac:dyDescent="0.25">
      <c r="A125" s="154" t="s">
        <v>30</v>
      </c>
      <c r="B125" s="153">
        <v>0.152871702861233</v>
      </c>
      <c r="C125" s="153">
        <v>0.29450315303968827</v>
      </c>
      <c r="D125" s="153">
        <v>0.15180005526174598</v>
      </c>
      <c r="E125" s="153">
        <v>0.15555052041549242</v>
      </c>
      <c r="F125" s="153">
        <v>0.16419680955484517</v>
      </c>
      <c r="G125" s="153">
        <v>0.17504658668237988</v>
      </c>
      <c r="H125" s="153">
        <v>0.17352209428673521</v>
      </c>
      <c r="I125" s="153">
        <v>0.17036994602215025</v>
      </c>
      <c r="J125" s="153">
        <v>0.17211418224432351</v>
      </c>
      <c r="K125" s="153">
        <v>0.18034709367675553</v>
      </c>
      <c r="L125" s="153">
        <v>0.17771429340597689</v>
      </c>
      <c r="M125" s="153">
        <v>0.18155753890428955</v>
      </c>
      <c r="N125" s="153">
        <v>0</v>
      </c>
      <c r="O125" s="153">
        <v>0</v>
      </c>
      <c r="P125" s="153">
        <v>0</v>
      </c>
      <c r="Q125" s="153">
        <v>0</v>
      </c>
    </row>
    <row r="126" spans="1:17" x14ac:dyDescent="0.25">
      <c r="A126" s="154" t="s">
        <v>125</v>
      </c>
      <c r="B126" s="153">
        <v>1.1372581914584903</v>
      </c>
      <c r="C126" s="153">
        <v>0.74091079987407771</v>
      </c>
      <c r="D126" s="153">
        <v>0.75629447559444174</v>
      </c>
      <c r="E126" s="153">
        <v>0.57579977888132938</v>
      </c>
      <c r="F126" s="153">
        <v>0.78544521477519136</v>
      </c>
      <c r="G126" s="153">
        <v>0.80784657299833174</v>
      </c>
      <c r="H126" s="153">
        <v>0.77709724081434428</v>
      </c>
      <c r="I126" s="153">
        <v>0.77838763900466224</v>
      </c>
      <c r="J126" s="153">
        <v>0.72389353487740415</v>
      </c>
      <c r="K126" s="153">
        <v>0.80317378052121302</v>
      </c>
      <c r="L126" s="153">
        <v>0.83355434546771201</v>
      </c>
      <c r="M126" s="153">
        <v>0.69124111769158192</v>
      </c>
      <c r="N126" s="153">
        <v>0.68718632685643688</v>
      </c>
      <c r="O126" s="153">
        <v>0.69770297556252658</v>
      </c>
      <c r="P126" s="153">
        <v>0.74754568321658688</v>
      </c>
      <c r="Q126" s="153">
        <v>0.54577228138509581</v>
      </c>
    </row>
    <row r="127" spans="1:17" x14ac:dyDescent="0.25">
      <c r="A127" s="154" t="s">
        <v>29</v>
      </c>
      <c r="B127" s="153">
        <v>2.4114182037732355</v>
      </c>
      <c r="C127" s="153">
        <v>2.4521390497347348</v>
      </c>
      <c r="D127" s="153">
        <v>2.0764593989227742</v>
      </c>
      <c r="E127" s="153">
        <v>1.6778064884305088</v>
      </c>
      <c r="F127" s="153">
        <v>1.3759222285790838</v>
      </c>
      <c r="G127" s="153">
        <v>0</v>
      </c>
      <c r="H127" s="153">
        <v>0</v>
      </c>
      <c r="I127" s="153">
        <v>0.1995189696512778</v>
      </c>
      <c r="J127" s="153">
        <v>0.52292151264200459</v>
      </c>
      <c r="K127" s="153">
        <v>0.49911986845685974</v>
      </c>
      <c r="L127" s="153">
        <v>0.50265836726288526</v>
      </c>
      <c r="M127" s="153">
        <v>0.32952902646145482</v>
      </c>
      <c r="N127" s="153">
        <v>0.32228517070900836</v>
      </c>
      <c r="O127" s="153">
        <v>0.61032036747308027</v>
      </c>
      <c r="P127" s="153">
        <v>0.26215795557532173</v>
      </c>
      <c r="Q127" s="153">
        <v>0.43113407371052864</v>
      </c>
    </row>
    <row r="128" spans="1:17" x14ac:dyDescent="0.25">
      <c r="A128" s="154" t="s">
        <v>26</v>
      </c>
      <c r="B128" s="153">
        <v>28.353705130905308</v>
      </c>
      <c r="C128" s="153">
        <v>27.406704100006536</v>
      </c>
      <c r="D128" s="153">
        <v>27.364802096617691</v>
      </c>
      <c r="E128" s="153">
        <v>29.187424560762835</v>
      </c>
      <c r="F128" s="153">
        <v>32.70485533999004</v>
      </c>
      <c r="G128" s="153">
        <v>33.660663895249598</v>
      </c>
      <c r="H128" s="153">
        <v>34.528429282280641</v>
      </c>
      <c r="I128" s="153">
        <v>33.869344538793477</v>
      </c>
      <c r="J128" s="153">
        <v>30.497278336763749</v>
      </c>
      <c r="K128" s="153">
        <v>29.830163077360766</v>
      </c>
      <c r="L128" s="153">
        <v>25.559831192656254</v>
      </c>
      <c r="M128" s="153">
        <v>29.380965589417858</v>
      </c>
      <c r="N128" s="153">
        <v>30.182580122267918</v>
      </c>
      <c r="O128" s="153">
        <v>29.808868161583565</v>
      </c>
      <c r="P128" s="153">
        <v>33.138807365606688</v>
      </c>
      <c r="Q128" s="153">
        <v>33.98567264226552</v>
      </c>
    </row>
    <row r="129" spans="1:17" x14ac:dyDescent="0.25">
      <c r="A129" s="152" t="s">
        <v>158</v>
      </c>
      <c r="B129" s="151">
        <v>30.048905953922237</v>
      </c>
      <c r="C129" s="151">
        <v>28.651148740225334</v>
      </c>
      <c r="D129" s="151">
        <v>28.625509322070798</v>
      </c>
      <c r="E129" s="151">
        <v>30.27818689446261</v>
      </c>
      <c r="F129" s="151">
        <v>34.081323181298913</v>
      </c>
      <c r="G129" s="151">
        <v>35.076750643398832</v>
      </c>
      <c r="H129" s="151">
        <v>35.924298473925234</v>
      </c>
      <c r="I129" s="151">
        <v>35.256302461199319</v>
      </c>
      <c r="J129" s="151">
        <v>31.771448560103828</v>
      </c>
      <c r="K129" s="151">
        <v>31.181071372141986</v>
      </c>
      <c r="L129" s="151">
        <v>26.877219701101708</v>
      </c>
      <c r="M129" s="151">
        <v>30.601726791775601</v>
      </c>
      <c r="N129" s="151">
        <v>31.411446254009419</v>
      </c>
      <c r="O129" s="151">
        <v>31.043443215867487</v>
      </c>
      <c r="P129" s="151">
        <v>34.480394097453875</v>
      </c>
      <c r="Q129" s="151">
        <v>35.118617623370291</v>
      </c>
    </row>
    <row r="130" spans="1:17" x14ac:dyDescent="0.25">
      <c r="A130" s="156" t="s">
        <v>145</v>
      </c>
      <c r="B130" s="206">
        <v>58.398394527046861</v>
      </c>
      <c r="C130" s="206">
        <v>60.869559239714008</v>
      </c>
      <c r="D130" s="206">
        <v>57.075085610757178</v>
      </c>
      <c r="E130" s="206">
        <v>57.1668103664284</v>
      </c>
      <c r="F130" s="206">
        <v>52.762407576840744</v>
      </c>
      <c r="G130" s="206">
        <v>35.74252172120039</v>
      </c>
      <c r="H130" s="206">
        <v>54.078040053680873</v>
      </c>
      <c r="I130" s="206">
        <v>54.342946652279842</v>
      </c>
      <c r="J130" s="206">
        <v>50.260352833666651</v>
      </c>
      <c r="K130" s="206">
        <v>47.81260320468192</v>
      </c>
      <c r="L130" s="206">
        <v>39.82908002822149</v>
      </c>
      <c r="M130" s="206">
        <v>45.857645422814755</v>
      </c>
      <c r="N130" s="206">
        <v>46.59972520825842</v>
      </c>
      <c r="O130" s="206">
        <v>46.504160892232733</v>
      </c>
      <c r="P130" s="206">
        <v>51.098970319130188</v>
      </c>
      <c r="Q130" s="206">
        <v>52.269819867226957</v>
      </c>
    </row>
    <row r="131" spans="1:17" x14ac:dyDescent="0.25">
      <c r="A131" s="152" t="s">
        <v>157</v>
      </c>
      <c r="B131" s="151">
        <v>9.8732841633637882</v>
      </c>
      <c r="C131" s="151">
        <v>10.415207235351151</v>
      </c>
      <c r="D131" s="151">
        <v>9.6622582406931841</v>
      </c>
      <c r="E131" s="151">
        <v>9.6803944703996354</v>
      </c>
      <c r="F131" s="151">
        <v>8.9266718605176134</v>
      </c>
      <c r="G131" s="151">
        <v>6.0512497330173929</v>
      </c>
      <c r="H131" s="151">
        <v>9.1529965678690175</v>
      </c>
      <c r="I131" s="151">
        <v>9.1972211957066516</v>
      </c>
      <c r="J131" s="151">
        <v>10.871677283216663</v>
      </c>
      <c r="K131" s="151">
        <v>8.1068220599880565</v>
      </c>
      <c r="L131" s="151">
        <v>14.786454142342281</v>
      </c>
      <c r="M131" s="151">
        <v>15.78142142012805</v>
      </c>
      <c r="N131" s="151">
        <v>16.460290504929972</v>
      </c>
      <c r="O131" s="151">
        <v>15.693601839507055</v>
      </c>
      <c r="P131" s="151">
        <v>16.357627489665322</v>
      </c>
      <c r="Q131" s="151">
        <v>17.465036064822296</v>
      </c>
    </row>
    <row r="132" spans="1:17" x14ac:dyDescent="0.25">
      <c r="A132" s="154" t="s">
        <v>30</v>
      </c>
      <c r="B132" s="205">
        <v>0.13198997471754123</v>
      </c>
      <c r="C132" s="205">
        <v>0.27637289523115383</v>
      </c>
      <c r="D132" s="205">
        <v>0.13507065100473739</v>
      </c>
      <c r="E132" s="205">
        <v>0.13246203179926982</v>
      </c>
      <c r="F132" s="205">
        <v>0.1157625650948186</v>
      </c>
      <c r="G132" s="205">
        <v>8.3346164988398877E-2</v>
      </c>
      <c r="H132" s="205">
        <v>0.12206116692708346</v>
      </c>
      <c r="I132" s="205">
        <v>0.12226537312789817</v>
      </c>
      <c r="J132" s="205">
        <v>0.12723867181054446</v>
      </c>
      <c r="K132" s="205">
        <v>0.12785171955366126</v>
      </c>
      <c r="L132" s="205">
        <v>0.12725589570843074</v>
      </c>
      <c r="M132" s="205">
        <v>0.131347144611453</v>
      </c>
      <c r="N132" s="205">
        <v>0</v>
      </c>
      <c r="O132" s="205">
        <v>0</v>
      </c>
      <c r="P132" s="205">
        <v>0</v>
      </c>
      <c r="Q132" s="205">
        <v>0</v>
      </c>
    </row>
    <row r="133" spans="1:17" x14ac:dyDescent="0.25">
      <c r="A133" s="154" t="s">
        <v>125</v>
      </c>
      <c r="B133" s="205">
        <v>0.37565292426524133</v>
      </c>
      <c r="C133" s="205">
        <v>0.26687774035024658</v>
      </c>
      <c r="D133" s="205">
        <v>0.25622611563281911</v>
      </c>
      <c r="E133" s="205">
        <v>0.18471444236628323</v>
      </c>
      <c r="F133" s="205">
        <v>0.20664151796999616</v>
      </c>
      <c r="G133" s="205">
        <v>0.13987115717860618</v>
      </c>
      <c r="H133" s="205">
        <v>0.19877666963708415</v>
      </c>
      <c r="I133" s="205">
        <v>0.20387578039913121</v>
      </c>
      <c r="J133" s="205">
        <v>0.24912036225484574</v>
      </c>
      <c r="K133" s="205">
        <v>0.20920018614767441</v>
      </c>
      <c r="L133" s="205">
        <v>0.46296593447264334</v>
      </c>
      <c r="M133" s="205">
        <v>0.35973332251692941</v>
      </c>
      <c r="N133" s="205">
        <v>0.36641957073807307</v>
      </c>
      <c r="O133" s="205">
        <v>0.35892177627872024</v>
      </c>
      <c r="P133" s="205">
        <v>0.36085540984437442</v>
      </c>
      <c r="Q133" s="205">
        <v>0.27603630831684706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9.3656412643810061</v>
      </c>
      <c r="C135" s="205">
        <v>9.8719565997697512</v>
      </c>
      <c r="D135" s="205">
        <v>9.2709614740556283</v>
      </c>
      <c r="E135" s="205">
        <v>9.3632179962340825</v>
      </c>
      <c r="F135" s="205">
        <v>8.6042677774527991</v>
      </c>
      <c r="G135" s="205">
        <v>5.8280324108503878</v>
      </c>
      <c r="H135" s="205">
        <v>8.8321587313048493</v>
      </c>
      <c r="I135" s="205">
        <v>8.8710800421796225</v>
      </c>
      <c r="J135" s="205">
        <v>10.495318249151273</v>
      </c>
      <c r="K135" s="205">
        <v>7.7697701542867215</v>
      </c>
      <c r="L135" s="205">
        <v>14.196232312161207</v>
      </c>
      <c r="M135" s="205">
        <v>15.290340952999667</v>
      </c>
      <c r="N135" s="205">
        <v>16.093870934191898</v>
      </c>
      <c r="O135" s="205">
        <v>15.334680063228335</v>
      </c>
      <c r="P135" s="205">
        <v>15.996772079820946</v>
      </c>
      <c r="Q135" s="205">
        <v>17.188999756505449</v>
      </c>
    </row>
    <row r="136" spans="1:17" x14ac:dyDescent="0.25">
      <c r="A136" s="152" t="s">
        <v>156</v>
      </c>
      <c r="B136" s="151">
        <v>48.525110363683076</v>
      </c>
      <c r="C136" s="151">
        <v>50.454352004362853</v>
      </c>
      <c r="D136" s="151">
        <v>47.412827370063994</v>
      </c>
      <c r="E136" s="151">
        <v>47.486415896028767</v>
      </c>
      <c r="F136" s="151">
        <v>43.835735716323128</v>
      </c>
      <c r="G136" s="151">
        <v>29.691271988182994</v>
      </c>
      <c r="H136" s="151">
        <v>44.925043485811855</v>
      </c>
      <c r="I136" s="151">
        <v>45.145725456573189</v>
      </c>
      <c r="J136" s="151">
        <v>39.388675550449989</v>
      </c>
      <c r="K136" s="151">
        <v>39.705781144693866</v>
      </c>
      <c r="L136" s="151">
        <v>25.042625885879211</v>
      </c>
      <c r="M136" s="151">
        <v>30.076224002686708</v>
      </c>
      <c r="N136" s="151">
        <v>30.139434703328448</v>
      </c>
      <c r="O136" s="151">
        <v>30.810559052725679</v>
      </c>
      <c r="P136" s="151">
        <v>34.741342829464863</v>
      </c>
      <c r="Q136" s="151">
        <v>34.804783802404657</v>
      </c>
    </row>
    <row r="137" spans="1:17" x14ac:dyDescent="0.25">
      <c r="A137" s="156" t="s">
        <v>144</v>
      </c>
      <c r="B137" s="204">
        <v>49.659178678698723</v>
      </c>
      <c r="C137" s="204">
        <v>51.989190704287907</v>
      </c>
      <c r="D137" s="204">
        <v>47.239857465193857</v>
      </c>
      <c r="E137" s="204">
        <v>46.944076845318968</v>
      </c>
      <c r="F137" s="204">
        <v>47.744329098470793</v>
      </c>
      <c r="G137" s="204">
        <v>60.189300293735364</v>
      </c>
      <c r="H137" s="204">
        <v>41.406321808600133</v>
      </c>
      <c r="I137" s="204">
        <v>41.275292824504177</v>
      </c>
      <c r="J137" s="204">
        <v>38.086868448759226</v>
      </c>
      <c r="K137" s="204">
        <v>36.670518658479025</v>
      </c>
      <c r="L137" s="204">
        <v>31.710107113577529</v>
      </c>
      <c r="M137" s="204">
        <v>35.803565546280993</v>
      </c>
      <c r="N137" s="204">
        <v>36.576595184862541</v>
      </c>
      <c r="O137" s="204">
        <v>36.818010786811165</v>
      </c>
      <c r="P137" s="204">
        <v>39.723334914004425</v>
      </c>
      <c r="Q137" s="204">
        <v>40.716137833122495</v>
      </c>
    </row>
    <row r="138" spans="1:17" x14ac:dyDescent="0.25">
      <c r="A138" s="152" t="s">
        <v>155</v>
      </c>
      <c r="B138" s="151">
        <v>6.8349912004817909E-2</v>
      </c>
      <c r="C138" s="151">
        <v>8.1669568444240795E-2</v>
      </c>
      <c r="D138" s="151">
        <v>0.15280027339014859</v>
      </c>
      <c r="E138" s="151">
        <v>3.9935753280472025E-2</v>
      </c>
      <c r="F138" s="151">
        <v>9.7296502498751311E-2</v>
      </c>
      <c r="G138" s="151">
        <v>0.3823782394773283</v>
      </c>
      <c r="H138" s="151">
        <v>0.51530435355161797</v>
      </c>
      <c r="I138" s="151">
        <v>1.879975069532327</v>
      </c>
      <c r="J138" s="151">
        <v>4.5300444658745231</v>
      </c>
      <c r="K138" s="151">
        <v>2.9778688638383946</v>
      </c>
      <c r="L138" s="151">
        <v>4.0719336986804127</v>
      </c>
      <c r="M138" s="151">
        <v>4.5937526660433825</v>
      </c>
      <c r="N138" s="151">
        <v>4.7007251322721846</v>
      </c>
      <c r="O138" s="151">
        <v>4.633933226309245</v>
      </c>
      <c r="P138" s="151">
        <v>5.0237081633867957</v>
      </c>
      <c r="Q138" s="151">
        <v>5.1968489479608735</v>
      </c>
    </row>
    <row r="139" spans="1:17" x14ac:dyDescent="0.25">
      <c r="A139" s="154" t="s">
        <v>30</v>
      </c>
      <c r="B139" s="153">
        <v>2.9496292343638347E-2</v>
      </c>
      <c r="C139" s="153">
        <v>6.0939142099841366E-2</v>
      </c>
      <c r="D139" s="153">
        <v>2.6644709059489138E-2</v>
      </c>
      <c r="E139" s="153">
        <v>2.489067142797291E-2</v>
      </c>
      <c r="F139" s="153">
        <v>2.9100949716609679E-2</v>
      </c>
      <c r="G139" s="153">
        <v>5.0223314411291298E-2</v>
      </c>
      <c r="H139" s="153">
        <v>1.389679038884053E-2</v>
      </c>
      <c r="I139" s="153">
        <v>1.8432351491629632E-2</v>
      </c>
      <c r="J139" s="153">
        <v>1.9182110700195678E-2</v>
      </c>
      <c r="K139" s="153">
        <v>1.9274531891847822E-2</v>
      </c>
      <c r="L139" s="153">
        <v>1.9184707322050049E-2</v>
      </c>
      <c r="M139" s="153">
        <v>1.9801491419550538E-2</v>
      </c>
      <c r="N139" s="153">
        <v>0</v>
      </c>
      <c r="O139" s="153">
        <v>0</v>
      </c>
      <c r="P139" s="153">
        <v>0</v>
      </c>
      <c r="Q139" s="153">
        <v>0</v>
      </c>
    </row>
    <row r="140" spans="1:17" x14ac:dyDescent="0.25">
      <c r="A140" s="154" t="s">
        <v>125</v>
      </c>
      <c r="B140" s="153">
        <v>1.4983097277807052E-3</v>
      </c>
      <c r="C140" s="153">
        <v>5.4567311721415775E-4</v>
      </c>
      <c r="D140" s="153">
        <v>3.3928533378413638E-3</v>
      </c>
      <c r="E140" s="153">
        <v>2.910623763427415E-4</v>
      </c>
      <c r="F140" s="153">
        <v>1.5993845894007655E-3</v>
      </c>
      <c r="G140" s="153">
        <v>7.784792968245721E-3</v>
      </c>
      <c r="H140" s="153">
        <v>1.1036301458423381E-2</v>
      </c>
      <c r="I140" s="153">
        <v>4.1820972113450962E-2</v>
      </c>
      <c r="J140" s="153">
        <v>0.10458877421569704</v>
      </c>
      <c r="K140" s="153">
        <v>7.7571222672946569E-2</v>
      </c>
      <c r="L140" s="153">
        <v>0.12799367962692854</v>
      </c>
      <c r="M140" s="153">
        <v>0.1051370507328364</v>
      </c>
      <c r="N140" s="153">
        <v>0.10464199794098232</v>
      </c>
      <c r="O140" s="153">
        <v>0.10598074054337922</v>
      </c>
      <c r="P140" s="153">
        <v>0.11082489006323284</v>
      </c>
      <c r="Q140" s="153">
        <v>8.2136618163920802E-2</v>
      </c>
    </row>
    <row r="141" spans="1:17" x14ac:dyDescent="0.25">
      <c r="A141" s="154" t="s">
        <v>26</v>
      </c>
      <c r="B141" s="153">
        <v>3.7355309933398861E-2</v>
      </c>
      <c r="C141" s="153">
        <v>2.018475322718527E-2</v>
      </c>
      <c r="D141" s="153">
        <v>0.12276271099281809</v>
      </c>
      <c r="E141" s="153">
        <v>1.4754019476156377E-2</v>
      </c>
      <c r="F141" s="153">
        <v>6.6596168192740862E-2</v>
      </c>
      <c r="G141" s="153">
        <v>0.32437013209779125</v>
      </c>
      <c r="H141" s="153">
        <v>0.49037126170435408</v>
      </c>
      <c r="I141" s="153">
        <v>1.8197217459272463</v>
      </c>
      <c r="J141" s="153">
        <v>4.4062735809586302</v>
      </c>
      <c r="K141" s="153">
        <v>2.8810231092736003</v>
      </c>
      <c r="L141" s="153">
        <v>3.9247553117314338</v>
      </c>
      <c r="M141" s="153">
        <v>4.4688141238909953</v>
      </c>
      <c r="N141" s="153">
        <v>4.5960831343312023</v>
      </c>
      <c r="O141" s="153">
        <v>4.5279524857658657</v>
      </c>
      <c r="P141" s="153">
        <v>4.9128832733235628</v>
      </c>
      <c r="Q141" s="153">
        <v>5.1147123297969523</v>
      </c>
    </row>
    <row r="142" spans="1:17" x14ac:dyDescent="0.25">
      <c r="A142" s="152" t="s">
        <v>154</v>
      </c>
      <c r="B142" s="151">
        <v>36.084105514932901</v>
      </c>
      <c r="C142" s="151">
        <v>38.027077561348229</v>
      </c>
      <c r="D142" s="151">
        <v>35.552900098188388</v>
      </c>
      <c r="E142" s="151">
        <v>35.76900269577024</v>
      </c>
      <c r="F142" s="151">
        <v>33.957306364171878</v>
      </c>
      <c r="G142" s="151">
        <v>37.855585337601255</v>
      </c>
      <c r="H142" s="151">
        <v>35.121136066732461</v>
      </c>
      <c r="I142" s="151">
        <v>33.202961383777208</v>
      </c>
      <c r="J142" s="151">
        <v>31.214509652566786</v>
      </c>
      <c r="K142" s="151">
        <v>29.890964157100715</v>
      </c>
      <c r="L142" s="151">
        <v>26.156390708519297</v>
      </c>
      <c r="M142" s="151">
        <v>29.430000850119725</v>
      </c>
      <c r="N142" s="151">
        <v>30.092119396209107</v>
      </c>
      <c r="O142" s="151">
        <v>30.359973241492419</v>
      </c>
      <c r="P142" s="151">
        <v>32.642986258798018</v>
      </c>
      <c r="Q142" s="151">
        <v>33.459134482485908</v>
      </c>
    </row>
    <row r="143" spans="1:17" x14ac:dyDescent="0.25">
      <c r="A143" s="150" t="s">
        <v>33</v>
      </c>
      <c r="B143" s="87">
        <v>5.1350682032826613</v>
      </c>
      <c r="C143" s="87">
        <v>3.6026737180024351</v>
      </c>
      <c r="D143" s="87">
        <v>0.66314281241864048</v>
      </c>
      <c r="E143" s="87">
        <v>0.10991530106042317</v>
      </c>
      <c r="F143" s="87">
        <v>3.3762014459107403</v>
      </c>
      <c r="G143" s="87">
        <v>0.88605864468467654</v>
      </c>
      <c r="H143" s="87">
        <v>0.88183799575922761</v>
      </c>
      <c r="I143" s="87">
        <v>3.8836381629058412</v>
      </c>
      <c r="J143" s="87">
        <v>2.1307465615998336</v>
      </c>
      <c r="K143" s="87">
        <v>0.38698559664427862</v>
      </c>
      <c r="L143" s="87">
        <v>0.30447202097446807</v>
      </c>
      <c r="M143" s="87">
        <v>1.8843421981584365</v>
      </c>
      <c r="N143" s="87">
        <v>1.7295990435313722</v>
      </c>
      <c r="O143" s="87">
        <v>0.20001677079475821</v>
      </c>
      <c r="P143" s="87">
        <v>1.0474161510202855</v>
      </c>
      <c r="Q143" s="87">
        <v>1.0781038853687834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3.1562465866295485E-2</v>
      </c>
      <c r="C146" s="87">
        <v>1.4781034718976653E-2</v>
      </c>
      <c r="D146" s="87">
        <v>2.8130391146541011E-3</v>
      </c>
      <c r="E146" s="87">
        <v>3.3763063248679211E-4</v>
      </c>
      <c r="F146" s="87">
        <v>1.4463326117718837E-2</v>
      </c>
      <c r="G146" s="87">
        <v>6.4431022891346973E-2</v>
      </c>
      <c r="H146" s="87">
        <v>5.623784663000695E-2</v>
      </c>
      <c r="I146" s="87">
        <v>1.4814688503897095E-2</v>
      </c>
      <c r="J146" s="87">
        <v>8.3028516042971852E-3</v>
      </c>
      <c r="K146" s="87">
        <v>3.3989274078240132E-3</v>
      </c>
      <c r="L146" s="87">
        <v>2.2400301651605498E-3</v>
      </c>
      <c r="M146" s="87">
        <v>7.5126224166132951E-3</v>
      </c>
      <c r="N146" s="87">
        <v>6.8643192274623187E-3</v>
      </c>
      <c r="O146" s="87">
        <v>9.6122751119812272E-4</v>
      </c>
      <c r="P146" s="87">
        <v>4.1365949549692039E-3</v>
      </c>
      <c r="Q146" s="87">
        <v>3.2772088943262873E-3</v>
      </c>
    </row>
    <row r="147" spans="1:17" x14ac:dyDescent="0.25">
      <c r="A147" s="150" t="s">
        <v>29</v>
      </c>
      <c r="B147" s="87">
        <v>0.91391198709453569</v>
      </c>
      <c r="C147" s="87">
        <v>0.49708414702918124</v>
      </c>
      <c r="D147" s="87">
        <v>0.1023760103707233</v>
      </c>
      <c r="E147" s="87">
        <v>1.6646507361597902E-2</v>
      </c>
      <c r="F147" s="87">
        <v>1.1572086619656115</v>
      </c>
      <c r="G147" s="87">
        <v>3.3249565410991182</v>
      </c>
      <c r="H147" s="87">
        <v>3.3597076576999476</v>
      </c>
      <c r="I147" s="87">
        <v>0.96010010106881516</v>
      </c>
      <c r="J147" s="87">
        <v>0.50504096388242004</v>
      </c>
      <c r="K147" s="87">
        <v>0.58314548042078274</v>
      </c>
      <c r="L147" s="87">
        <v>0.22651080455499992</v>
      </c>
      <c r="M147" s="87">
        <v>0.53276080693695249</v>
      </c>
      <c r="N147" s="87">
        <v>0.55150933007682512</v>
      </c>
      <c r="O147" s="87">
        <v>0.11210062997942639</v>
      </c>
      <c r="P147" s="87">
        <v>0.33907735522219579</v>
      </c>
      <c r="Q147" s="87">
        <v>0.44532830766809839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0.3352331264203785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0.7763062464606747</v>
      </c>
      <c r="C149" s="87">
        <v>0.53366663975663098</v>
      </c>
      <c r="D149" s="87">
        <v>9.9551742274263347E-2</v>
      </c>
      <c r="E149" s="87">
        <v>1.6594969160586486E-2</v>
      </c>
      <c r="F149" s="87">
        <v>0.58958063356194446</v>
      </c>
      <c r="G149" s="87">
        <v>2.6326933452653192</v>
      </c>
      <c r="H149" s="87">
        <v>2.4490364168822096</v>
      </c>
      <c r="I149" s="87">
        <v>0.63176679865097329</v>
      </c>
      <c r="J149" s="87">
        <v>0.34360143010541833</v>
      </c>
      <c r="K149" s="87">
        <v>0.12444920930341875</v>
      </c>
      <c r="L149" s="87">
        <v>6.8098105058054068E-2</v>
      </c>
      <c r="M149" s="87">
        <v>0.31491136103534256</v>
      </c>
      <c r="N149" s="87">
        <v>0.29722971834741341</v>
      </c>
      <c r="O149" s="87">
        <v>4.049324214712411E-2</v>
      </c>
      <c r="P149" s="87">
        <v>0.18068260808119924</v>
      </c>
      <c r="Q149" s="87">
        <v>0.19956921213695319</v>
      </c>
    </row>
    <row r="150" spans="1:17" x14ac:dyDescent="0.25">
      <c r="A150" s="150" t="s">
        <v>25</v>
      </c>
      <c r="B150" s="87">
        <v>21.322394113499591</v>
      </c>
      <c r="C150" s="87">
        <v>24.01117328045461</v>
      </c>
      <c r="D150" s="87">
        <v>25.656087380166905</v>
      </c>
      <c r="E150" s="87">
        <v>23.867317692024525</v>
      </c>
      <c r="F150" s="87">
        <v>16.580435900578749</v>
      </c>
      <c r="G150" s="87">
        <v>9.0335860379923911</v>
      </c>
      <c r="H150" s="87">
        <v>9.0009291952141108</v>
      </c>
      <c r="I150" s="87">
        <v>8.9527566168016506</v>
      </c>
      <c r="J150" s="87">
        <v>11.798373030011962</v>
      </c>
      <c r="K150" s="87">
        <v>10.973239933879809</v>
      </c>
      <c r="L150" s="87">
        <v>9.6936064017729233</v>
      </c>
      <c r="M150" s="87">
        <v>10.418999309325555</v>
      </c>
      <c r="N150" s="87">
        <v>10.065126948141746</v>
      </c>
      <c r="O150" s="87">
        <v>11.484985953603539</v>
      </c>
      <c r="P150" s="87">
        <v>14.538541151037871</v>
      </c>
      <c r="Q150" s="87">
        <v>14.93061619383035</v>
      </c>
    </row>
    <row r="151" spans="1:17" x14ac:dyDescent="0.25">
      <c r="A151" s="150" t="s">
        <v>86</v>
      </c>
      <c r="B151" s="87">
        <v>9.0314405090246658E-2</v>
      </c>
      <c r="C151" s="87">
        <v>3.4420334806022884E-2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8.8183083417816294E-3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7.8145480936388907</v>
      </c>
      <c r="C152" s="87">
        <v>9.3332784065803747</v>
      </c>
      <c r="D152" s="87">
        <v>9.0289291138432031</v>
      </c>
      <c r="E152" s="87">
        <v>11.758190595530625</v>
      </c>
      <c r="F152" s="87">
        <v>11.904183269616736</v>
      </c>
      <c r="G152" s="87">
        <v>21.913859745668404</v>
      </c>
      <c r="H152" s="87">
        <v>19.373386954546962</v>
      </c>
      <c r="I152" s="87">
        <v>18.759885015846027</v>
      </c>
      <c r="J152" s="87">
        <v>16.428444815362855</v>
      </c>
      <c r="K152" s="87">
        <v>17.819745009444603</v>
      </c>
      <c r="L152" s="87">
        <v>15.852645037651909</v>
      </c>
      <c r="M152" s="87">
        <v>16.271474552246826</v>
      </c>
      <c r="N152" s="87">
        <v>17.441790036884289</v>
      </c>
      <c r="O152" s="87">
        <v>18.521415417456371</v>
      </c>
      <c r="P152" s="87">
        <v>16.533132398481495</v>
      </c>
      <c r="Q152" s="87">
        <v>16.802239674587398</v>
      </c>
    </row>
    <row r="153" spans="1:17" x14ac:dyDescent="0.25">
      <c r="A153" s="149" t="s">
        <v>153</v>
      </c>
      <c r="B153" s="148">
        <v>13.506723251760999</v>
      </c>
      <c r="C153" s="148">
        <v>13.880443574495441</v>
      </c>
      <c r="D153" s="148">
        <v>11.534157093615319</v>
      </c>
      <c r="E153" s="148">
        <v>11.135138396268253</v>
      </c>
      <c r="F153" s="148">
        <v>13.689726231800167</v>
      </c>
      <c r="G153" s="148">
        <v>21.951336716656783</v>
      </c>
      <c r="H153" s="148">
        <v>5.7698813883160494</v>
      </c>
      <c r="I153" s="148">
        <v>6.1923563711946406</v>
      </c>
      <c r="J153" s="148">
        <v>2.342314330317921</v>
      </c>
      <c r="K153" s="148">
        <v>3.8016856375399151</v>
      </c>
      <c r="L153" s="148">
        <v>1.4817827063778202</v>
      </c>
      <c r="M153" s="148">
        <v>1.7798120301178815</v>
      </c>
      <c r="N153" s="148">
        <v>1.7837506563812517</v>
      </c>
      <c r="O153" s="148">
        <v>1.8241043190095008</v>
      </c>
      <c r="P153" s="148">
        <v>2.0566404918196119</v>
      </c>
      <c r="Q153" s="148">
        <v>2.0601544026757139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129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0</v>
      </c>
      <c r="C158" s="77">
        <f t="shared" si="0"/>
        <v>0</v>
      </c>
      <c r="D158" s="77">
        <f t="shared" si="0"/>
        <v>0</v>
      </c>
      <c r="E158" s="77">
        <f t="shared" si="0"/>
        <v>0</v>
      </c>
      <c r="F158" s="77">
        <f t="shared" si="0"/>
        <v>0</v>
      </c>
      <c r="G158" s="77">
        <f t="shared" si="0"/>
        <v>0</v>
      </c>
      <c r="H158" s="77">
        <f t="shared" si="0"/>
        <v>0</v>
      </c>
      <c r="I158" s="77">
        <f t="shared" si="0"/>
        <v>0</v>
      </c>
      <c r="J158" s="77">
        <f t="shared" si="0"/>
        <v>0</v>
      </c>
      <c r="K158" s="77">
        <f t="shared" si="0"/>
        <v>0</v>
      </c>
      <c r="L158" s="77">
        <f t="shared" si="0"/>
        <v>0</v>
      </c>
      <c r="M158" s="77">
        <f t="shared" si="0"/>
        <v>0</v>
      </c>
      <c r="N158" s="77">
        <f t="shared" si="0"/>
        <v>0</v>
      </c>
      <c r="O158" s="77">
        <f t="shared" si="0"/>
        <v>0</v>
      </c>
      <c r="P158" s="77">
        <f t="shared" si="0"/>
        <v>0</v>
      </c>
      <c r="Q158" s="77">
        <f t="shared" si="0"/>
        <v>0</v>
      </c>
    </row>
    <row r="159" spans="1:17" x14ac:dyDescent="0.25">
      <c r="A159" s="132" t="s">
        <v>83</v>
      </c>
      <c r="B159" s="203">
        <f t="shared" ref="B159:Q159" si="1">IF(B$6=0,0,B$6/B$5)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IF(B$7=0,0,B$7/B$5)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IF(B$8=0,0,B$8/B$5)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IF(B$9=0,0,B$9/B$5)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IF(B$10=0,0,B$10/B$5)</f>
        <v>0</v>
      </c>
      <c r="C163" s="201">
        <f t="shared" si="5"/>
        <v>0</v>
      </c>
      <c r="D163" s="201">
        <f t="shared" si="5"/>
        <v>0</v>
      </c>
      <c r="E163" s="201">
        <f t="shared" si="5"/>
        <v>0</v>
      </c>
      <c r="F163" s="201">
        <f t="shared" si="5"/>
        <v>0</v>
      </c>
      <c r="G163" s="201">
        <f t="shared" si="5"/>
        <v>0</v>
      </c>
      <c r="H163" s="201">
        <f t="shared" si="5"/>
        <v>0</v>
      </c>
      <c r="I163" s="201">
        <f t="shared" si="5"/>
        <v>0</v>
      </c>
      <c r="J163" s="201">
        <f t="shared" si="5"/>
        <v>0</v>
      </c>
      <c r="K163" s="201">
        <f t="shared" si="5"/>
        <v>0</v>
      </c>
      <c r="L163" s="201">
        <f t="shared" si="5"/>
        <v>0</v>
      </c>
      <c r="M163" s="201">
        <f t="shared" si="5"/>
        <v>0</v>
      </c>
      <c r="N163" s="201">
        <f t="shared" si="5"/>
        <v>0</v>
      </c>
      <c r="O163" s="201">
        <f t="shared" si="5"/>
        <v>0</v>
      </c>
      <c r="P163" s="201">
        <f t="shared" si="5"/>
        <v>0</v>
      </c>
      <c r="Q163" s="201">
        <f t="shared" si="5"/>
        <v>0</v>
      </c>
    </row>
    <row r="164" spans="1:17" x14ac:dyDescent="0.25">
      <c r="A164" s="127" t="s">
        <v>152</v>
      </c>
      <c r="B164" s="200">
        <f t="shared" ref="B164:Q164" si="6">IF(B$15=0,0,B$15/B$5)</f>
        <v>0</v>
      </c>
      <c r="C164" s="200">
        <f t="shared" si="6"/>
        <v>0</v>
      </c>
      <c r="D164" s="200">
        <f t="shared" si="6"/>
        <v>0</v>
      </c>
      <c r="E164" s="200">
        <f t="shared" si="6"/>
        <v>0</v>
      </c>
      <c r="F164" s="200">
        <f t="shared" si="6"/>
        <v>0</v>
      </c>
      <c r="G164" s="200">
        <f t="shared" si="6"/>
        <v>0</v>
      </c>
      <c r="H164" s="200">
        <f t="shared" si="6"/>
        <v>0</v>
      </c>
      <c r="I164" s="200">
        <f t="shared" si="6"/>
        <v>0</v>
      </c>
      <c r="J164" s="200">
        <f t="shared" si="6"/>
        <v>0</v>
      </c>
      <c r="K164" s="200">
        <f t="shared" si="6"/>
        <v>0</v>
      </c>
      <c r="L164" s="200">
        <f t="shared" si="6"/>
        <v>0</v>
      </c>
      <c r="M164" s="200">
        <f t="shared" si="6"/>
        <v>0</v>
      </c>
      <c r="N164" s="200">
        <f t="shared" si="6"/>
        <v>0</v>
      </c>
      <c r="O164" s="200">
        <f t="shared" si="6"/>
        <v>0</v>
      </c>
      <c r="P164" s="200">
        <f t="shared" si="6"/>
        <v>0</v>
      </c>
      <c r="Q164" s="200">
        <f t="shared" si="6"/>
        <v>0</v>
      </c>
    </row>
    <row r="165" spans="1:17" x14ac:dyDescent="0.25">
      <c r="A165" s="72" t="s">
        <v>151</v>
      </c>
      <c r="B165" s="71">
        <f t="shared" ref="B165:Q165" si="7">IF(B$26=0,0,B$26/B$5)</f>
        <v>0</v>
      </c>
      <c r="C165" s="71">
        <f t="shared" si="7"/>
        <v>0</v>
      </c>
      <c r="D165" s="71">
        <f t="shared" si="7"/>
        <v>0</v>
      </c>
      <c r="E165" s="71">
        <f t="shared" si="7"/>
        <v>0</v>
      </c>
      <c r="F165" s="71">
        <f t="shared" si="7"/>
        <v>0</v>
      </c>
      <c r="G165" s="71">
        <f t="shared" si="7"/>
        <v>0</v>
      </c>
      <c r="H165" s="71">
        <f t="shared" si="7"/>
        <v>0</v>
      </c>
      <c r="I165" s="71">
        <f t="shared" si="7"/>
        <v>0</v>
      </c>
      <c r="J165" s="71">
        <f t="shared" si="7"/>
        <v>0</v>
      </c>
      <c r="K165" s="71">
        <f t="shared" si="7"/>
        <v>0</v>
      </c>
      <c r="L165" s="71">
        <f t="shared" si="7"/>
        <v>0</v>
      </c>
      <c r="M165" s="71">
        <f t="shared" si="7"/>
        <v>0</v>
      </c>
      <c r="N165" s="71">
        <f t="shared" si="7"/>
        <v>0</v>
      </c>
      <c r="O165" s="71">
        <f t="shared" si="7"/>
        <v>0</v>
      </c>
      <c r="P165" s="71">
        <f t="shared" si="7"/>
        <v>0</v>
      </c>
      <c r="Q165" s="71">
        <f t="shared" si="7"/>
        <v>0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0.99999999999999967</v>
      </c>
      <c r="C167" s="77">
        <f t="shared" si="8"/>
        <v>0.99999999999999978</v>
      </c>
      <c r="D167" s="77">
        <f t="shared" si="8"/>
        <v>1.0000000000000002</v>
      </c>
      <c r="E167" s="77">
        <f t="shared" si="8"/>
        <v>0.99999999999999989</v>
      </c>
      <c r="F167" s="77">
        <f t="shared" si="8"/>
        <v>1</v>
      </c>
      <c r="G167" s="77">
        <f t="shared" si="8"/>
        <v>0.99999999999999978</v>
      </c>
      <c r="H167" s="77">
        <f t="shared" si="8"/>
        <v>1.0000000000000002</v>
      </c>
      <c r="I167" s="77">
        <f t="shared" si="8"/>
        <v>0.99999999999999989</v>
      </c>
      <c r="J167" s="77">
        <f t="shared" si="8"/>
        <v>1.0000000000000002</v>
      </c>
      <c r="K167" s="77">
        <f t="shared" si="8"/>
        <v>0</v>
      </c>
      <c r="L167" s="77">
        <f t="shared" si="8"/>
        <v>0</v>
      </c>
      <c r="M167" s="77">
        <f t="shared" si="8"/>
        <v>0</v>
      </c>
      <c r="N167" s="77">
        <f t="shared" si="8"/>
        <v>0</v>
      </c>
      <c r="O167" s="77">
        <f t="shared" si="8"/>
        <v>0</v>
      </c>
      <c r="P167" s="77">
        <f t="shared" si="8"/>
        <v>0</v>
      </c>
      <c r="Q167" s="77">
        <f t="shared" si="8"/>
        <v>0</v>
      </c>
    </row>
    <row r="168" spans="1:17" x14ac:dyDescent="0.25">
      <c r="A168" s="132" t="s">
        <v>83</v>
      </c>
      <c r="B168" s="203">
        <f t="shared" ref="B168:Q168" si="9">IF(B$34=0,0,B$34/B$33)</f>
        <v>8.9195246858474013E-4</v>
      </c>
      <c r="C168" s="203">
        <f t="shared" si="9"/>
        <v>8.9146501454760718E-4</v>
      </c>
      <c r="D168" s="203">
        <f t="shared" si="9"/>
        <v>8.9082583139615855E-4</v>
      </c>
      <c r="E168" s="203">
        <f t="shared" si="9"/>
        <v>8.903112993044499E-4</v>
      </c>
      <c r="F168" s="203">
        <f t="shared" si="9"/>
        <v>8.9111549939979533E-4</v>
      </c>
      <c r="G168" s="203">
        <f t="shared" si="9"/>
        <v>8.8966759230151363E-4</v>
      </c>
      <c r="H168" s="203">
        <f t="shared" si="9"/>
        <v>8.9002629935344528E-4</v>
      </c>
      <c r="I168" s="203">
        <f t="shared" si="9"/>
        <v>8.9070388596942799E-4</v>
      </c>
      <c r="J168" s="203">
        <f t="shared" si="9"/>
        <v>8.9227595575564324E-4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1.0795006676226517E-4</v>
      </c>
      <c r="C169" s="202">
        <f t="shared" si="10"/>
        <v>1.0789107180714656E-4</v>
      </c>
      <c r="D169" s="202">
        <f t="shared" si="10"/>
        <v>1.0781371357752962E-4</v>
      </c>
      <c r="E169" s="202">
        <f t="shared" si="10"/>
        <v>1.0775144145473435E-4</v>
      </c>
      <c r="F169" s="202">
        <f t="shared" si="10"/>
        <v>1.0784877114105775E-4</v>
      </c>
      <c r="G169" s="202">
        <f t="shared" si="10"/>
        <v>1.0767353571828565E-4</v>
      </c>
      <c r="H169" s="202">
        <f t="shared" si="10"/>
        <v>1.0771694885022706E-4</v>
      </c>
      <c r="I169" s="202">
        <f t="shared" si="10"/>
        <v>1.0779895492455139E-4</v>
      </c>
      <c r="J169" s="202">
        <f t="shared" si="10"/>
        <v>1.0798921734811546E-4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1.7410276756277772E-2</v>
      </c>
      <c r="C170" s="202">
        <f t="shared" si="11"/>
        <v>1.7400762000737136E-2</v>
      </c>
      <c r="D170" s="202">
        <f t="shared" si="11"/>
        <v>1.7388285600977479E-2</v>
      </c>
      <c r="E170" s="202">
        <f t="shared" si="11"/>
        <v>1.7378242301102052E-2</v>
      </c>
      <c r="F170" s="202">
        <f t="shared" si="11"/>
        <v>1.7393939714047832E-2</v>
      </c>
      <c r="G170" s="202">
        <f t="shared" si="11"/>
        <v>1.7365677598984167E-2</v>
      </c>
      <c r="H170" s="202">
        <f t="shared" si="11"/>
        <v>1.7372679305093536E-2</v>
      </c>
      <c r="I170" s="202">
        <f t="shared" si="11"/>
        <v>1.7385905313122112E-2</v>
      </c>
      <c r="J170" s="202">
        <f t="shared" si="11"/>
        <v>1.7416590995400247E-2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2.9606416097156877E-4</v>
      </c>
      <c r="C171" s="202">
        <f t="shared" si="12"/>
        <v>2.9590236123940928E-4</v>
      </c>
      <c r="D171" s="202">
        <f t="shared" si="12"/>
        <v>2.9569019833823915E-4</v>
      </c>
      <c r="E171" s="202">
        <f t="shared" si="12"/>
        <v>2.9551941063666324E-4</v>
      </c>
      <c r="F171" s="202">
        <f t="shared" si="12"/>
        <v>2.9578634731195418E-4</v>
      </c>
      <c r="G171" s="202">
        <f t="shared" si="12"/>
        <v>2.9530574614169492E-4</v>
      </c>
      <c r="H171" s="202">
        <f t="shared" si="12"/>
        <v>2.9542481112116998E-4</v>
      </c>
      <c r="I171" s="202">
        <f t="shared" si="12"/>
        <v>2.9564972121448997E-4</v>
      </c>
      <c r="J171" s="202">
        <f t="shared" si="12"/>
        <v>2.9617153547997776E-4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9.3198003931905052E-4</v>
      </c>
      <c r="C172" s="201">
        <f t="shared" si="13"/>
        <v>9.3147071012417246E-4</v>
      </c>
      <c r="D172" s="201">
        <f t="shared" si="13"/>
        <v>9.3080284276621293E-4</v>
      </c>
      <c r="E172" s="201">
        <f t="shared" si="13"/>
        <v>9.3026522035251846E-4</v>
      </c>
      <c r="F172" s="201">
        <f t="shared" si="13"/>
        <v>9.3110551001242519E-4</v>
      </c>
      <c r="G172" s="201">
        <f t="shared" si="13"/>
        <v>9.2959262612913077E-4</v>
      </c>
      <c r="H172" s="201">
        <f t="shared" si="13"/>
        <v>9.2996743064409956E-4</v>
      </c>
      <c r="I172" s="201">
        <f t="shared" si="13"/>
        <v>9.3067542487389014E-4</v>
      </c>
      <c r="J172" s="201">
        <f t="shared" si="13"/>
        <v>9.3231804341329966E-4</v>
      </c>
      <c r="K172" s="201">
        <f t="shared" si="13"/>
        <v>0</v>
      </c>
      <c r="L172" s="201">
        <f t="shared" si="13"/>
        <v>0</v>
      </c>
      <c r="M172" s="201">
        <f t="shared" si="13"/>
        <v>0</v>
      </c>
      <c r="N172" s="201">
        <f t="shared" si="13"/>
        <v>0</v>
      </c>
      <c r="O172" s="201">
        <f t="shared" si="13"/>
        <v>0</v>
      </c>
      <c r="P172" s="201">
        <f t="shared" si="13"/>
        <v>0</v>
      </c>
      <c r="Q172" s="201">
        <f t="shared" si="13"/>
        <v>0</v>
      </c>
    </row>
    <row r="173" spans="1:17" x14ac:dyDescent="0.25">
      <c r="A173" s="127" t="s">
        <v>150</v>
      </c>
      <c r="B173" s="200">
        <f t="shared" ref="B173:Q173" si="14">IF(B$43=0,0,B$43/B$33)</f>
        <v>0.83272302859505354</v>
      </c>
      <c r="C173" s="200">
        <f t="shared" si="14"/>
        <v>0.83226794358054978</v>
      </c>
      <c r="D173" s="200">
        <f t="shared" si="14"/>
        <v>0.83167120491066782</v>
      </c>
      <c r="E173" s="200">
        <f t="shared" si="14"/>
        <v>0.83119083993965481</v>
      </c>
      <c r="F173" s="200">
        <f t="shared" si="14"/>
        <v>0.83194163772606</v>
      </c>
      <c r="G173" s="200">
        <f t="shared" si="14"/>
        <v>0.8305898778212768</v>
      </c>
      <c r="H173" s="200">
        <f t="shared" si="14"/>
        <v>0.83092476519833292</v>
      </c>
      <c r="I173" s="200">
        <f t="shared" si="14"/>
        <v>0.83155735717926194</v>
      </c>
      <c r="J173" s="200">
        <f t="shared" si="14"/>
        <v>0.83302503484107404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9.0077920128358566E-2</v>
      </c>
      <c r="C174" s="200">
        <f t="shared" si="15"/>
        <v>8.999577350405287E-2</v>
      </c>
      <c r="D174" s="200">
        <f t="shared" si="15"/>
        <v>8.9976366079870987E-2</v>
      </c>
      <c r="E174" s="200">
        <f t="shared" si="15"/>
        <v>8.9934806433001557E-2</v>
      </c>
      <c r="F174" s="200">
        <f t="shared" si="15"/>
        <v>9.0013537399980872E-2</v>
      </c>
      <c r="G174" s="200">
        <f t="shared" si="15"/>
        <v>8.9864396603889077E-2</v>
      </c>
      <c r="H174" s="200">
        <f t="shared" si="15"/>
        <v>8.9903974504452727E-2</v>
      </c>
      <c r="I174" s="200">
        <f t="shared" si="15"/>
        <v>8.9972007009116561E-2</v>
      </c>
      <c r="J174" s="200">
        <f t="shared" si="15"/>
        <v>8.9146632039628484E-2</v>
      </c>
      <c r="K174" s="200">
        <f t="shared" si="15"/>
        <v>0</v>
      </c>
      <c r="L174" s="200">
        <f t="shared" si="15"/>
        <v>0</v>
      </c>
      <c r="M174" s="200">
        <f t="shared" si="15"/>
        <v>0</v>
      </c>
      <c r="N174" s="200">
        <f t="shared" si="15"/>
        <v>0</v>
      </c>
      <c r="O174" s="200">
        <f t="shared" si="15"/>
        <v>0</v>
      </c>
      <c r="P174" s="200">
        <f t="shared" si="15"/>
        <v>0</v>
      </c>
      <c r="Q174" s="200">
        <f t="shared" si="15"/>
        <v>0</v>
      </c>
    </row>
    <row r="175" spans="1:17" x14ac:dyDescent="0.25">
      <c r="A175" s="142" t="s">
        <v>164</v>
      </c>
      <c r="B175" s="199">
        <f t="shared" ref="B175:Q175" si="16">IF(B$45=0,0,B$45/B$33)</f>
        <v>1.5229269733779522E-2</v>
      </c>
      <c r="C175" s="199">
        <f t="shared" si="16"/>
        <v>1.5398906170144932E-2</v>
      </c>
      <c r="D175" s="199">
        <f t="shared" si="16"/>
        <v>1.5232125809707158E-2</v>
      </c>
      <c r="E175" s="199">
        <f t="shared" si="16"/>
        <v>1.5229193255843397E-2</v>
      </c>
      <c r="F175" s="199">
        <f t="shared" si="16"/>
        <v>1.5229049398548531E-2</v>
      </c>
      <c r="G175" s="199">
        <f t="shared" si="16"/>
        <v>1.5214144939149805E-2</v>
      </c>
      <c r="H175" s="199">
        <f t="shared" si="16"/>
        <v>1.5216726960891927E-2</v>
      </c>
      <c r="I175" s="199">
        <f t="shared" si="16"/>
        <v>1.5227228202756992E-2</v>
      </c>
      <c r="J175" s="199">
        <f t="shared" si="16"/>
        <v>1.92830603005896E-2</v>
      </c>
      <c r="K175" s="199">
        <f t="shared" si="16"/>
        <v>0</v>
      </c>
      <c r="L175" s="199">
        <f t="shared" si="16"/>
        <v>0</v>
      </c>
      <c r="M175" s="199">
        <f t="shared" si="16"/>
        <v>0</v>
      </c>
      <c r="N175" s="199">
        <f t="shared" si="16"/>
        <v>0</v>
      </c>
      <c r="O175" s="199">
        <f t="shared" si="16"/>
        <v>0</v>
      </c>
      <c r="P175" s="199">
        <f t="shared" si="16"/>
        <v>0</v>
      </c>
      <c r="Q175" s="199">
        <f t="shared" si="16"/>
        <v>0</v>
      </c>
    </row>
    <row r="176" spans="1:17" x14ac:dyDescent="0.25">
      <c r="A176" s="142" t="s">
        <v>163</v>
      </c>
      <c r="B176" s="199">
        <f t="shared" ref="B176:Q176" si="17">IF(B$50=0,0,B$50/B$33)</f>
        <v>7.4848650394579039E-2</v>
      </c>
      <c r="C176" s="199">
        <f t="shared" si="17"/>
        <v>7.4596867333907926E-2</v>
      </c>
      <c r="D176" s="199">
        <f t="shared" si="17"/>
        <v>7.4744240270163839E-2</v>
      </c>
      <c r="E176" s="199">
        <f t="shared" si="17"/>
        <v>7.4705613177158167E-2</v>
      </c>
      <c r="F176" s="199">
        <f t="shared" si="17"/>
        <v>7.4784488001432337E-2</v>
      </c>
      <c r="G176" s="199">
        <f t="shared" si="17"/>
        <v>7.4650251664739264E-2</v>
      </c>
      <c r="H176" s="199">
        <f t="shared" si="17"/>
        <v>7.4687247543560806E-2</v>
      </c>
      <c r="I176" s="199">
        <f t="shared" si="17"/>
        <v>7.4744778806359574E-2</v>
      </c>
      <c r="J176" s="199">
        <f t="shared" si="17"/>
        <v>6.9863571739038871E-2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5.756082778467228E-2</v>
      </c>
      <c r="C177" s="200">
        <f t="shared" si="18"/>
        <v>5.8108791756941607E-2</v>
      </c>
      <c r="D177" s="200">
        <f t="shared" si="18"/>
        <v>5.873901082240577E-2</v>
      </c>
      <c r="E177" s="200">
        <f t="shared" si="18"/>
        <v>5.9272263954493191E-2</v>
      </c>
      <c r="F177" s="200">
        <f t="shared" si="18"/>
        <v>5.8425029032045994E-2</v>
      </c>
      <c r="G177" s="200">
        <f t="shared" si="18"/>
        <v>5.9957808475559156E-2</v>
      </c>
      <c r="H177" s="200">
        <f t="shared" si="18"/>
        <v>5.9575445502152095E-2</v>
      </c>
      <c r="I177" s="200">
        <f t="shared" si="18"/>
        <v>5.8859902511517001E-2</v>
      </c>
      <c r="J177" s="200">
        <f t="shared" si="18"/>
        <v>5.8182987371900405E-2</v>
      </c>
      <c r="K177" s="200">
        <f t="shared" si="18"/>
        <v>0</v>
      </c>
      <c r="L177" s="200">
        <f t="shared" si="18"/>
        <v>0</v>
      </c>
      <c r="M177" s="200">
        <f t="shared" si="18"/>
        <v>0</v>
      </c>
      <c r="N177" s="200">
        <f t="shared" si="18"/>
        <v>0</v>
      </c>
      <c r="O177" s="200">
        <f t="shared" si="18"/>
        <v>0</v>
      </c>
      <c r="P177" s="200">
        <f t="shared" si="18"/>
        <v>0</v>
      </c>
      <c r="Q177" s="200">
        <f t="shared" si="18"/>
        <v>0</v>
      </c>
    </row>
    <row r="178" spans="1:17" x14ac:dyDescent="0.25">
      <c r="A178" s="142" t="s">
        <v>162</v>
      </c>
      <c r="B178" s="199">
        <f t="shared" ref="B178:Q178" si="19">IF(B$52=0,0,B$52/B$33)</f>
        <v>6.1646583778526061E-5</v>
      </c>
      <c r="C178" s="199">
        <f t="shared" si="19"/>
        <v>7.155853256157292E-5</v>
      </c>
      <c r="D178" s="199">
        <f t="shared" si="19"/>
        <v>1.5956444114069199E-4</v>
      </c>
      <c r="E178" s="199">
        <f t="shared" si="19"/>
        <v>4.3689856674408137E-5</v>
      </c>
      <c r="F178" s="199">
        <f t="shared" si="19"/>
        <v>8.6282263305681645E-5</v>
      </c>
      <c r="G178" s="199">
        <f t="shared" si="19"/>
        <v>2.084759634923195E-4</v>
      </c>
      <c r="H178" s="199">
        <f t="shared" si="19"/>
        <v>9.8325206413688374E-4</v>
      </c>
      <c r="I178" s="199">
        <f t="shared" si="19"/>
        <v>2.6978583596960347E-3</v>
      </c>
      <c r="J178" s="199">
        <f t="shared" si="19"/>
        <v>6.9644159614606679E-3</v>
      </c>
      <c r="K178" s="199">
        <f t="shared" si="19"/>
        <v>0</v>
      </c>
      <c r="L178" s="199">
        <f t="shared" si="19"/>
        <v>0</v>
      </c>
      <c r="M178" s="199">
        <f t="shared" si="19"/>
        <v>0</v>
      </c>
      <c r="N178" s="199">
        <f t="shared" si="19"/>
        <v>0</v>
      </c>
      <c r="O178" s="199">
        <f t="shared" si="19"/>
        <v>0</v>
      </c>
      <c r="P178" s="199">
        <f t="shared" si="19"/>
        <v>0</v>
      </c>
      <c r="Q178" s="199">
        <f t="shared" si="19"/>
        <v>0</v>
      </c>
    </row>
    <row r="179" spans="1:17" x14ac:dyDescent="0.25">
      <c r="A179" s="142" t="s">
        <v>161</v>
      </c>
      <c r="B179" s="199">
        <f t="shared" ref="B179:Q179" si="20">IF(B$56=0,0,B$56/B$33)</f>
        <v>4.5317112166856695E-2</v>
      </c>
      <c r="C179" s="199">
        <f t="shared" si="20"/>
        <v>4.5875246912762006E-2</v>
      </c>
      <c r="D179" s="199">
        <f t="shared" si="20"/>
        <v>4.6534694825275162E-2</v>
      </c>
      <c r="E179" s="199">
        <f t="shared" si="20"/>
        <v>4.7046692935693663E-2</v>
      </c>
      <c r="F179" s="199">
        <f t="shared" si="20"/>
        <v>4.6198736254692917E-2</v>
      </c>
      <c r="G179" s="199">
        <f t="shared" si="20"/>
        <v>4.7781271572708145E-2</v>
      </c>
      <c r="H179" s="199">
        <f t="shared" si="20"/>
        <v>4.7582684696656483E-2</v>
      </c>
      <c r="I179" s="199">
        <f t="shared" si="20"/>
        <v>4.7275702692835361E-2</v>
      </c>
      <c r="J179" s="199">
        <f t="shared" si="20"/>
        <v>4.7617535828623436E-2</v>
      </c>
      <c r="K179" s="199">
        <f t="shared" si="20"/>
        <v>0</v>
      </c>
      <c r="L179" s="199">
        <f t="shared" si="20"/>
        <v>0</v>
      </c>
      <c r="M179" s="199">
        <f t="shared" si="20"/>
        <v>0</v>
      </c>
      <c r="N179" s="199">
        <f t="shared" si="20"/>
        <v>0</v>
      </c>
      <c r="O179" s="199">
        <f t="shared" si="20"/>
        <v>0</v>
      </c>
      <c r="P179" s="199">
        <f t="shared" si="20"/>
        <v>0</v>
      </c>
      <c r="Q179" s="199">
        <f t="shared" si="20"/>
        <v>0</v>
      </c>
    </row>
    <row r="180" spans="1:17" x14ac:dyDescent="0.25">
      <c r="A180" s="140" t="s">
        <v>160</v>
      </c>
      <c r="B180" s="198">
        <f t="shared" ref="B180:Q180" si="21">IF(B$67=0,0,B$67/B$33)</f>
        <v>1.2182069034037062E-2</v>
      </c>
      <c r="C180" s="198">
        <f t="shared" si="21"/>
        <v>1.2161986311618023E-2</v>
      </c>
      <c r="D180" s="198">
        <f t="shared" si="21"/>
        <v>1.2044751555989915E-2</v>
      </c>
      <c r="E180" s="198">
        <f t="shared" si="21"/>
        <v>1.2181881162125124E-2</v>
      </c>
      <c r="F180" s="198">
        <f t="shared" si="21"/>
        <v>1.2140010514047395E-2</v>
      </c>
      <c r="G180" s="198">
        <f t="shared" si="21"/>
        <v>1.1968060939358685E-2</v>
      </c>
      <c r="H180" s="198">
        <f t="shared" si="21"/>
        <v>1.1009508741358722E-2</v>
      </c>
      <c r="I180" s="198">
        <f t="shared" si="21"/>
        <v>8.8863414589856055E-3</v>
      </c>
      <c r="J180" s="198">
        <f t="shared" si="21"/>
        <v>3.6010355818163024E-3</v>
      </c>
      <c r="K180" s="198">
        <f t="shared" si="21"/>
        <v>0</v>
      </c>
      <c r="L180" s="198">
        <f t="shared" si="21"/>
        <v>0</v>
      </c>
      <c r="M180" s="198">
        <f t="shared" si="21"/>
        <v>0</v>
      </c>
      <c r="N180" s="198">
        <f t="shared" si="21"/>
        <v>0</v>
      </c>
      <c r="O180" s="198">
        <f t="shared" si="21"/>
        <v>0</v>
      </c>
      <c r="P180" s="198">
        <f t="shared" si="21"/>
        <v>0</v>
      </c>
      <c r="Q180" s="198">
        <f t="shared" si="21"/>
        <v>0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1.0000000000000002</v>
      </c>
      <c r="C183" s="77">
        <f t="shared" si="22"/>
        <v>0.99999999999999989</v>
      </c>
      <c r="D183" s="77">
        <f t="shared" si="22"/>
        <v>1.0000000000000002</v>
      </c>
      <c r="E183" s="77">
        <f t="shared" si="22"/>
        <v>1</v>
      </c>
      <c r="F183" s="77">
        <f t="shared" si="22"/>
        <v>0.99999999999999989</v>
      </c>
      <c r="G183" s="77">
        <f t="shared" si="22"/>
        <v>0.99999999999999989</v>
      </c>
      <c r="H183" s="77">
        <f t="shared" si="22"/>
        <v>1.0000000000000002</v>
      </c>
      <c r="I183" s="77">
        <f t="shared" si="22"/>
        <v>1</v>
      </c>
      <c r="J183" s="77">
        <f t="shared" si="22"/>
        <v>1</v>
      </c>
      <c r="K183" s="77">
        <f t="shared" si="22"/>
        <v>0.99999999999999989</v>
      </c>
      <c r="L183" s="77">
        <f t="shared" si="22"/>
        <v>1</v>
      </c>
      <c r="M183" s="77">
        <f t="shared" si="22"/>
        <v>1</v>
      </c>
      <c r="N183" s="77">
        <f t="shared" si="22"/>
        <v>1.0000000000000002</v>
      </c>
      <c r="O183" s="77">
        <f t="shared" si="22"/>
        <v>1</v>
      </c>
      <c r="P183" s="77">
        <f t="shared" si="22"/>
        <v>1</v>
      </c>
      <c r="Q183" s="77">
        <f t="shared" si="22"/>
        <v>1</v>
      </c>
    </row>
    <row r="184" spans="1:17" x14ac:dyDescent="0.25">
      <c r="A184" s="132" t="s">
        <v>83</v>
      </c>
      <c r="B184" s="203">
        <f t="shared" ref="B184:Q184" si="23">IF(B$71=0,0,B$71/B$70)</f>
        <v>1.5077174247224198E-3</v>
      </c>
      <c r="C184" s="203">
        <f t="shared" si="23"/>
        <v>1.5050379771517194E-3</v>
      </c>
      <c r="D184" s="203">
        <f t="shared" si="23"/>
        <v>1.5010379481246033E-3</v>
      </c>
      <c r="E184" s="203">
        <f t="shared" si="23"/>
        <v>1.4980010689060481E-3</v>
      </c>
      <c r="F184" s="203">
        <f t="shared" si="23"/>
        <v>1.5029542648317806E-3</v>
      </c>
      <c r="G184" s="203">
        <f t="shared" si="23"/>
        <v>1.4742075003778081E-3</v>
      </c>
      <c r="H184" s="203">
        <f t="shared" si="23"/>
        <v>1.4768805870602776E-3</v>
      </c>
      <c r="I184" s="203">
        <f t="shared" si="23"/>
        <v>1.5036317639526768E-3</v>
      </c>
      <c r="J184" s="203">
        <f t="shared" si="23"/>
        <v>1.5196711252837664E-3</v>
      </c>
      <c r="K184" s="203">
        <f t="shared" si="23"/>
        <v>1.5029673004714713E-3</v>
      </c>
      <c r="L184" s="203">
        <f t="shared" si="23"/>
        <v>1.5417689126642612E-3</v>
      </c>
      <c r="M184" s="203">
        <f t="shared" si="23"/>
        <v>1.5410770489315206E-3</v>
      </c>
      <c r="N184" s="203">
        <f t="shared" si="23"/>
        <v>1.5412648908744316E-3</v>
      </c>
      <c r="O184" s="203">
        <f t="shared" si="23"/>
        <v>1.534827969049595E-3</v>
      </c>
      <c r="P184" s="203">
        <f t="shared" si="23"/>
        <v>1.5361962127451749E-3</v>
      </c>
      <c r="Q184" s="203">
        <f t="shared" si="23"/>
        <v>1.53860497636131E-3</v>
      </c>
    </row>
    <row r="185" spans="1:17" x14ac:dyDescent="0.25">
      <c r="A185" s="76" t="s">
        <v>82</v>
      </c>
      <c r="B185" s="202">
        <f t="shared" ref="B185:Q185" si="24">IF(B$72=0,0,B$72/B$70)</f>
        <v>2.0300267061009716E-4</v>
      </c>
      <c r="C185" s="202">
        <f t="shared" si="24"/>
        <v>2.026419033975593E-4</v>
      </c>
      <c r="D185" s="202">
        <f t="shared" si="24"/>
        <v>2.0210332994758276E-4</v>
      </c>
      <c r="E185" s="202">
        <f t="shared" si="24"/>
        <v>2.0169443728535163E-4</v>
      </c>
      <c r="F185" s="202">
        <f t="shared" si="24"/>
        <v>2.0236134740026515E-4</v>
      </c>
      <c r="G185" s="202">
        <f t="shared" si="24"/>
        <v>1.9849081446095777E-4</v>
      </c>
      <c r="H185" s="202">
        <f t="shared" si="24"/>
        <v>1.9885072522833085E-4</v>
      </c>
      <c r="I185" s="202">
        <f t="shared" si="24"/>
        <v>2.0245256749802537E-4</v>
      </c>
      <c r="J185" s="202">
        <f t="shared" si="24"/>
        <v>2.0461214536832216E-4</v>
      </c>
      <c r="K185" s="202">
        <f t="shared" si="24"/>
        <v>2.0236310254988869E-4</v>
      </c>
      <c r="L185" s="202">
        <f t="shared" si="24"/>
        <v>2.0758744417382645E-4</v>
      </c>
      <c r="M185" s="202">
        <f t="shared" si="24"/>
        <v>2.0749428999046184E-4</v>
      </c>
      <c r="N185" s="202">
        <f t="shared" si="24"/>
        <v>2.0751958147773809E-4</v>
      </c>
      <c r="O185" s="202">
        <f t="shared" si="24"/>
        <v>2.0665289896845367E-4</v>
      </c>
      <c r="P185" s="202">
        <f t="shared" si="24"/>
        <v>2.0683712256346803E-4</v>
      </c>
      <c r="Q185" s="202">
        <f t="shared" si="24"/>
        <v>2.0716144424266715E-4</v>
      </c>
    </row>
    <row r="186" spans="1:17" x14ac:dyDescent="0.25">
      <c r="A186" s="76" t="s">
        <v>81</v>
      </c>
      <c r="B186" s="202">
        <f t="shared" ref="B186:Q186" si="25">IF(B$73=0,0,B$73/B$70)</f>
        <v>2.6384645942812982E-2</v>
      </c>
      <c r="C186" s="202">
        <f t="shared" si="25"/>
        <v>2.6337756337164047E-2</v>
      </c>
      <c r="D186" s="202">
        <f t="shared" si="25"/>
        <v>2.6267756914254377E-2</v>
      </c>
      <c r="E186" s="202">
        <f t="shared" si="25"/>
        <v>2.6214612351726407E-2</v>
      </c>
      <c r="F186" s="202">
        <f t="shared" si="25"/>
        <v>2.6301291936801766E-2</v>
      </c>
      <c r="G186" s="202">
        <f t="shared" si="25"/>
        <v>2.5798231356826618E-2</v>
      </c>
      <c r="H186" s="202">
        <f t="shared" si="25"/>
        <v>2.5845009648656991E-2</v>
      </c>
      <c r="I186" s="202">
        <f t="shared" si="25"/>
        <v>2.6313147987636169E-2</v>
      </c>
      <c r="J186" s="202">
        <f t="shared" si="25"/>
        <v>2.6593832460024985E-2</v>
      </c>
      <c r="K186" s="202">
        <f t="shared" si="25"/>
        <v>2.6301520056960261E-2</v>
      </c>
      <c r="L186" s="202">
        <f t="shared" si="25"/>
        <v>2.6980537744844033E-2</v>
      </c>
      <c r="M186" s="202">
        <f t="shared" si="25"/>
        <v>2.6968430317198956E-2</v>
      </c>
      <c r="N186" s="202">
        <f t="shared" si="25"/>
        <v>2.6971717500245102E-2</v>
      </c>
      <c r="O186" s="202">
        <f t="shared" si="25"/>
        <v>2.6859073114417202E-2</v>
      </c>
      <c r="P186" s="202">
        <f t="shared" si="25"/>
        <v>2.6883017007934256E-2</v>
      </c>
      <c r="Q186" s="202">
        <f t="shared" si="25"/>
        <v>2.6925169717805175E-2</v>
      </c>
    </row>
    <row r="187" spans="1:17" x14ac:dyDescent="0.25">
      <c r="A187" s="76" t="s">
        <v>80</v>
      </c>
      <c r="B187" s="202">
        <f t="shared" ref="B187:Q187" si="26">IF(B$74=0,0,B$74/B$70)</f>
        <v>4.9855924755229668E-4</v>
      </c>
      <c r="C187" s="202">
        <f t="shared" si="26"/>
        <v>4.976732304891523E-4</v>
      </c>
      <c r="D187" s="202">
        <f t="shared" si="26"/>
        <v>4.963505347178851E-4</v>
      </c>
      <c r="E187" s="202">
        <f t="shared" si="26"/>
        <v>4.9534632518015355E-4</v>
      </c>
      <c r="F187" s="202">
        <f t="shared" si="26"/>
        <v>4.9698420612071968E-4</v>
      </c>
      <c r="G187" s="202">
        <f t="shared" si="26"/>
        <v>4.874784691565308E-4</v>
      </c>
      <c r="H187" s="202">
        <f t="shared" si="26"/>
        <v>4.8836238285494761E-4</v>
      </c>
      <c r="I187" s="202">
        <f t="shared" si="26"/>
        <v>4.9720823580054756E-4</v>
      </c>
      <c r="J187" s="202">
        <f t="shared" si="26"/>
        <v>5.0251199616394558E-4</v>
      </c>
      <c r="K187" s="202">
        <f t="shared" si="26"/>
        <v>4.9698851663581298E-4</v>
      </c>
      <c r="L187" s="202">
        <f t="shared" si="26"/>
        <v>5.0981910561850299E-4</v>
      </c>
      <c r="M187" s="202">
        <f t="shared" si="26"/>
        <v>5.0959032597030899E-4</v>
      </c>
      <c r="N187" s="202">
        <f t="shared" si="26"/>
        <v>5.0965243995545041E-4</v>
      </c>
      <c r="O187" s="202">
        <f t="shared" si="26"/>
        <v>5.0752393308213192E-4</v>
      </c>
      <c r="P187" s="202">
        <f t="shared" si="26"/>
        <v>5.0797637233643191E-4</v>
      </c>
      <c r="Q187" s="202">
        <f t="shared" si="26"/>
        <v>5.0877288191859891E-4</v>
      </c>
    </row>
    <row r="188" spans="1:17" x14ac:dyDescent="0.25">
      <c r="A188" s="129" t="s">
        <v>79</v>
      </c>
      <c r="B188" s="201">
        <f t="shared" ref="B188:Q188" si="27">IF(B$75=0,0,B$75/B$70)</f>
        <v>1.5758565728388914E-3</v>
      </c>
      <c r="C188" s="201">
        <f t="shared" si="27"/>
        <v>1.5730560314399333E-3</v>
      </c>
      <c r="D188" s="201">
        <f t="shared" si="27"/>
        <v>1.5688752267808063E-3</v>
      </c>
      <c r="E188" s="201">
        <f t="shared" si="27"/>
        <v>1.5657011001182059E-3</v>
      </c>
      <c r="F188" s="201">
        <f t="shared" si="27"/>
        <v>1.5708781487004764E-3</v>
      </c>
      <c r="G188" s="201">
        <f t="shared" si="27"/>
        <v>1.5408322150461755E-3</v>
      </c>
      <c r="H188" s="201">
        <f t="shared" si="27"/>
        <v>1.5436261080855908E-3</v>
      </c>
      <c r="I188" s="201">
        <f t="shared" si="27"/>
        <v>1.5715862664321223E-3</v>
      </c>
      <c r="J188" s="201">
        <f t="shared" si="27"/>
        <v>1.5883505039233673E-3</v>
      </c>
      <c r="K188" s="201">
        <f t="shared" si="27"/>
        <v>1.570891773467393E-3</v>
      </c>
      <c r="L188" s="201">
        <f t="shared" si="27"/>
        <v>1.611446969426617E-3</v>
      </c>
      <c r="M188" s="201">
        <f t="shared" si="27"/>
        <v>1.6107238378948912E-3</v>
      </c>
      <c r="N188" s="201">
        <f t="shared" si="27"/>
        <v>1.6109201690876853E-3</v>
      </c>
      <c r="O188" s="201">
        <f t="shared" si="27"/>
        <v>1.6041923397211268E-3</v>
      </c>
      <c r="P188" s="201">
        <f t="shared" si="27"/>
        <v>1.6056224192476814E-3</v>
      </c>
      <c r="Q188" s="201">
        <f t="shared" si="27"/>
        <v>1.6081400435151065E-3</v>
      </c>
    </row>
    <row r="189" spans="1:17" x14ac:dyDescent="0.25">
      <c r="A189" s="127" t="s">
        <v>149</v>
      </c>
      <c r="B189" s="200">
        <f t="shared" ref="B189:Q189" si="28">IF(B$80=0,0,B$80/B$70)</f>
        <v>0.25822828952108562</v>
      </c>
      <c r="C189" s="200">
        <f t="shared" si="28"/>
        <v>0.25771965055740315</v>
      </c>
      <c r="D189" s="200">
        <f t="shared" si="28"/>
        <v>0.25713282599360837</v>
      </c>
      <c r="E189" s="200">
        <f t="shared" si="28"/>
        <v>0.25664945612651546</v>
      </c>
      <c r="F189" s="200">
        <f t="shared" si="28"/>
        <v>0.25748491727955564</v>
      </c>
      <c r="G189" s="200">
        <f t="shared" si="28"/>
        <v>0.26656636635082581</v>
      </c>
      <c r="H189" s="200">
        <f t="shared" si="28"/>
        <v>0.26706203060092226</v>
      </c>
      <c r="I189" s="200">
        <f t="shared" si="28"/>
        <v>0.25760292902174459</v>
      </c>
      <c r="J189" s="200">
        <f t="shared" si="28"/>
        <v>0.26033551262650184</v>
      </c>
      <c r="K189" s="200">
        <f t="shared" si="28"/>
        <v>0.25745215579410374</v>
      </c>
      <c r="L189" s="200">
        <f t="shared" si="28"/>
        <v>0.26405554491989341</v>
      </c>
      <c r="M189" s="200">
        <f t="shared" si="28"/>
        <v>0.26399171443439012</v>
      </c>
      <c r="N189" s="200">
        <f t="shared" si="28"/>
        <v>0.26415846978278462</v>
      </c>
      <c r="O189" s="200">
        <f t="shared" si="28"/>
        <v>0.26305237051562502</v>
      </c>
      <c r="P189" s="200">
        <f t="shared" si="28"/>
        <v>0.26329069007594375</v>
      </c>
      <c r="Q189" s="200">
        <f t="shared" si="28"/>
        <v>0.26373307114837136</v>
      </c>
    </row>
    <row r="190" spans="1:17" x14ac:dyDescent="0.25">
      <c r="A190" s="142" t="s">
        <v>166</v>
      </c>
      <c r="B190" s="199">
        <f t="shared" ref="B190:Q190" si="29">IF(B$81=0,0,B$81/B$70)</f>
        <v>9.6391460996999356E-2</v>
      </c>
      <c r="C190" s="199">
        <f t="shared" si="29"/>
        <v>9.6625827766294151E-2</v>
      </c>
      <c r="D190" s="199">
        <f t="shared" si="29"/>
        <v>9.6034233921815718E-2</v>
      </c>
      <c r="E190" s="199">
        <f t="shared" si="29"/>
        <v>9.5867015908244022E-2</v>
      </c>
      <c r="F190" s="199">
        <f t="shared" si="29"/>
        <v>9.6146261129333221E-2</v>
      </c>
      <c r="G190" s="199">
        <f t="shared" si="29"/>
        <v>6.878413253193795E-2</v>
      </c>
      <c r="H190" s="199">
        <f t="shared" si="29"/>
        <v>6.8902870546484987E-2</v>
      </c>
      <c r="I190" s="199">
        <f t="shared" si="29"/>
        <v>9.6202699336939534E-2</v>
      </c>
      <c r="J190" s="199">
        <f t="shared" si="29"/>
        <v>9.7264895682072097E-2</v>
      </c>
      <c r="K190" s="199">
        <f t="shared" si="29"/>
        <v>9.6207838160914078E-2</v>
      </c>
      <c r="L190" s="199">
        <f t="shared" si="29"/>
        <v>9.8725463461296153E-2</v>
      </c>
      <c r="M190" s="199">
        <f t="shared" si="29"/>
        <v>9.8674775336157525E-2</v>
      </c>
      <c r="N190" s="199">
        <f t="shared" si="29"/>
        <v>9.8258103431400345E-2</v>
      </c>
      <c r="O190" s="199">
        <f t="shared" si="29"/>
        <v>9.7844868638892926E-2</v>
      </c>
      <c r="P190" s="199">
        <f t="shared" si="29"/>
        <v>9.7935911678674173E-2</v>
      </c>
      <c r="Q190" s="199">
        <f t="shared" si="29"/>
        <v>9.8119015602354184E-2</v>
      </c>
    </row>
    <row r="191" spans="1:17" x14ac:dyDescent="0.25">
      <c r="A191" s="142" t="s">
        <v>165</v>
      </c>
      <c r="B191" s="199">
        <f t="shared" ref="B191:Q191" si="30">IF(B$86=0,0,B$86/B$70)</f>
        <v>0.16183682852408623</v>
      </c>
      <c r="C191" s="199">
        <f t="shared" si="30"/>
        <v>0.16109382279110901</v>
      </c>
      <c r="D191" s="199">
        <f t="shared" si="30"/>
        <v>0.16109859207179264</v>
      </c>
      <c r="E191" s="199">
        <f t="shared" si="30"/>
        <v>0.16078244021827146</v>
      </c>
      <c r="F191" s="199">
        <f t="shared" si="30"/>
        <v>0.16133865615022236</v>
      </c>
      <c r="G191" s="199">
        <f t="shared" si="30"/>
        <v>0.19778223381888788</v>
      </c>
      <c r="H191" s="199">
        <f t="shared" si="30"/>
        <v>0.19815916005443729</v>
      </c>
      <c r="I191" s="199">
        <f t="shared" si="30"/>
        <v>0.16140022968480505</v>
      </c>
      <c r="J191" s="199">
        <f t="shared" si="30"/>
        <v>0.16307061694442973</v>
      </c>
      <c r="K191" s="199">
        <f t="shared" si="30"/>
        <v>0.16124431763318969</v>
      </c>
      <c r="L191" s="199">
        <f t="shared" si="30"/>
        <v>0.16533008145859729</v>
      </c>
      <c r="M191" s="199">
        <f t="shared" si="30"/>
        <v>0.16531693909823258</v>
      </c>
      <c r="N191" s="199">
        <f t="shared" si="30"/>
        <v>0.1659003663513843</v>
      </c>
      <c r="O191" s="199">
        <f t="shared" si="30"/>
        <v>0.16520750187673208</v>
      </c>
      <c r="P191" s="199">
        <f t="shared" si="30"/>
        <v>0.16535477839726961</v>
      </c>
      <c r="Q191" s="199">
        <f t="shared" si="30"/>
        <v>0.16561405554601716</v>
      </c>
    </row>
    <row r="192" spans="1:17" x14ac:dyDescent="0.25">
      <c r="A192" s="127" t="s">
        <v>148</v>
      </c>
      <c r="B192" s="200">
        <f t="shared" ref="B192:Q192" si="31">IF(B$87=0,0,B$87/B$70)</f>
        <v>0.47429461356176605</v>
      </c>
      <c r="C192" s="200">
        <f t="shared" si="31"/>
        <v>0.47327860170181363</v>
      </c>
      <c r="D192" s="200">
        <f t="shared" si="31"/>
        <v>0.47225756069746599</v>
      </c>
      <c r="E192" s="200">
        <f t="shared" si="31"/>
        <v>0.47135665447055236</v>
      </c>
      <c r="F192" s="200">
        <f t="shared" si="31"/>
        <v>0.47290205056119988</v>
      </c>
      <c r="G192" s="200">
        <f t="shared" si="31"/>
        <v>0.46384204046948252</v>
      </c>
      <c r="H192" s="200">
        <f t="shared" si="31"/>
        <v>0.46470038696833055</v>
      </c>
      <c r="I192" s="200">
        <f t="shared" si="31"/>
        <v>0.47311547476601801</v>
      </c>
      <c r="J192" s="200">
        <f t="shared" si="31"/>
        <v>0.47294099647212262</v>
      </c>
      <c r="K192" s="200">
        <f t="shared" si="31"/>
        <v>0.47283489703825587</v>
      </c>
      <c r="L192" s="200">
        <f t="shared" si="31"/>
        <v>0.46305483967365779</v>
      </c>
      <c r="M192" s="200">
        <f t="shared" si="31"/>
        <v>0.46581307217694695</v>
      </c>
      <c r="N192" s="200">
        <f t="shared" si="31"/>
        <v>0.46498164379603851</v>
      </c>
      <c r="O192" s="200">
        <f t="shared" si="31"/>
        <v>0.46467373880417906</v>
      </c>
      <c r="P192" s="200">
        <f t="shared" si="31"/>
        <v>0.46692393053871262</v>
      </c>
      <c r="Q192" s="200">
        <f t="shared" si="31"/>
        <v>0.46627198016213039</v>
      </c>
    </row>
    <row r="193" spans="1:17" x14ac:dyDescent="0.25">
      <c r="A193" s="142" t="s">
        <v>164</v>
      </c>
      <c r="B193" s="199">
        <f t="shared" ref="B193:Q193" si="32">IF(B$88=0,0,B$88/B$70)</f>
        <v>8.0187915006452795E-2</v>
      </c>
      <c r="C193" s="199">
        <f t="shared" si="32"/>
        <v>8.0981278299868384E-2</v>
      </c>
      <c r="D193" s="199">
        <f t="shared" si="32"/>
        <v>7.9948623094465071E-2</v>
      </c>
      <c r="E193" s="199">
        <f t="shared" si="32"/>
        <v>7.9817613091851133E-2</v>
      </c>
      <c r="F193" s="199">
        <f t="shared" si="32"/>
        <v>8.000850646130632E-2</v>
      </c>
      <c r="G193" s="199">
        <f t="shared" si="32"/>
        <v>7.8528986998932251E-2</v>
      </c>
      <c r="H193" s="199">
        <f t="shared" si="32"/>
        <v>7.8653017801428624E-2</v>
      </c>
      <c r="I193" s="199">
        <f t="shared" si="32"/>
        <v>8.0071986165518041E-2</v>
      </c>
      <c r="J193" s="199">
        <f t="shared" si="32"/>
        <v>0.10230055297589774</v>
      </c>
      <c r="K193" s="199">
        <f t="shared" si="32"/>
        <v>8.0171087059040511E-2</v>
      </c>
      <c r="L193" s="199">
        <f t="shared" si="32"/>
        <v>0.1719080417467011</v>
      </c>
      <c r="M193" s="199">
        <f t="shared" si="32"/>
        <v>0.16030461937698204</v>
      </c>
      <c r="N193" s="199">
        <f t="shared" si="32"/>
        <v>0.16424416457688179</v>
      </c>
      <c r="O193" s="199">
        <f t="shared" si="32"/>
        <v>0.15681187451090819</v>
      </c>
      <c r="P193" s="199">
        <f t="shared" si="32"/>
        <v>0.14947009057251462</v>
      </c>
      <c r="Q193" s="199">
        <f t="shared" si="32"/>
        <v>0.15579653747101663</v>
      </c>
    </row>
    <row r="194" spans="1:17" x14ac:dyDescent="0.25">
      <c r="A194" s="142" t="s">
        <v>163</v>
      </c>
      <c r="B194" s="199">
        <f t="shared" ref="B194:Q194" si="33">IF(B$93=0,0,B$93/B$70)</f>
        <v>0.39410669855531322</v>
      </c>
      <c r="C194" s="199">
        <f t="shared" si="33"/>
        <v>0.39229732340194523</v>
      </c>
      <c r="D194" s="199">
        <f t="shared" si="33"/>
        <v>0.39230893760300095</v>
      </c>
      <c r="E194" s="199">
        <f t="shared" si="33"/>
        <v>0.39153904137870127</v>
      </c>
      <c r="F194" s="199">
        <f t="shared" si="33"/>
        <v>0.39289354409989358</v>
      </c>
      <c r="G194" s="199">
        <f t="shared" si="33"/>
        <v>0.38531305347055023</v>
      </c>
      <c r="H194" s="199">
        <f t="shared" si="33"/>
        <v>0.38604736916690191</v>
      </c>
      <c r="I194" s="199">
        <f t="shared" si="33"/>
        <v>0.39304348860049998</v>
      </c>
      <c r="J194" s="199">
        <f t="shared" si="33"/>
        <v>0.37064044349622494</v>
      </c>
      <c r="K194" s="199">
        <f t="shared" si="33"/>
        <v>0.39266380997921529</v>
      </c>
      <c r="L194" s="199">
        <f t="shared" si="33"/>
        <v>0.29114679792695669</v>
      </c>
      <c r="M194" s="199">
        <f t="shared" si="33"/>
        <v>0.30550845279996491</v>
      </c>
      <c r="N194" s="199">
        <f t="shared" si="33"/>
        <v>0.30073747921915672</v>
      </c>
      <c r="O194" s="199">
        <f t="shared" si="33"/>
        <v>0.30786186429327084</v>
      </c>
      <c r="P194" s="199">
        <f t="shared" si="33"/>
        <v>0.31745383996619803</v>
      </c>
      <c r="Q194" s="199">
        <f t="shared" si="33"/>
        <v>0.31047544269111377</v>
      </c>
    </row>
    <row r="195" spans="1:17" x14ac:dyDescent="0.25">
      <c r="A195" s="127" t="s">
        <v>147</v>
      </c>
      <c r="B195" s="200">
        <f t="shared" ref="B195:Q195" si="34">IF(B$94=0,0,B$94/B$70)</f>
        <v>0.23730731505861175</v>
      </c>
      <c r="C195" s="200">
        <f t="shared" si="34"/>
        <v>0.23888558226114079</v>
      </c>
      <c r="D195" s="200">
        <f t="shared" si="34"/>
        <v>0.24057348935510051</v>
      </c>
      <c r="E195" s="200">
        <f t="shared" si="34"/>
        <v>0.24201853411971608</v>
      </c>
      <c r="F195" s="200">
        <f t="shared" si="34"/>
        <v>0.23953856225538944</v>
      </c>
      <c r="G195" s="200">
        <f t="shared" si="34"/>
        <v>0.24009235282382357</v>
      </c>
      <c r="H195" s="200">
        <f t="shared" si="34"/>
        <v>0.23868485297886113</v>
      </c>
      <c r="I195" s="200">
        <f t="shared" si="34"/>
        <v>0.2391935693909179</v>
      </c>
      <c r="J195" s="200">
        <f t="shared" si="34"/>
        <v>0.23631451267061102</v>
      </c>
      <c r="K195" s="200">
        <f t="shared" si="34"/>
        <v>0.23963821641755551</v>
      </c>
      <c r="L195" s="200">
        <f t="shared" si="34"/>
        <v>0.24203845522972164</v>
      </c>
      <c r="M195" s="200">
        <f t="shared" si="34"/>
        <v>0.23935789756867676</v>
      </c>
      <c r="N195" s="200">
        <f t="shared" si="34"/>
        <v>0.24001881183953655</v>
      </c>
      <c r="O195" s="200">
        <f t="shared" si="34"/>
        <v>0.24156162042495752</v>
      </c>
      <c r="P195" s="200">
        <f t="shared" si="34"/>
        <v>0.23904573025051665</v>
      </c>
      <c r="Q195" s="200">
        <f t="shared" si="34"/>
        <v>0.23920709962565545</v>
      </c>
    </row>
    <row r="196" spans="1:17" x14ac:dyDescent="0.25">
      <c r="A196" s="142" t="s">
        <v>162</v>
      </c>
      <c r="B196" s="199">
        <f t="shared" ref="B196:Q196" si="35">IF(B$95=0,0,B$95/B$70)</f>
        <v>3.7921983371343892E-4</v>
      </c>
      <c r="C196" s="199">
        <f t="shared" si="35"/>
        <v>4.3965130577101939E-4</v>
      </c>
      <c r="D196" s="199">
        <f t="shared" si="35"/>
        <v>9.784503031506134E-4</v>
      </c>
      <c r="E196" s="199">
        <f t="shared" si="35"/>
        <v>2.6751900757147521E-4</v>
      </c>
      <c r="F196" s="199">
        <f t="shared" si="35"/>
        <v>5.2958671610939809E-4</v>
      </c>
      <c r="G196" s="199">
        <f t="shared" si="35"/>
        <v>1.2571601953433697E-3</v>
      </c>
      <c r="H196" s="199">
        <f t="shared" si="35"/>
        <v>5.9376035345696937E-3</v>
      </c>
      <c r="I196" s="199">
        <f t="shared" si="35"/>
        <v>1.6574142791356522E-2</v>
      </c>
      <c r="J196" s="199">
        <f t="shared" si="35"/>
        <v>4.3165712148067338E-2</v>
      </c>
      <c r="K196" s="199">
        <f t="shared" si="35"/>
        <v>2.9821378633900216E-2</v>
      </c>
      <c r="L196" s="199">
        <f t="shared" si="35"/>
        <v>4.7938878166018703E-2</v>
      </c>
      <c r="M196" s="199">
        <f t="shared" si="35"/>
        <v>4.7252255638652499E-2</v>
      </c>
      <c r="N196" s="199">
        <f t="shared" si="35"/>
        <v>4.7497672238424264E-2</v>
      </c>
      <c r="O196" s="199">
        <f t="shared" si="35"/>
        <v>4.6887934763319303E-2</v>
      </c>
      <c r="P196" s="199">
        <f t="shared" si="35"/>
        <v>4.6485060727549696E-2</v>
      </c>
      <c r="Q196" s="199">
        <f t="shared" si="35"/>
        <v>4.6944360222457363E-2</v>
      </c>
    </row>
    <row r="197" spans="1:17" x14ac:dyDescent="0.25">
      <c r="A197" s="142" t="s">
        <v>161</v>
      </c>
      <c r="B197" s="199">
        <f t="shared" ref="B197:Q197" si="36">IF(B$99=0,0,B$99/B$70)</f>
        <v>0.16198992492871417</v>
      </c>
      <c r="C197" s="199">
        <f t="shared" si="36"/>
        <v>0.16372342098674733</v>
      </c>
      <c r="D197" s="199">
        <f t="shared" si="36"/>
        <v>0.16573653569692701</v>
      </c>
      <c r="E197" s="199">
        <f t="shared" si="36"/>
        <v>0.16715967957328728</v>
      </c>
      <c r="F197" s="199">
        <f t="shared" si="36"/>
        <v>0.16449553493920524</v>
      </c>
      <c r="G197" s="199">
        <f t="shared" si="36"/>
        <v>0.16666490701682588</v>
      </c>
      <c r="H197" s="199">
        <f t="shared" si="36"/>
        <v>0.16626368902181671</v>
      </c>
      <c r="I197" s="199">
        <f t="shared" si="36"/>
        <v>0.16802668206030652</v>
      </c>
      <c r="J197" s="199">
        <f t="shared" si="36"/>
        <v>0.17082944650638449</v>
      </c>
      <c r="K197" s="199">
        <f t="shared" si="36"/>
        <v>0.17174548137811996</v>
      </c>
      <c r="L197" s="199">
        <f t="shared" si="36"/>
        <v>0.17665454826753663</v>
      </c>
      <c r="M197" s="199">
        <f t="shared" si="36"/>
        <v>0.17379814060163534</v>
      </c>
      <c r="N197" s="199">
        <f t="shared" si="36"/>
        <v>0.17449753650842989</v>
      </c>
      <c r="O197" s="199">
        <f t="shared" si="36"/>
        <v>0.17621669024668124</v>
      </c>
      <c r="P197" s="199">
        <f t="shared" si="36"/>
        <v>0.17353029294700748</v>
      </c>
      <c r="Q197" s="199">
        <f t="shared" si="36"/>
        <v>0.17365287958977441</v>
      </c>
    </row>
    <row r="198" spans="1:17" x14ac:dyDescent="0.25">
      <c r="A198" s="140" t="s">
        <v>160</v>
      </c>
      <c r="B198" s="198">
        <f t="shared" ref="B198:Q198" si="37">IF(B$110=0,0,B$110/B$70)</f>
        <v>7.4938170296184131E-2</v>
      </c>
      <c r="C198" s="198">
        <f t="shared" si="37"/>
        <v>7.4722509968622439E-2</v>
      </c>
      <c r="D198" s="198">
        <f t="shared" si="37"/>
        <v>7.3858503355022906E-2</v>
      </c>
      <c r="E198" s="198">
        <f t="shared" si="37"/>
        <v>7.4591335538857328E-2</v>
      </c>
      <c r="F198" s="198">
        <f t="shared" si="37"/>
        <v>7.451344060007481E-2</v>
      </c>
      <c r="G198" s="198">
        <f t="shared" si="37"/>
        <v>7.2170285611654311E-2</v>
      </c>
      <c r="H198" s="198">
        <f t="shared" si="37"/>
        <v>6.6483560422474733E-2</v>
      </c>
      <c r="I198" s="198">
        <f t="shared" si="37"/>
        <v>5.4592744539254882E-2</v>
      </c>
      <c r="J198" s="198">
        <f t="shared" si="37"/>
        <v>2.2319354016159247E-2</v>
      </c>
      <c r="K198" s="198">
        <f t="shared" si="37"/>
        <v>3.8071356405535349E-2</v>
      </c>
      <c r="L198" s="198">
        <f t="shared" si="37"/>
        <v>1.7445028796166311E-2</v>
      </c>
      <c r="M198" s="198">
        <f t="shared" si="37"/>
        <v>1.8307501328388886E-2</v>
      </c>
      <c r="N198" s="198">
        <f t="shared" si="37"/>
        <v>1.8023603092682403E-2</v>
      </c>
      <c r="O198" s="198">
        <f t="shared" si="37"/>
        <v>1.8456995414956961E-2</v>
      </c>
      <c r="P198" s="198">
        <f t="shared" si="37"/>
        <v>1.9030376575959448E-2</v>
      </c>
      <c r="Q198" s="198">
        <f t="shared" si="37"/>
        <v>1.8609859813423682E-2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0.99999999999999989</v>
      </c>
      <c r="C200" s="77">
        <f t="shared" si="38"/>
        <v>1</v>
      </c>
      <c r="D200" s="77">
        <f t="shared" si="38"/>
        <v>1.0000000000000002</v>
      </c>
      <c r="E200" s="77">
        <f t="shared" si="38"/>
        <v>0.99999999999999967</v>
      </c>
      <c r="F200" s="77">
        <f t="shared" si="38"/>
        <v>1</v>
      </c>
      <c r="G200" s="77">
        <f t="shared" si="38"/>
        <v>1.0000000000000002</v>
      </c>
      <c r="H200" s="77">
        <f t="shared" si="38"/>
        <v>1</v>
      </c>
      <c r="I200" s="77">
        <f t="shared" si="38"/>
        <v>0.99999999999999989</v>
      </c>
      <c r="J200" s="77">
        <f t="shared" si="38"/>
        <v>0.99999999999999978</v>
      </c>
      <c r="K200" s="77">
        <f t="shared" si="38"/>
        <v>0.99999999999999967</v>
      </c>
      <c r="L200" s="77">
        <f t="shared" si="38"/>
        <v>0.99999999999999978</v>
      </c>
      <c r="M200" s="77">
        <f t="shared" si="38"/>
        <v>1</v>
      </c>
      <c r="N200" s="77">
        <f t="shared" si="38"/>
        <v>1.0000000000000002</v>
      </c>
      <c r="O200" s="77">
        <f t="shared" si="38"/>
        <v>1</v>
      </c>
      <c r="P200" s="77">
        <f t="shared" si="38"/>
        <v>1</v>
      </c>
      <c r="Q200" s="77">
        <f t="shared" si="38"/>
        <v>0.99999999999999967</v>
      </c>
    </row>
    <row r="201" spans="1:17" x14ac:dyDescent="0.25">
      <c r="A201" s="132" t="s">
        <v>83</v>
      </c>
      <c r="B201" s="203">
        <f t="shared" ref="B201:Q201" si="39">IF(B$113=0,0,B$113/B$112)</f>
        <v>1.5801992503009412E-3</v>
      </c>
      <c r="C201" s="203">
        <f t="shared" si="39"/>
        <v>1.586620003346249E-3</v>
      </c>
      <c r="D201" s="203">
        <f t="shared" si="39"/>
        <v>1.5740725134653791E-3</v>
      </c>
      <c r="E201" s="203">
        <f t="shared" si="39"/>
        <v>1.5631006623562148E-3</v>
      </c>
      <c r="F201" s="203">
        <f t="shared" si="39"/>
        <v>1.5447448491984392E-3</v>
      </c>
      <c r="G201" s="203">
        <f t="shared" si="39"/>
        <v>1.5053488204718982E-3</v>
      </c>
      <c r="H201" s="203">
        <f t="shared" si="39"/>
        <v>1.5293809403321141E-3</v>
      </c>
      <c r="I201" s="203">
        <f t="shared" si="39"/>
        <v>1.5359928641502417E-3</v>
      </c>
      <c r="J201" s="203">
        <f t="shared" si="39"/>
        <v>1.5517968667696795E-3</v>
      </c>
      <c r="K201" s="203">
        <f t="shared" si="39"/>
        <v>1.5317009068117813E-3</v>
      </c>
      <c r="L201" s="203">
        <f t="shared" si="39"/>
        <v>1.5592808286851632E-3</v>
      </c>
      <c r="M201" s="203">
        <f t="shared" si="39"/>
        <v>1.5618311578764665E-3</v>
      </c>
      <c r="N201" s="203">
        <f t="shared" si="39"/>
        <v>1.5604252598347807E-3</v>
      </c>
      <c r="O201" s="203">
        <f t="shared" si="39"/>
        <v>1.5550574429941302E-3</v>
      </c>
      <c r="P201" s="203">
        <f t="shared" si="39"/>
        <v>1.5563282946512542E-3</v>
      </c>
      <c r="Q201" s="203">
        <f t="shared" si="39"/>
        <v>1.5590466296996602E-3</v>
      </c>
    </row>
    <row r="202" spans="1:17" x14ac:dyDescent="0.25">
      <c r="A202" s="76" t="s">
        <v>82</v>
      </c>
      <c r="B202" s="202">
        <f t="shared" ref="B202:Q202" si="40">IF(B$114=0,0,B$114/B$112)</f>
        <v>2.0495176685547938E-4</v>
      </c>
      <c r="C202" s="202">
        <f t="shared" si="40"/>
        <v>2.0578453821701992E-4</v>
      </c>
      <c r="D202" s="202">
        <f t="shared" si="40"/>
        <v>2.0415712938221916E-4</v>
      </c>
      <c r="E202" s="202">
        <f t="shared" si="40"/>
        <v>2.0273408082041889E-4</v>
      </c>
      <c r="F202" s="202">
        <f t="shared" si="40"/>
        <v>2.0035333273561961E-4</v>
      </c>
      <c r="G202" s="202">
        <f t="shared" si="40"/>
        <v>1.9524366970226736E-4</v>
      </c>
      <c r="H202" s="202">
        <f t="shared" si="40"/>
        <v>1.9836063449369843E-4</v>
      </c>
      <c r="I202" s="202">
        <f t="shared" si="40"/>
        <v>1.992182006952903E-4</v>
      </c>
      <c r="J202" s="202">
        <f t="shared" si="40"/>
        <v>2.0126797907584938E-4</v>
      </c>
      <c r="K202" s="202">
        <f t="shared" si="40"/>
        <v>1.9866153403466628E-4</v>
      </c>
      <c r="L202" s="202">
        <f t="shared" si="40"/>
        <v>2.0223864857677804E-4</v>
      </c>
      <c r="M202" s="202">
        <f t="shared" si="40"/>
        <v>2.0256942615037914E-4</v>
      </c>
      <c r="N202" s="202">
        <f t="shared" si="40"/>
        <v>2.0238708124190808E-4</v>
      </c>
      <c r="O202" s="202">
        <f t="shared" si="40"/>
        <v>2.0169087565553124E-4</v>
      </c>
      <c r="P202" s="202">
        <f t="shared" si="40"/>
        <v>2.0185570505441193E-4</v>
      </c>
      <c r="Q202" s="202">
        <f t="shared" si="40"/>
        <v>2.0220827297960864E-4</v>
      </c>
    </row>
    <row r="203" spans="1:17" x14ac:dyDescent="0.25">
      <c r="A203" s="76" t="s">
        <v>81</v>
      </c>
      <c r="B203" s="202">
        <f t="shared" ref="B203:Q203" si="41">IF(B$115=0,0,B$115/B$112)</f>
        <v>2.8739290338895853E-2</v>
      </c>
      <c r="C203" s="202">
        <f t="shared" si="41"/>
        <v>2.8856065413892441E-2</v>
      </c>
      <c r="D203" s="202">
        <f t="shared" si="41"/>
        <v>2.8627862575141584E-2</v>
      </c>
      <c r="E203" s="202">
        <f t="shared" si="41"/>
        <v>2.8428316084709207E-2</v>
      </c>
      <c r="F203" s="202">
        <f t="shared" si="41"/>
        <v>2.8094476511220375E-2</v>
      </c>
      <c r="G203" s="202">
        <f t="shared" si="41"/>
        <v>2.7377975786671931E-2</v>
      </c>
      <c r="H203" s="202">
        <f t="shared" si="41"/>
        <v>2.7815051092200872E-2</v>
      </c>
      <c r="I203" s="202">
        <f t="shared" si="41"/>
        <v>2.7935303015033774E-2</v>
      </c>
      <c r="J203" s="202">
        <f t="shared" si="41"/>
        <v>2.8222732476673E-2</v>
      </c>
      <c r="K203" s="202">
        <f t="shared" si="41"/>
        <v>2.7857244625847315E-2</v>
      </c>
      <c r="L203" s="202">
        <f t="shared" si="41"/>
        <v>2.8358844270380896E-2</v>
      </c>
      <c r="M203" s="202">
        <f t="shared" si="41"/>
        <v>2.8405227440778339E-2</v>
      </c>
      <c r="N203" s="202">
        <f t="shared" si="41"/>
        <v>2.8379658189306291E-2</v>
      </c>
      <c r="O203" s="202">
        <f t="shared" si="41"/>
        <v>2.8282033002710302E-2</v>
      </c>
      <c r="P203" s="202">
        <f t="shared" si="41"/>
        <v>2.8305146147932208E-2</v>
      </c>
      <c r="Q203" s="202">
        <f t="shared" si="41"/>
        <v>2.8354584862815578E-2</v>
      </c>
    </row>
    <row r="204" spans="1:17" x14ac:dyDescent="0.25">
      <c r="A204" s="76" t="s">
        <v>80</v>
      </c>
      <c r="B204" s="202">
        <f t="shared" ref="B204:Q204" si="42">IF(B$116=0,0,B$116/B$112)</f>
        <v>5.2332437828502519E-4</v>
      </c>
      <c r="C204" s="202">
        <f t="shared" si="42"/>
        <v>5.254507788607231E-4</v>
      </c>
      <c r="D204" s="202">
        <f t="shared" si="42"/>
        <v>5.2129534887954002E-4</v>
      </c>
      <c r="E204" s="202">
        <f t="shared" si="42"/>
        <v>5.176617329546837E-4</v>
      </c>
      <c r="F204" s="202">
        <f t="shared" si="42"/>
        <v>5.1158272455945801E-4</v>
      </c>
      <c r="G204" s="202">
        <f t="shared" si="42"/>
        <v>4.9853569758720147E-4</v>
      </c>
      <c r="H204" s="202">
        <f t="shared" si="42"/>
        <v>5.0649456364939161E-4</v>
      </c>
      <c r="I204" s="202">
        <f t="shared" si="42"/>
        <v>5.0868427543461763E-4</v>
      </c>
      <c r="J204" s="202">
        <f t="shared" si="42"/>
        <v>5.1391818492018228E-4</v>
      </c>
      <c r="K204" s="202">
        <f t="shared" si="42"/>
        <v>5.0726288132539534E-4</v>
      </c>
      <c r="L204" s="202">
        <f t="shared" si="42"/>
        <v>5.1639669496616764E-4</v>
      </c>
      <c r="M204" s="202">
        <f t="shared" si="42"/>
        <v>5.1724130328895156E-4</v>
      </c>
      <c r="N204" s="202">
        <f t="shared" si="42"/>
        <v>5.1677570332207573E-4</v>
      </c>
      <c r="O204" s="202">
        <f t="shared" si="42"/>
        <v>5.1499801015436511E-4</v>
      </c>
      <c r="P204" s="202">
        <f t="shared" si="42"/>
        <v>5.1541888597317744E-4</v>
      </c>
      <c r="Q204" s="202">
        <f t="shared" si="42"/>
        <v>5.1631913383679766E-4</v>
      </c>
    </row>
    <row r="205" spans="1:17" x14ac:dyDescent="0.25">
      <c r="A205" s="129" t="s">
        <v>79</v>
      </c>
      <c r="B205" s="201">
        <f t="shared" ref="B205:Q205" si="43">IF(B$117=0,0,B$117/B$112)</f>
        <v>1.6514167334888124E-3</v>
      </c>
      <c r="C205" s="201">
        <f t="shared" si="43"/>
        <v>1.6581268613531316E-3</v>
      </c>
      <c r="D205" s="201">
        <f t="shared" si="43"/>
        <v>1.6450138727546347E-3</v>
      </c>
      <c r="E205" s="201">
        <f t="shared" si="43"/>
        <v>1.6335475348763122E-3</v>
      </c>
      <c r="F205" s="201">
        <f t="shared" si="43"/>
        <v>1.6143644495788274E-3</v>
      </c>
      <c r="G205" s="201">
        <f t="shared" si="43"/>
        <v>1.5731928941185745E-3</v>
      </c>
      <c r="H205" s="201">
        <f t="shared" si="43"/>
        <v>1.5983081097287646E-3</v>
      </c>
      <c r="I205" s="201">
        <f t="shared" si="43"/>
        <v>1.6052180241789382E-3</v>
      </c>
      <c r="J205" s="201">
        <f t="shared" si="43"/>
        <v>1.6217342922235348E-3</v>
      </c>
      <c r="K205" s="201">
        <f t="shared" si="43"/>
        <v>1.6007326340189297E-3</v>
      </c>
      <c r="L205" s="201">
        <f t="shared" si="43"/>
        <v>1.6295555463708643E-3</v>
      </c>
      <c r="M205" s="201">
        <f t="shared" si="43"/>
        <v>1.6322208155143735E-3</v>
      </c>
      <c r="N205" s="201">
        <f t="shared" si="43"/>
        <v>1.6307515555136641E-3</v>
      </c>
      <c r="O205" s="201">
        <f t="shared" si="43"/>
        <v>1.6251418182914334E-3</v>
      </c>
      <c r="P205" s="201">
        <f t="shared" si="43"/>
        <v>1.6264699455462446E-3</v>
      </c>
      <c r="Q205" s="201">
        <f t="shared" si="43"/>
        <v>1.6293107923478817E-3</v>
      </c>
    </row>
    <row r="206" spans="1:17" x14ac:dyDescent="0.25">
      <c r="A206" s="127" t="s">
        <v>146</v>
      </c>
      <c r="B206" s="200">
        <f t="shared" ref="B206:Q206" si="44">IF(B$122=0,0,B$122/B$112)</f>
        <v>0.39987834131499844</v>
      </c>
      <c r="C206" s="200">
        <f t="shared" si="44"/>
        <v>0.3952290876216123</v>
      </c>
      <c r="D206" s="200">
        <f t="shared" si="44"/>
        <v>0.39798746127746953</v>
      </c>
      <c r="E206" s="200">
        <f t="shared" si="44"/>
        <v>0.40011395227003205</v>
      </c>
      <c r="F206" s="200">
        <f t="shared" si="44"/>
        <v>0.40844760208038811</v>
      </c>
      <c r="G206" s="200">
        <f t="shared" si="44"/>
        <v>0.40777320238914117</v>
      </c>
      <c r="H206" s="200">
        <f t="shared" si="44"/>
        <v>0.41431213412990092</v>
      </c>
      <c r="I206" s="200">
        <f t="shared" si="44"/>
        <v>0.41371868749751906</v>
      </c>
      <c r="J206" s="200">
        <f t="shared" si="44"/>
        <v>0.4143520257820888</v>
      </c>
      <c r="K206" s="200">
        <f t="shared" si="44"/>
        <v>0.41310597541503608</v>
      </c>
      <c r="L206" s="200">
        <f t="shared" si="44"/>
        <v>0.4192447014088691</v>
      </c>
      <c r="M206" s="200">
        <f t="shared" si="44"/>
        <v>0.41951482021125197</v>
      </c>
      <c r="N206" s="200">
        <f t="shared" si="44"/>
        <v>0.41980591135730477</v>
      </c>
      <c r="O206" s="200">
        <f t="shared" si="44"/>
        <v>0.4177860748769362</v>
      </c>
      <c r="P206" s="200">
        <f t="shared" si="44"/>
        <v>0.41955855672012615</v>
      </c>
      <c r="Q206" s="200">
        <f t="shared" si="44"/>
        <v>0.41968326431559949</v>
      </c>
    </row>
    <row r="207" spans="1:17" x14ac:dyDescent="0.25">
      <c r="A207" s="142" t="s">
        <v>159</v>
      </c>
      <c r="B207" s="199">
        <f t="shared" ref="B207:Q207" si="45">IF(B$123=0,0,B$123/B$112)</f>
        <v>0.24208815486016344</v>
      </c>
      <c r="C207" s="199">
        <f t="shared" si="45"/>
        <v>0.25003249902448516</v>
      </c>
      <c r="D207" s="199">
        <f t="shared" si="45"/>
        <v>0.24172495968855676</v>
      </c>
      <c r="E207" s="199">
        <f t="shared" si="45"/>
        <v>0.23505817884787741</v>
      </c>
      <c r="F207" s="199">
        <f t="shared" si="45"/>
        <v>0.21869453873734895</v>
      </c>
      <c r="G207" s="199">
        <f t="shared" si="45"/>
        <v>0.20261979140373765</v>
      </c>
      <c r="H207" s="199">
        <f t="shared" si="45"/>
        <v>0.20586430396279726</v>
      </c>
      <c r="I207" s="199">
        <f t="shared" si="45"/>
        <v>0.20926490974045336</v>
      </c>
      <c r="J207" s="199">
        <f t="shared" si="45"/>
        <v>0.21528909028270821</v>
      </c>
      <c r="K207" s="199">
        <f t="shared" si="45"/>
        <v>0.20819307399297549</v>
      </c>
      <c r="L207" s="199">
        <f t="shared" si="45"/>
        <v>0.21317779628997707</v>
      </c>
      <c r="M207" s="199">
        <f t="shared" si="45"/>
        <v>0.21409502894480997</v>
      </c>
      <c r="N207" s="199">
        <f t="shared" si="45"/>
        <v>0.212890531825569</v>
      </c>
      <c r="O207" s="199">
        <f t="shared" si="45"/>
        <v>0.21285886200548193</v>
      </c>
      <c r="P207" s="199">
        <f t="shared" si="45"/>
        <v>0.21142244936340254</v>
      </c>
      <c r="Q207" s="199">
        <f t="shared" si="45"/>
        <v>0.21269563092586971</v>
      </c>
    </row>
    <row r="208" spans="1:17" x14ac:dyDescent="0.25">
      <c r="A208" s="142" t="s">
        <v>158</v>
      </c>
      <c r="B208" s="199">
        <f t="shared" ref="B208:Q208" si="46">IF(B$129=0,0,B$129/B$112)</f>
        <v>0.157790186454835</v>
      </c>
      <c r="C208" s="199">
        <f t="shared" si="46"/>
        <v>0.14519658859712711</v>
      </c>
      <c r="D208" s="199">
        <f t="shared" si="46"/>
        <v>0.15626250158891275</v>
      </c>
      <c r="E208" s="199">
        <f t="shared" si="46"/>
        <v>0.16505577342215466</v>
      </c>
      <c r="F208" s="199">
        <f t="shared" si="46"/>
        <v>0.18975306334303915</v>
      </c>
      <c r="G208" s="199">
        <f t="shared" si="46"/>
        <v>0.20515341098540346</v>
      </c>
      <c r="H208" s="199">
        <f t="shared" si="46"/>
        <v>0.20844783016710364</v>
      </c>
      <c r="I208" s="199">
        <f t="shared" si="46"/>
        <v>0.20445377775706572</v>
      </c>
      <c r="J208" s="199">
        <f t="shared" si="46"/>
        <v>0.19906293549938059</v>
      </c>
      <c r="K208" s="199">
        <f t="shared" si="46"/>
        <v>0.20491290142206056</v>
      </c>
      <c r="L208" s="199">
        <f t="shared" si="46"/>
        <v>0.20606690511889206</v>
      </c>
      <c r="M208" s="199">
        <f t="shared" si="46"/>
        <v>0.205419791266442</v>
      </c>
      <c r="N208" s="199">
        <f t="shared" si="46"/>
        <v>0.20691537953173578</v>
      </c>
      <c r="O208" s="199">
        <f t="shared" si="46"/>
        <v>0.20492721287145424</v>
      </c>
      <c r="P208" s="199">
        <f t="shared" si="46"/>
        <v>0.20813610735672364</v>
      </c>
      <c r="Q208" s="199">
        <f t="shared" si="46"/>
        <v>0.20698763338972978</v>
      </c>
    </row>
    <row r="209" spans="1:17" x14ac:dyDescent="0.25">
      <c r="A209" s="127" t="s">
        <v>145</v>
      </c>
      <c r="B209" s="200">
        <f t="shared" ref="B209:Q209" si="47">IF(B$130=0,0,B$130/B$112)</f>
        <v>0.30665654101403184</v>
      </c>
      <c r="C209" s="200">
        <f t="shared" si="47"/>
        <v>0.30847113430425416</v>
      </c>
      <c r="D209" s="200">
        <f t="shared" si="47"/>
        <v>0.3115646102779312</v>
      </c>
      <c r="E209" s="200">
        <f t="shared" si="47"/>
        <v>0.31163398693579397</v>
      </c>
      <c r="F209" s="200">
        <f t="shared" si="47"/>
        <v>0.29376290391662951</v>
      </c>
      <c r="G209" s="200">
        <f t="shared" si="47"/>
        <v>0.20904730665820923</v>
      </c>
      <c r="H209" s="200">
        <f t="shared" si="47"/>
        <v>0.31378344429081417</v>
      </c>
      <c r="I209" s="200">
        <f t="shared" si="47"/>
        <v>0.31513856989787548</v>
      </c>
      <c r="J209" s="200">
        <f t="shared" si="47"/>
        <v>0.31490453938155599</v>
      </c>
      <c r="K209" s="200">
        <f t="shared" si="47"/>
        <v>0.31421047501165605</v>
      </c>
      <c r="L209" s="200">
        <f t="shared" si="47"/>
        <v>0.30536846245342297</v>
      </c>
      <c r="M209" s="200">
        <f t="shared" si="47"/>
        <v>0.30782798679376538</v>
      </c>
      <c r="N209" s="200">
        <f t="shared" si="47"/>
        <v>0.30696452973128024</v>
      </c>
      <c r="O209" s="200">
        <f t="shared" si="47"/>
        <v>0.30698811379595303</v>
      </c>
      <c r="P209" s="200">
        <f t="shared" si="47"/>
        <v>0.30845183329693648</v>
      </c>
      <c r="Q209" s="200">
        <f t="shared" si="47"/>
        <v>0.30807608739203218</v>
      </c>
    </row>
    <row r="210" spans="1:17" x14ac:dyDescent="0.25">
      <c r="A210" s="142" t="s">
        <v>157</v>
      </c>
      <c r="B210" s="199">
        <f t="shared" ref="B210:Q210" si="48">IF(B$131=0,0,B$131/B$112)</f>
        <v>5.1845726145493515E-2</v>
      </c>
      <c r="C210" s="199">
        <f t="shared" si="48"/>
        <v>5.2781568160370003E-2</v>
      </c>
      <c r="D210" s="199">
        <f t="shared" si="48"/>
        <v>5.2744865661645456E-2</v>
      </c>
      <c r="E210" s="199">
        <f t="shared" si="48"/>
        <v>5.2770828118363117E-2</v>
      </c>
      <c r="F210" s="199">
        <f t="shared" si="48"/>
        <v>4.9700632865122434E-2</v>
      </c>
      <c r="G210" s="199">
        <f t="shared" si="48"/>
        <v>3.5391947677076478E-2</v>
      </c>
      <c r="H210" s="199">
        <f t="shared" si="48"/>
        <v>5.310952071852041E-2</v>
      </c>
      <c r="I210" s="199">
        <f t="shared" si="48"/>
        <v>5.3335332608943589E-2</v>
      </c>
      <c r="J210" s="199">
        <f t="shared" si="48"/>
        <v>6.8116126014997391E-2</v>
      </c>
      <c r="K210" s="199">
        <f t="shared" si="48"/>
        <v>5.3275668747824773E-2</v>
      </c>
      <c r="L210" s="199">
        <f t="shared" si="48"/>
        <v>0.11336733771871492</v>
      </c>
      <c r="M210" s="199">
        <f t="shared" si="48"/>
        <v>0.1059357308843669</v>
      </c>
      <c r="N210" s="199">
        <f t="shared" si="48"/>
        <v>0.10842822165806763</v>
      </c>
      <c r="O210" s="199">
        <f t="shared" si="48"/>
        <v>0.10359824013467245</v>
      </c>
      <c r="P210" s="199">
        <f t="shared" si="48"/>
        <v>9.8740545182506509E-2</v>
      </c>
      <c r="Q210" s="199">
        <f t="shared" si="48"/>
        <v>0.10293817714846928</v>
      </c>
    </row>
    <row r="211" spans="1:17" x14ac:dyDescent="0.25">
      <c r="A211" s="142" t="s">
        <v>156</v>
      </c>
      <c r="B211" s="199">
        <f t="shared" ref="B211:Q211" si="49">IF(B$136=0,0,B$136/B$112)</f>
        <v>0.25481081486853835</v>
      </c>
      <c r="C211" s="199">
        <f t="shared" si="49"/>
        <v>0.25568956614388416</v>
      </c>
      <c r="D211" s="199">
        <f t="shared" si="49"/>
        <v>0.25881974461628576</v>
      </c>
      <c r="E211" s="199">
        <f t="shared" si="49"/>
        <v>0.25886315881743083</v>
      </c>
      <c r="F211" s="199">
        <f t="shared" si="49"/>
        <v>0.24406227105150705</v>
      </c>
      <c r="G211" s="199">
        <f t="shared" si="49"/>
        <v>0.17365535898113274</v>
      </c>
      <c r="H211" s="199">
        <f t="shared" si="49"/>
        <v>0.26067392357229374</v>
      </c>
      <c r="I211" s="199">
        <f t="shared" si="49"/>
        <v>0.2618032372889319</v>
      </c>
      <c r="J211" s="199">
        <f t="shared" si="49"/>
        <v>0.24678841336655857</v>
      </c>
      <c r="K211" s="199">
        <f t="shared" si="49"/>
        <v>0.26093480626383125</v>
      </c>
      <c r="L211" s="199">
        <f t="shared" si="49"/>
        <v>0.19200112473470804</v>
      </c>
      <c r="M211" s="199">
        <f t="shared" si="49"/>
        <v>0.20189225590939849</v>
      </c>
      <c r="N211" s="199">
        <f t="shared" si="49"/>
        <v>0.1985363080732126</v>
      </c>
      <c r="O211" s="199">
        <f t="shared" si="49"/>
        <v>0.20338987366128061</v>
      </c>
      <c r="P211" s="199">
        <f t="shared" si="49"/>
        <v>0.20971128811442993</v>
      </c>
      <c r="Q211" s="199">
        <f t="shared" si="49"/>
        <v>0.2051379102435629</v>
      </c>
    </row>
    <row r="212" spans="1:17" x14ac:dyDescent="0.25">
      <c r="A212" s="127" t="s">
        <v>144</v>
      </c>
      <c r="B212" s="200">
        <f t="shared" ref="B212:Q212" si="50">IF(B$137=0,0,B$137/B$112)</f>
        <v>0.26076593520314351</v>
      </c>
      <c r="C212" s="200">
        <f t="shared" si="50"/>
        <v>0.26346773047846417</v>
      </c>
      <c r="D212" s="200">
        <f t="shared" si="50"/>
        <v>0.25787552700497623</v>
      </c>
      <c r="E212" s="200">
        <f t="shared" si="50"/>
        <v>0.25590670069845695</v>
      </c>
      <c r="F212" s="200">
        <f t="shared" si="50"/>
        <v>0.26582397213568965</v>
      </c>
      <c r="G212" s="200">
        <f t="shared" si="50"/>
        <v>0.352029194084098</v>
      </c>
      <c r="H212" s="200">
        <f t="shared" si="50"/>
        <v>0.24025682623888009</v>
      </c>
      <c r="I212" s="200">
        <f t="shared" si="50"/>
        <v>0.23935832622511261</v>
      </c>
      <c r="J212" s="200">
        <f t="shared" si="50"/>
        <v>0.23863198503669281</v>
      </c>
      <c r="K212" s="200">
        <f t="shared" si="50"/>
        <v>0.24098794699126955</v>
      </c>
      <c r="L212" s="200">
        <f t="shared" si="50"/>
        <v>0.24312052014872793</v>
      </c>
      <c r="M212" s="200">
        <f t="shared" si="50"/>
        <v>0.24033810285137414</v>
      </c>
      <c r="N212" s="200">
        <f t="shared" si="50"/>
        <v>0.24093956112219647</v>
      </c>
      <c r="O212" s="200">
        <f t="shared" si="50"/>
        <v>0.24304689017730505</v>
      </c>
      <c r="P212" s="200">
        <f t="shared" si="50"/>
        <v>0.23978439100378016</v>
      </c>
      <c r="Q212" s="200">
        <f t="shared" si="50"/>
        <v>0.23997917860068851</v>
      </c>
    </row>
    <row r="213" spans="1:17" x14ac:dyDescent="0.25">
      <c r="A213" s="142" t="s">
        <v>155</v>
      </c>
      <c r="B213" s="199">
        <f t="shared" ref="B213:Q213" si="51">IF(B$138=0,0,B$138/B$112)</f>
        <v>3.5891307909677962E-4</v>
      </c>
      <c r="C213" s="199">
        <f t="shared" si="51"/>
        <v>4.1388018462432103E-4</v>
      </c>
      <c r="D213" s="199">
        <f t="shared" si="51"/>
        <v>8.3411451984209152E-4</v>
      </c>
      <c r="E213" s="199">
        <f t="shared" si="51"/>
        <v>2.1770215858302145E-4</v>
      </c>
      <c r="F213" s="199">
        <f t="shared" si="51"/>
        <v>5.4171339837627997E-4</v>
      </c>
      <c r="G213" s="199">
        <f t="shared" si="51"/>
        <v>2.2364158217753932E-3</v>
      </c>
      <c r="H213" s="199">
        <f t="shared" si="51"/>
        <v>2.9900117451551809E-3</v>
      </c>
      <c r="I213" s="199">
        <f t="shared" si="51"/>
        <v>1.0902107657999467E-2</v>
      </c>
      <c r="J213" s="199">
        <f t="shared" si="51"/>
        <v>2.8382840260298137E-2</v>
      </c>
      <c r="K213" s="199">
        <f t="shared" si="51"/>
        <v>1.9569685135601627E-2</v>
      </c>
      <c r="L213" s="199">
        <f t="shared" si="51"/>
        <v>3.1219403809911228E-2</v>
      </c>
      <c r="M213" s="199">
        <f t="shared" si="51"/>
        <v>3.0836420448074324E-2</v>
      </c>
      <c r="N213" s="199">
        <f t="shared" si="51"/>
        <v>3.0964901041266656E-2</v>
      </c>
      <c r="O213" s="199">
        <f t="shared" si="51"/>
        <v>3.0590002986994463E-2</v>
      </c>
      <c r="P213" s="199">
        <f t="shared" si="51"/>
        <v>3.0324916202182677E-2</v>
      </c>
      <c r="Q213" s="199">
        <f t="shared" si="51"/>
        <v>3.0630005894836134E-2</v>
      </c>
    </row>
    <row r="214" spans="1:17" x14ac:dyDescent="0.25">
      <c r="A214" s="142" t="s">
        <v>154</v>
      </c>
      <c r="B214" s="199">
        <f t="shared" ref="B214:Q214" si="52">IF(B$142=0,0,B$142/B$112)</f>
        <v>0.18948169846809382</v>
      </c>
      <c r="C214" s="199">
        <f t="shared" si="52"/>
        <v>0.19271136338328534</v>
      </c>
      <c r="D214" s="199">
        <f t="shared" si="52"/>
        <v>0.19407812261353058</v>
      </c>
      <c r="E214" s="199">
        <f t="shared" si="52"/>
        <v>0.19498791077114386</v>
      </c>
      <c r="F214" s="199">
        <f t="shared" si="52"/>
        <v>0.18906258044040286</v>
      </c>
      <c r="G214" s="199">
        <f t="shared" si="52"/>
        <v>0.22140598300599607</v>
      </c>
      <c r="H214" s="199">
        <f t="shared" si="52"/>
        <v>0.20378754539709937</v>
      </c>
      <c r="I214" s="199">
        <f t="shared" si="52"/>
        <v>0.19254630842545523</v>
      </c>
      <c r="J214" s="199">
        <f t="shared" si="52"/>
        <v>0.19557345362642128</v>
      </c>
      <c r="K214" s="199">
        <f t="shared" si="52"/>
        <v>0.19643469329942925</v>
      </c>
      <c r="L214" s="199">
        <f t="shared" si="52"/>
        <v>0.20054032903426314</v>
      </c>
      <c r="M214" s="199">
        <f t="shared" si="52"/>
        <v>0.19755436262595386</v>
      </c>
      <c r="N214" s="199">
        <f t="shared" si="52"/>
        <v>0.1982246298190154</v>
      </c>
      <c r="O214" s="199">
        <f t="shared" si="52"/>
        <v>0.20041541964168727</v>
      </c>
      <c r="P214" s="199">
        <f t="shared" si="52"/>
        <v>0.19704485027643404</v>
      </c>
      <c r="Q214" s="199">
        <f t="shared" si="52"/>
        <v>0.197206710585034</v>
      </c>
    </row>
    <row r="215" spans="1:17" x14ac:dyDescent="0.25">
      <c r="A215" s="140" t="s">
        <v>153</v>
      </c>
      <c r="B215" s="198">
        <f t="shared" ref="B215:Q215" si="53">IF(B$153=0,0,B$153/B$112)</f>
        <v>7.092532365595286E-2</v>
      </c>
      <c r="C215" s="198">
        <f t="shared" si="53"/>
        <v>7.0342486910554516E-2</v>
      </c>
      <c r="D215" s="198">
        <f t="shared" si="53"/>
        <v>6.2963289871603545E-2</v>
      </c>
      <c r="E215" s="198">
        <f t="shared" si="53"/>
        <v>6.0701087768730073E-2</v>
      </c>
      <c r="F215" s="198">
        <f t="shared" si="53"/>
        <v>7.6219678296910509E-2</v>
      </c>
      <c r="G215" s="198">
        <f t="shared" si="53"/>
        <v>0.12838679525632654</v>
      </c>
      <c r="H215" s="198">
        <f t="shared" si="53"/>
        <v>3.3479269096625512E-2</v>
      </c>
      <c r="I215" s="198">
        <f t="shared" si="53"/>
        <v>3.5909910141657876E-2</v>
      </c>
      <c r="J215" s="198">
        <f t="shared" si="53"/>
        <v>1.467569114997341E-2</v>
      </c>
      <c r="K215" s="198">
        <f t="shared" si="53"/>
        <v>2.4983568556238664E-2</v>
      </c>
      <c r="L215" s="198">
        <f t="shared" si="53"/>
        <v>1.1360787304553569E-2</v>
      </c>
      <c r="M215" s="198">
        <f t="shared" si="53"/>
        <v>1.1947319777345934E-2</v>
      </c>
      <c r="N215" s="198">
        <f t="shared" si="53"/>
        <v>1.1750030261914434E-2</v>
      </c>
      <c r="O215" s="198">
        <f t="shared" si="53"/>
        <v>1.2041467548623319E-2</v>
      </c>
      <c r="P215" s="198">
        <f t="shared" si="53"/>
        <v>1.2414624525163441E-2</v>
      </c>
      <c r="Q215" s="198">
        <f t="shared" si="53"/>
        <v>1.2142462120818376E-2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128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70">
        <f>IF(B$5=0,0,B$5/NFM_fec!B$5)</f>
        <v>0</v>
      </c>
      <c r="C220" s="170">
        <f>IF(C$5=0,0,C$5/NFM_fec!C$5)</f>
        <v>0</v>
      </c>
      <c r="D220" s="170">
        <f>IF(D$5=0,0,D$5/NFM_fec!D$5)</f>
        <v>0</v>
      </c>
      <c r="E220" s="170">
        <f>IF(E$5=0,0,E$5/NFM_fec!E$5)</f>
        <v>0</v>
      </c>
      <c r="F220" s="170">
        <f>IF(F$5=0,0,F$5/NFM_fec!F$5)</f>
        <v>0</v>
      </c>
      <c r="G220" s="170">
        <f>IF(G$5=0,0,G$5/NFM_fec!G$5)</f>
        <v>0</v>
      </c>
      <c r="H220" s="170">
        <f>IF(H$5=0,0,H$5/NFM_fec!H$5)</f>
        <v>0</v>
      </c>
      <c r="I220" s="170">
        <f>IF(I$5=0,0,I$5/NFM_fec!I$5)</f>
        <v>0</v>
      </c>
      <c r="J220" s="170">
        <f>IF(J$5=0,0,J$5/NFM_fec!J$5)</f>
        <v>0</v>
      </c>
      <c r="K220" s="170">
        <f>IF(K$5=0,0,K$5/NFM_fec!K$5)</f>
        <v>0</v>
      </c>
      <c r="L220" s="170">
        <f>IF(L$5=0,0,L$5/NFM_fec!L$5)</f>
        <v>0</v>
      </c>
      <c r="M220" s="170">
        <f>IF(M$5=0,0,M$5/NFM_fec!M$5)</f>
        <v>0</v>
      </c>
      <c r="N220" s="170">
        <f>IF(N$5=0,0,N$5/NFM_fec!N$5)</f>
        <v>0</v>
      </c>
      <c r="O220" s="170">
        <f>IF(O$5=0,0,O$5/NFM_fec!O$5)</f>
        <v>0</v>
      </c>
      <c r="P220" s="170">
        <f>IF(P$5=0,0,P$5/NFM_fec!P$5)</f>
        <v>0</v>
      </c>
      <c r="Q220" s="170">
        <f>IF(Q$5=0,0,Q$5/NFM_fec!Q$5)</f>
        <v>0</v>
      </c>
    </row>
    <row r="221" spans="1:17" x14ac:dyDescent="0.25">
      <c r="A221" s="132" t="s">
        <v>83</v>
      </c>
      <c r="B221" s="169">
        <f>IF(B$6=0,0,B$6/NFM_fec!B$6)</f>
        <v>0</v>
      </c>
      <c r="C221" s="169">
        <f>IF(C$6=0,0,C$6/NFM_fec!C$6)</f>
        <v>0</v>
      </c>
      <c r="D221" s="169">
        <f>IF(D$6=0,0,D$6/NFM_fec!D$6)</f>
        <v>0</v>
      </c>
      <c r="E221" s="169">
        <f>IF(E$6=0,0,E$6/NFM_fec!E$6)</f>
        <v>0</v>
      </c>
      <c r="F221" s="169">
        <f>IF(F$6=0,0,F$6/NFM_fec!F$6)</f>
        <v>0</v>
      </c>
      <c r="G221" s="169">
        <f>IF(G$6=0,0,G$6/NFM_fec!G$6)</f>
        <v>0</v>
      </c>
      <c r="H221" s="169">
        <f>IF(H$6=0,0,H$6/NFM_fec!H$6)</f>
        <v>0</v>
      </c>
      <c r="I221" s="169">
        <f>IF(I$6=0,0,I$6/NFM_fec!I$6)</f>
        <v>0</v>
      </c>
      <c r="J221" s="169">
        <f>IF(J$6=0,0,J$6/NFM_fec!J$6)</f>
        <v>0</v>
      </c>
      <c r="K221" s="169">
        <f>IF(K$6=0,0,K$6/NFM_fec!K$6)</f>
        <v>0</v>
      </c>
      <c r="L221" s="169">
        <f>IF(L$6=0,0,L$6/NFM_fec!L$6)</f>
        <v>0</v>
      </c>
      <c r="M221" s="169">
        <f>IF(M$6=0,0,M$6/NFM_fec!M$6)</f>
        <v>0</v>
      </c>
      <c r="N221" s="169">
        <f>IF(N$6=0,0,N$6/NFM_fec!N$6)</f>
        <v>0</v>
      </c>
      <c r="O221" s="169">
        <f>IF(O$6=0,0,O$6/NFM_fec!O$6)</f>
        <v>0</v>
      </c>
      <c r="P221" s="169">
        <f>IF(P$6=0,0,P$6/NFM_fec!P$6)</f>
        <v>0</v>
      </c>
      <c r="Q221" s="169">
        <f>IF(Q$6=0,0,Q$6/NFM_fec!Q$6)</f>
        <v>0</v>
      </c>
    </row>
    <row r="222" spans="1:17" x14ac:dyDescent="0.25">
      <c r="A222" s="76" t="s">
        <v>82</v>
      </c>
      <c r="B222" s="168">
        <f>IF(B$7=0,0,B$7/NFM_fec!B$7)</f>
        <v>0</v>
      </c>
      <c r="C222" s="168">
        <f>IF(C$7=0,0,C$7/NFM_fec!C$7)</f>
        <v>0</v>
      </c>
      <c r="D222" s="168">
        <f>IF(D$7=0,0,D$7/NFM_fec!D$7)</f>
        <v>0</v>
      </c>
      <c r="E222" s="168">
        <f>IF(E$7=0,0,E$7/NFM_fec!E$7)</f>
        <v>0</v>
      </c>
      <c r="F222" s="168">
        <f>IF(F$7=0,0,F$7/NFM_fec!F$7)</f>
        <v>0</v>
      </c>
      <c r="G222" s="168">
        <f>IF(G$7=0,0,G$7/NFM_fec!G$7)</f>
        <v>0</v>
      </c>
      <c r="H222" s="168">
        <f>IF(H$7=0,0,H$7/NFM_fec!H$7)</f>
        <v>0</v>
      </c>
      <c r="I222" s="168">
        <f>IF(I$7=0,0,I$7/NFM_fec!I$7)</f>
        <v>0</v>
      </c>
      <c r="J222" s="168">
        <f>IF(J$7=0,0,J$7/NFM_fec!J$7)</f>
        <v>0</v>
      </c>
      <c r="K222" s="168">
        <f>IF(K$7=0,0,K$7/NFM_fec!K$7)</f>
        <v>0</v>
      </c>
      <c r="L222" s="168">
        <f>IF(L$7=0,0,L$7/NFM_fec!L$7)</f>
        <v>0</v>
      </c>
      <c r="M222" s="168">
        <f>IF(M$7=0,0,M$7/NFM_fec!M$7)</f>
        <v>0</v>
      </c>
      <c r="N222" s="168">
        <f>IF(N$7=0,0,N$7/NFM_fec!N$7)</f>
        <v>0</v>
      </c>
      <c r="O222" s="168">
        <f>IF(O$7=0,0,O$7/NFM_fec!O$7)</f>
        <v>0</v>
      </c>
      <c r="P222" s="168">
        <f>IF(P$7=0,0,P$7/NFM_fec!P$7)</f>
        <v>0</v>
      </c>
      <c r="Q222" s="168">
        <f>IF(Q$7=0,0,Q$7/NFM_fec!Q$7)</f>
        <v>0</v>
      </c>
    </row>
    <row r="223" spans="1:17" x14ac:dyDescent="0.25">
      <c r="A223" s="76" t="s">
        <v>81</v>
      </c>
      <c r="B223" s="168">
        <f>IF(B$8=0,0,B$8/NFM_fec!B$8)</f>
        <v>0</v>
      </c>
      <c r="C223" s="168">
        <f>IF(C$8=0,0,C$8/NFM_fec!C$8)</f>
        <v>0</v>
      </c>
      <c r="D223" s="168">
        <f>IF(D$8=0,0,D$8/NFM_fec!D$8)</f>
        <v>0</v>
      </c>
      <c r="E223" s="168">
        <f>IF(E$8=0,0,E$8/NFM_fec!E$8)</f>
        <v>0</v>
      </c>
      <c r="F223" s="168">
        <f>IF(F$8=0,0,F$8/NFM_fec!F$8)</f>
        <v>0</v>
      </c>
      <c r="G223" s="168">
        <f>IF(G$8=0,0,G$8/NFM_fec!G$8)</f>
        <v>0</v>
      </c>
      <c r="H223" s="168">
        <f>IF(H$8=0,0,H$8/NFM_fec!H$8)</f>
        <v>0</v>
      </c>
      <c r="I223" s="168">
        <f>IF(I$8=0,0,I$8/NFM_fec!I$8)</f>
        <v>0</v>
      </c>
      <c r="J223" s="168">
        <f>IF(J$8=0,0,J$8/NFM_fec!J$8)</f>
        <v>0</v>
      </c>
      <c r="K223" s="168">
        <f>IF(K$8=0,0,K$8/NFM_fec!K$8)</f>
        <v>0</v>
      </c>
      <c r="L223" s="168">
        <f>IF(L$8=0,0,L$8/NFM_fec!L$8)</f>
        <v>0</v>
      </c>
      <c r="M223" s="168">
        <f>IF(M$8=0,0,M$8/NFM_fec!M$8)</f>
        <v>0</v>
      </c>
      <c r="N223" s="168">
        <f>IF(N$8=0,0,N$8/NFM_fec!N$8)</f>
        <v>0</v>
      </c>
      <c r="O223" s="168">
        <f>IF(O$8=0,0,O$8/NFM_fec!O$8)</f>
        <v>0</v>
      </c>
      <c r="P223" s="168">
        <f>IF(P$8=0,0,P$8/NFM_fec!P$8)</f>
        <v>0</v>
      </c>
      <c r="Q223" s="168">
        <f>IF(Q$8=0,0,Q$8/NFM_fec!Q$8)</f>
        <v>0</v>
      </c>
    </row>
    <row r="224" spans="1:17" x14ac:dyDescent="0.25">
      <c r="A224" s="76" t="s">
        <v>80</v>
      </c>
      <c r="B224" s="168">
        <f>IF(B$9=0,0,B$9/NFM_fec!B$9)</f>
        <v>0</v>
      </c>
      <c r="C224" s="168">
        <f>IF(C$9=0,0,C$9/NFM_fec!C$9)</f>
        <v>0</v>
      </c>
      <c r="D224" s="168">
        <f>IF(D$9=0,0,D$9/NFM_fec!D$9)</f>
        <v>0</v>
      </c>
      <c r="E224" s="168">
        <f>IF(E$9=0,0,E$9/NFM_fec!E$9)</f>
        <v>0</v>
      </c>
      <c r="F224" s="168">
        <f>IF(F$9=0,0,F$9/NFM_fec!F$9)</f>
        <v>0</v>
      </c>
      <c r="G224" s="168">
        <f>IF(G$9=0,0,G$9/NFM_fec!G$9)</f>
        <v>0</v>
      </c>
      <c r="H224" s="168">
        <f>IF(H$9=0,0,H$9/NFM_fec!H$9)</f>
        <v>0</v>
      </c>
      <c r="I224" s="168">
        <f>IF(I$9=0,0,I$9/NFM_fec!I$9)</f>
        <v>0</v>
      </c>
      <c r="J224" s="168">
        <f>IF(J$9=0,0,J$9/NFM_fec!J$9)</f>
        <v>0</v>
      </c>
      <c r="K224" s="168">
        <f>IF(K$9=0,0,K$9/NFM_fec!K$9)</f>
        <v>0</v>
      </c>
      <c r="L224" s="168">
        <f>IF(L$9=0,0,L$9/NFM_fec!L$9)</f>
        <v>0</v>
      </c>
      <c r="M224" s="168">
        <f>IF(M$9=0,0,M$9/NFM_fec!M$9)</f>
        <v>0</v>
      </c>
      <c r="N224" s="168">
        <f>IF(N$9=0,0,N$9/NFM_fec!N$9)</f>
        <v>0</v>
      </c>
      <c r="O224" s="168">
        <f>IF(O$9=0,0,O$9/NFM_fec!O$9)</f>
        <v>0</v>
      </c>
      <c r="P224" s="168">
        <f>IF(P$9=0,0,P$9/NFM_fec!P$9)</f>
        <v>0</v>
      </c>
      <c r="Q224" s="168">
        <f>IF(Q$9=0,0,Q$9/NFM_fec!Q$9)</f>
        <v>0</v>
      </c>
    </row>
    <row r="225" spans="1:17" x14ac:dyDescent="0.25">
      <c r="A225" s="129" t="s">
        <v>79</v>
      </c>
      <c r="B225" s="167">
        <f>IF(B$10=0,0,B$10/NFM_fec!B$10)</f>
        <v>0</v>
      </c>
      <c r="C225" s="167">
        <f>IF(C$10=0,0,C$10/NFM_fec!C$10)</f>
        <v>0</v>
      </c>
      <c r="D225" s="167">
        <f>IF(D$10=0,0,D$10/NFM_fec!D$10)</f>
        <v>0</v>
      </c>
      <c r="E225" s="167">
        <f>IF(E$10=0,0,E$10/NFM_fec!E$10)</f>
        <v>0</v>
      </c>
      <c r="F225" s="167">
        <f>IF(F$10=0,0,F$10/NFM_fec!F$10)</f>
        <v>0</v>
      </c>
      <c r="G225" s="167">
        <f>IF(G$10=0,0,G$10/NFM_fec!G$10)</f>
        <v>0</v>
      </c>
      <c r="H225" s="167">
        <f>IF(H$10=0,0,H$10/NFM_fec!H$10)</f>
        <v>0</v>
      </c>
      <c r="I225" s="167">
        <f>IF(I$10=0,0,I$10/NFM_fec!I$10)</f>
        <v>0</v>
      </c>
      <c r="J225" s="167">
        <f>IF(J$10=0,0,J$10/NFM_fec!J$10)</f>
        <v>0</v>
      </c>
      <c r="K225" s="167">
        <f>IF(K$10=0,0,K$10/NFM_fec!K$10)</f>
        <v>0</v>
      </c>
      <c r="L225" s="167">
        <f>IF(L$10=0,0,L$10/NFM_fec!L$10)</f>
        <v>0</v>
      </c>
      <c r="M225" s="167">
        <f>IF(M$10=0,0,M$10/NFM_fec!M$10)</f>
        <v>0</v>
      </c>
      <c r="N225" s="167">
        <f>IF(N$10=0,0,N$10/NFM_fec!N$10)</f>
        <v>0</v>
      </c>
      <c r="O225" s="167">
        <f>IF(O$10=0,0,O$10/NFM_fec!O$10)</f>
        <v>0</v>
      </c>
      <c r="P225" s="167">
        <f>IF(P$10=0,0,P$10/NFM_fec!P$10)</f>
        <v>0</v>
      </c>
      <c r="Q225" s="167">
        <f>IF(Q$10=0,0,Q$10/NFM_fec!Q$10)</f>
        <v>0</v>
      </c>
    </row>
    <row r="226" spans="1:17" x14ac:dyDescent="0.25">
      <c r="A226" s="127" t="s">
        <v>152</v>
      </c>
      <c r="B226" s="166">
        <f>IF(B$15=0,0,B$15/NFM_fec!B$15)</f>
        <v>0</v>
      </c>
      <c r="C226" s="166">
        <f>IF(C$15=0,0,C$15/NFM_fec!C$15)</f>
        <v>0</v>
      </c>
      <c r="D226" s="166">
        <f>IF(D$15=0,0,D$15/NFM_fec!D$15)</f>
        <v>0</v>
      </c>
      <c r="E226" s="166">
        <f>IF(E$15=0,0,E$15/NFM_fec!E$15)</f>
        <v>0</v>
      </c>
      <c r="F226" s="166">
        <f>IF(F$15=0,0,F$15/NFM_fec!F$15)</f>
        <v>0</v>
      </c>
      <c r="G226" s="166">
        <f>IF(G$15=0,0,G$15/NFM_fec!G$15)</f>
        <v>0</v>
      </c>
      <c r="H226" s="166">
        <f>IF(H$15=0,0,H$15/NFM_fec!H$15)</f>
        <v>0</v>
      </c>
      <c r="I226" s="166">
        <f>IF(I$15=0,0,I$15/NFM_fec!I$15)</f>
        <v>0</v>
      </c>
      <c r="J226" s="166">
        <f>IF(J$15=0,0,J$15/NFM_fec!J$15)</f>
        <v>0</v>
      </c>
      <c r="K226" s="166">
        <f>IF(K$15=0,0,K$15/NFM_fec!K$15)</f>
        <v>0</v>
      </c>
      <c r="L226" s="166">
        <f>IF(L$15=0,0,L$15/NFM_fec!L$15)</f>
        <v>0</v>
      </c>
      <c r="M226" s="166">
        <f>IF(M$15=0,0,M$15/NFM_fec!M$15)</f>
        <v>0</v>
      </c>
      <c r="N226" s="166">
        <f>IF(N$15=0,0,N$15/NFM_fec!N$15)</f>
        <v>0</v>
      </c>
      <c r="O226" s="166">
        <f>IF(O$15=0,0,O$15/NFM_fec!O$15)</f>
        <v>0</v>
      </c>
      <c r="P226" s="166">
        <f>IF(P$15=0,0,P$15/NFM_fec!P$15)</f>
        <v>0</v>
      </c>
      <c r="Q226" s="166">
        <f>IF(Q$15=0,0,Q$15/NFM_fec!Q$15)</f>
        <v>0</v>
      </c>
    </row>
    <row r="227" spans="1:17" x14ac:dyDescent="0.25">
      <c r="A227" s="72" t="s">
        <v>151</v>
      </c>
      <c r="B227" s="165">
        <f>IF(B$26=0,0,B$26/NFM_fec!B$26)</f>
        <v>0</v>
      </c>
      <c r="C227" s="165">
        <f>IF(C$26=0,0,C$26/NFM_fec!C$26)</f>
        <v>0</v>
      </c>
      <c r="D227" s="165">
        <f>IF(D$26=0,0,D$26/NFM_fec!D$26)</f>
        <v>0</v>
      </c>
      <c r="E227" s="165">
        <f>IF(E$26=0,0,E$26/NFM_fec!E$26)</f>
        <v>0</v>
      </c>
      <c r="F227" s="165">
        <f>IF(F$26=0,0,F$26/NFM_fec!F$26)</f>
        <v>0</v>
      </c>
      <c r="G227" s="165">
        <f>IF(G$26=0,0,G$26/NFM_fec!G$26)</f>
        <v>0</v>
      </c>
      <c r="H227" s="165">
        <f>IF(H$26=0,0,H$26/NFM_fec!H$26)</f>
        <v>0</v>
      </c>
      <c r="I227" s="165">
        <f>IF(I$26=0,0,I$26/NFM_fec!I$26)</f>
        <v>0</v>
      </c>
      <c r="J227" s="165">
        <f>IF(J$26=0,0,J$26/NFM_fec!J$26)</f>
        <v>0</v>
      </c>
      <c r="K227" s="165">
        <f>IF(K$26=0,0,K$26/NFM_fec!K$26)</f>
        <v>0</v>
      </c>
      <c r="L227" s="165">
        <f>IF(L$26=0,0,L$26/NFM_fec!L$26)</f>
        <v>0</v>
      </c>
      <c r="M227" s="165">
        <f>IF(M$26=0,0,M$26/NFM_fec!M$26)</f>
        <v>0</v>
      </c>
      <c r="N227" s="165">
        <f>IF(N$26=0,0,N$26/NFM_fec!N$26)</f>
        <v>0</v>
      </c>
      <c r="O227" s="165">
        <f>IF(O$26=0,0,O$26/NFM_fec!O$26)</f>
        <v>0</v>
      </c>
      <c r="P227" s="165">
        <f>IF(P$26=0,0,P$26/NFM_fec!P$26)</f>
        <v>0</v>
      </c>
      <c r="Q227" s="165">
        <f>IF(Q$26=0,0,Q$26/NFM_fec!Q$26)</f>
        <v>0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70">
        <f>IF(B$33=0,0,B$33/NFM_fec!B$33)</f>
        <v>0.54705318487108623</v>
      </c>
      <c r="C229" s="170">
        <f>IF(C$33=0,0,C$33/NFM_fec!C$33)</f>
        <v>0.54735231414608898</v>
      </c>
      <c r="D229" s="170">
        <f>IF(D$33=0,0,D$33/NFM_fec!D$33)</f>
        <v>0.54774504902733989</v>
      </c>
      <c r="E229" s="170">
        <f>IF(E$33=0,0,E$33/NFM_fec!E$33)</f>
        <v>0.54806160392900094</v>
      </c>
      <c r="F229" s="170">
        <f>IF(F$33=0,0,F$33/NFM_fec!F$33)</f>
        <v>0.54756699779272389</v>
      </c>
      <c r="G229" s="170">
        <f>IF(G$33=0,0,G$33/NFM_fec!G$33)</f>
        <v>0.54845814652034863</v>
      </c>
      <c r="H229" s="170">
        <f>IF(H$33=0,0,H$33/NFM_fec!H$33)</f>
        <v>0.55827767014863983</v>
      </c>
      <c r="I229" s="170">
        <f>IF(I$33=0,0,I$33/NFM_fec!I$33)</f>
        <v>0.55785297066853934</v>
      </c>
      <c r="J229" s="170">
        <f>IF(J$33=0,0,J$33/NFM_fec!J$33)</f>
        <v>0.556870109038478</v>
      </c>
      <c r="K229" s="170">
        <f>IF(K$33=0,0,K$33/NFM_fec!K$33)</f>
        <v>0</v>
      </c>
      <c r="L229" s="170">
        <f>IF(L$33=0,0,L$33/NFM_fec!L$33)</f>
        <v>0</v>
      </c>
      <c r="M229" s="170">
        <f>IF(M$33=0,0,M$33/NFM_fec!M$33)</f>
        <v>0</v>
      </c>
      <c r="N229" s="170">
        <f>IF(N$33=0,0,N$33/NFM_fec!N$33)</f>
        <v>0</v>
      </c>
      <c r="O229" s="170">
        <f>IF(O$33=0,0,O$33/NFM_fec!O$33)</f>
        <v>0</v>
      </c>
      <c r="P229" s="170">
        <f>IF(P$33=0,0,P$33/NFM_fec!P$33)</f>
        <v>0</v>
      </c>
      <c r="Q229" s="170">
        <f>IF(Q$33=0,0,Q$33/NFM_fec!Q$33)</f>
        <v>0</v>
      </c>
    </row>
    <row r="230" spans="1:17" x14ac:dyDescent="0.25">
      <c r="A230" s="132" t="s">
        <v>83</v>
      </c>
      <c r="B230" s="169">
        <f>IF(B$34=0,0,B$34/NFM_fec!B$34)</f>
        <v>0.4566207001068977</v>
      </c>
      <c r="C230" s="169">
        <f>IF(C$34=0,0,C$34/NFM_fec!C$34)</f>
        <v>0.45662070010689781</v>
      </c>
      <c r="D230" s="169">
        <f>IF(D$34=0,0,D$34/NFM_fec!D$34)</f>
        <v>0.45662070010689781</v>
      </c>
      <c r="E230" s="169">
        <f>IF(E$34=0,0,E$34/NFM_fec!E$34)</f>
        <v>0.4566207001068977</v>
      </c>
      <c r="F230" s="169">
        <f>IF(F$34=0,0,F$34/NFM_fec!F$34)</f>
        <v>0.45662070010689781</v>
      </c>
      <c r="G230" s="169">
        <f>IF(G$34=0,0,G$34/NFM_fec!G$34)</f>
        <v>0.45662070010689776</v>
      </c>
      <c r="H230" s="169">
        <f>IF(H$34=0,0,H$34/NFM_fec!H$34)</f>
        <v>0.46498338011021689</v>
      </c>
      <c r="I230" s="169">
        <f>IF(I$34=0,0,I$34/NFM_fec!I$34)</f>
        <v>0.46498338011021689</v>
      </c>
      <c r="J230" s="169">
        <f>IF(J$34=0,0,J$34/NFM_fec!J$34)</f>
        <v>0.46498338011021695</v>
      </c>
      <c r="K230" s="169">
        <f>IF(K$34=0,0,K$34/NFM_fec!K$34)</f>
        <v>0</v>
      </c>
      <c r="L230" s="169">
        <f>IF(L$34=0,0,L$34/NFM_fec!L$34)</f>
        <v>0</v>
      </c>
      <c r="M230" s="169">
        <f>IF(M$34=0,0,M$34/NFM_fec!M$34)</f>
        <v>0</v>
      </c>
      <c r="N230" s="169">
        <f>IF(N$34=0,0,N$34/NFM_fec!N$34)</f>
        <v>0</v>
      </c>
      <c r="O230" s="169">
        <f>IF(O$34=0,0,O$34/NFM_fec!O$34)</f>
        <v>0</v>
      </c>
      <c r="P230" s="169">
        <f>IF(P$34=0,0,P$34/NFM_fec!P$34)</f>
        <v>0</v>
      </c>
      <c r="Q230" s="169">
        <f>IF(Q$34=0,0,Q$34/NFM_fec!Q$34)</f>
        <v>0</v>
      </c>
    </row>
    <row r="231" spans="1:17" x14ac:dyDescent="0.25">
      <c r="A231" s="76" t="s">
        <v>82</v>
      </c>
      <c r="B231" s="168">
        <f>IF(B$35=0,0,B$35/NFM_fec!B$35)</f>
        <v>0.11902061320773885</v>
      </c>
      <c r="C231" s="168">
        <f>IF(C$35=0,0,C$35/NFM_fec!C$35)</f>
        <v>0.11902061320773884</v>
      </c>
      <c r="D231" s="168">
        <f>IF(D$35=0,0,D$35/NFM_fec!D$35)</f>
        <v>0.11902061320773884</v>
      </c>
      <c r="E231" s="168">
        <f>IF(E$35=0,0,E$35/NFM_fec!E$35)</f>
        <v>0.11902061320773884</v>
      </c>
      <c r="F231" s="168">
        <f>IF(F$35=0,0,F$35/NFM_fec!F$35)</f>
        <v>0.11902061320773885</v>
      </c>
      <c r="G231" s="168">
        <f>IF(G$35=0,0,G$35/NFM_fec!G$35)</f>
        <v>0.11902061320773884</v>
      </c>
      <c r="H231" s="168">
        <f>IF(H$35=0,0,H$35/NFM_fec!H$35)</f>
        <v>0.12120039021264058</v>
      </c>
      <c r="I231" s="168">
        <f>IF(I$35=0,0,I$35/NFM_fec!I$35)</f>
        <v>0.12120039021264056</v>
      </c>
      <c r="J231" s="168">
        <f>IF(J$35=0,0,J$35/NFM_fec!J$35)</f>
        <v>0.12120039021264056</v>
      </c>
      <c r="K231" s="168">
        <f>IF(K$35=0,0,K$35/NFM_fec!K$35)</f>
        <v>0</v>
      </c>
      <c r="L231" s="168">
        <f>IF(L$35=0,0,L$35/NFM_fec!L$35)</f>
        <v>0</v>
      </c>
      <c r="M231" s="168">
        <f>IF(M$35=0,0,M$35/NFM_fec!M$35)</f>
        <v>0</v>
      </c>
      <c r="N231" s="168">
        <f>IF(N$35=0,0,N$35/NFM_fec!N$35)</f>
        <v>0</v>
      </c>
      <c r="O231" s="168">
        <f>IF(O$35=0,0,O$35/NFM_fec!O$35)</f>
        <v>0</v>
      </c>
      <c r="P231" s="168">
        <f>IF(P$35=0,0,P$35/NFM_fec!P$35)</f>
        <v>0</v>
      </c>
      <c r="Q231" s="168">
        <f>IF(Q$35=0,0,Q$35/NFM_fec!Q$35)</f>
        <v>0</v>
      </c>
    </row>
    <row r="232" spans="1:17" x14ac:dyDescent="0.25">
      <c r="A232" s="76" t="s">
        <v>81</v>
      </c>
      <c r="B232" s="168">
        <f>IF(B$36=0,0,B$36/NFM_fec!B$36)</f>
        <v>0.65343414991226811</v>
      </c>
      <c r="C232" s="168">
        <f>IF(C$36=0,0,C$36/NFM_fec!C$36)</f>
        <v>0.65343414991226823</v>
      </c>
      <c r="D232" s="168">
        <f>IF(D$36=0,0,D$36/NFM_fec!D$36)</f>
        <v>0.653434149912268</v>
      </c>
      <c r="E232" s="168">
        <f>IF(E$36=0,0,E$36/NFM_fec!E$36)</f>
        <v>0.65343414991226823</v>
      </c>
      <c r="F232" s="168">
        <f>IF(F$36=0,0,F$36/NFM_fec!F$36)</f>
        <v>0.65343414991226811</v>
      </c>
      <c r="G232" s="168">
        <f>IF(G$36=0,0,G$36/NFM_fec!G$36)</f>
        <v>0.65343414991226811</v>
      </c>
      <c r="H232" s="168">
        <f>IF(H$36=0,0,H$36/NFM_fec!H$36)</f>
        <v>0.66540132682228981</v>
      </c>
      <c r="I232" s="168">
        <f>IF(I$36=0,0,I$36/NFM_fec!I$36)</f>
        <v>0.6654013268222897</v>
      </c>
      <c r="J232" s="168">
        <f>IF(J$36=0,0,J$36/NFM_fec!J$36)</f>
        <v>0.6654013268222897</v>
      </c>
      <c r="K232" s="168">
        <f>IF(K$36=0,0,K$36/NFM_fec!K$36)</f>
        <v>0</v>
      </c>
      <c r="L232" s="168">
        <f>IF(L$36=0,0,L$36/NFM_fec!L$36)</f>
        <v>0</v>
      </c>
      <c r="M232" s="168">
        <f>IF(M$36=0,0,M$36/NFM_fec!M$36)</f>
        <v>0</v>
      </c>
      <c r="N232" s="168">
        <f>IF(N$36=0,0,N$36/NFM_fec!N$36)</f>
        <v>0</v>
      </c>
      <c r="O232" s="168">
        <f>IF(O$36=0,0,O$36/NFM_fec!O$36)</f>
        <v>0</v>
      </c>
      <c r="P232" s="168">
        <f>IF(P$36=0,0,P$36/NFM_fec!P$36)</f>
        <v>0</v>
      </c>
      <c r="Q232" s="168">
        <f>IF(Q$36=0,0,Q$36/NFM_fec!Q$36)</f>
        <v>0</v>
      </c>
    </row>
    <row r="233" spans="1:17" x14ac:dyDescent="0.25">
      <c r="A233" s="76" t="s">
        <v>80</v>
      </c>
      <c r="B233" s="168">
        <f>IF(B$37=0,0,B$37/NFM_fec!B$37)</f>
        <v>0.4546958360031334</v>
      </c>
      <c r="C233" s="168">
        <f>IF(C$37=0,0,C$37/NFM_fec!C$37)</f>
        <v>0.45469583600313351</v>
      </c>
      <c r="D233" s="168">
        <f>IF(D$37=0,0,D$37/NFM_fec!D$37)</f>
        <v>0.45469583600313351</v>
      </c>
      <c r="E233" s="168">
        <f>IF(E$37=0,0,E$37/NFM_fec!E$37)</f>
        <v>0.45469583600313357</v>
      </c>
      <c r="F233" s="168">
        <f>IF(F$37=0,0,F$37/NFM_fec!F$37)</f>
        <v>0.45469583600313351</v>
      </c>
      <c r="G233" s="168">
        <f>IF(G$37=0,0,G$37/NFM_fec!G$37)</f>
        <v>0.45469583600313357</v>
      </c>
      <c r="H233" s="168">
        <f>IF(H$37=0,0,H$37/NFM_fec!H$37)</f>
        <v>0.46302326350356388</v>
      </c>
      <c r="I233" s="168">
        <f>IF(I$37=0,0,I$37/NFM_fec!I$37)</f>
        <v>0.46302326350356376</v>
      </c>
      <c r="J233" s="168">
        <f>IF(J$37=0,0,J$37/NFM_fec!J$37)</f>
        <v>0.46302326350356376</v>
      </c>
      <c r="K233" s="168">
        <f>IF(K$37=0,0,K$37/NFM_fec!K$37)</f>
        <v>0</v>
      </c>
      <c r="L233" s="168">
        <f>IF(L$37=0,0,L$37/NFM_fec!L$37)</f>
        <v>0</v>
      </c>
      <c r="M233" s="168">
        <f>IF(M$37=0,0,M$37/NFM_fec!M$37)</f>
        <v>0</v>
      </c>
      <c r="N233" s="168">
        <f>IF(N$37=0,0,N$37/NFM_fec!N$37)</f>
        <v>0</v>
      </c>
      <c r="O233" s="168">
        <f>IF(O$37=0,0,O$37/NFM_fec!O$37)</f>
        <v>0</v>
      </c>
      <c r="P233" s="168">
        <f>IF(P$37=0,0,P$37/NFM_fec!P$37)</f>
        <v>0</v>
      </c>
      <c r="Q233" s="168">
        <f>IF(Q$37=0,0,Q$37/NFM_fec!Q$37)</f>
        <v>0</v>
      </c>
    </row>
    <row r="234" spans="1:17" x14ac:dyDescent="0.25">
      <c r="A234" s="129" t="s">
        <v>79</v>
      </c>
      <c r="B234" s="167">
        <f>IF(B$38=0,0,B$38/NFM_fec!B$38)</f>
        <v>0.71566825536357892</v>
      </c>
      <c r="C234" s="167">
        <f>IF(C$38=0,0,C$38/NFM_fec!C$38)</f>
        <v>0.71566825536357881</v>
      </c>
      <c r="D234" s="167">
        <f>IF(D$38=0,0,D$38/NFM_fec!D$38)</f>
        <v>0.71566825536357881</v>
      </c>
      <c r="E234" s="167">
        <f>IF(E$38=0,0,E$38/NFM_fec!E$38)</f>
        <v>0.71566825536357881</v>
      </c>
      <c r="F234" s="167">
        <f>IF(F$38=0,0,F$38/NFM_fec!F$38)</f>
        <v>0.71566825536357881</v>
      </c>
      <c r="G234" s="167">
        <f>IF(G$38=0,0,G$38/NFM_fec!G$38)</f>
        <v>0.71566825536357881</v>
      </c>
      <c r="H234" s="167">
        <f>IF(H$38=0,0,H$38/NFM_fec!H$38)</f>
        <v>0.72877520519467098</v>
      </c>
      <c r="I234" s="167">
        <f>IF(I$38=0,0,I$38/NFM_fec!I$38)</f>
        <v>0.72877520519467098</v>
      </c>
      <c r="J234" s="167">
        <f>IF(J$38=0,0,J$38/NFM_fec!J$38)</f>
        <v>0.72877520519467109</v>
      </c>
      <c r="K234" s="167">
        <f>IF(K$38=0,0,K$38/NFM_fec!K$38)</f>
        <v>0</v>
      </c>
      <c r="L234" s="167">
        <f>IF(L$38=0,0,L$38/NFM_fec!L$38)</f>
        <v>0</v>
      </c>
      <c r="M234" s="167">
        <f>IF(M$38=0,0,M$38/NFM_fec!M$38)</f>
        <v>0</v>
      </c>
      <c r="N234" s="167">
        <f>IF(N$38=0,0,N$38/NFM_fec!N$38)</f>
        <v>0</v>
      </c>
      <c r="O234" s="167">
        <f>IF(O$38=0,0,O$38/NFM_fec!O$38)</f>
        <v>0</v>
      </c>
      <c r="P234" s="167">
        <f>IF(P$38=0,0,P$38/NFM_fec!P$38)</f>
        <v>0</v>
      </c>
      <c r="Q234" s="167">
        <f>IF(Q$38=0,0,Q$38/NFM_fec!Q$38)</f>
        <v>0</v>
      </c>
    </row>
    <row r="235" spans="1:17" x14ac:dyDescent="0.25">
      <c r="A235" s="127" t="s">
        <v>150</v>
      </c>
      <c r="B235" s="166">
        <f>IF(B$43=0,0,B$43/NFM_fec!B$43)</f>
        <v>0.55511426297633892</v>
      </c>
      <c r="C235" s="166">
        <f>IF(C$43=0,0,C$43/NFM_fec!C$43)</f>
        <v>0.55511426297633881</v>
      </c>
      <c r="D235" s="166">
        <f>IF(D$43=0,0,D$43/NFM_fec!D$43)</f>
        <v>0.55511426297633881</v>
      </c>
      <c r="E235" s="166">
        <f>IF(E$43=0,0,E$43/NFM_fec!E$43)</f>
        <v>0.55511426297633881</v>
      </c>
      <c r="F235" s="166">
        <f>IF(F$43=0,0,F$43/NFM_fec!F$43)</f>
        <v>0.55511426297633881</v>
      </c>
      <c r="G235" s="166">
        <f>IF(G$43=0,0,G$43/NFM_fec!G$43)</f>
        <v>0.55511426297633881</v>
      </c>
      <c r="H235" s="166">
        <f>IF(H$43=0,0,H$43/NFM_fec!H$43)</f>
        <v>0.56528078180797026</v>
      </c>
      <c r="I235" s="166">
        <f>IF(I$43=0,0,I$43/NFM_fec!I$43)</f>
        <v>0.56528078180797026</v>
      </c>
      <c r="J235" s="166">
        <f>IF(J$43=0,0,J$43/NFM_fec!J$43)</f>
        <v>0.56528078180797026</v>
      </c>
      <c r="K235" s="166">
        <f>IF(K$43=0,0,K$43/NFM_fec!K$43)</f>
        <v>0</v>
      </c>
      <c r="L235" s="166">
        <f>IF(L$43=0,0,L$43/NFM_fec!L$43)</f>
        <v>0</v>
      </c>
      <c r="M235" s="166">
        <f>IF(M$43=0,0,M$43/NFM_fec!M$43)</f>
        <v>0</v>
      </c>
      <c r="N235" s="166">
        <f>IF(N$43=0,0,N$43/NFM_fec!N$43)</f>
        <v>0</v>
      </c>
      <c r="O235" s="166">
        <f>IF(O$43=0,0,O$43/NFM_fec!O$43)</f>
        <v>0</v>
      </c>
      <c r="P235" s="166">
        <f>IF(P$43=0,0,P$43/NFM_fec!P$43)</f>
        <v>0</v>
      </c>
      <c r="Q235" s="166">
        <f>IF(Q$43=0,0,Q$43/NFM_fec!Q$43)</f>
        <v>0</v>
      </c>
    </row>
    <row r="236" spans="1:17" x14ac:dyDescent="0.25">
      <c r="A236" s="127" t="s">
        <v>148</v>
      </c>
      <c r="B236" s="166">
        <f>IF(B$44=0,0,B$44/NFM_fec!B$44)</f>
        <v>0.49239542982286744</v>
      </c>
      <c r="C236" s="166">
        <f>IF(C$44=0,0,C$44/NFM_fec!C$44)</f>
        <v>0.49221538627456735</v>
      </c>
      <c r="D236" s="166">
        <f>IF(D$44=0,0,D$44/NFM_fec!D$44)</f>
        <v>0.49246233793325905</v>
      </c>
      <c r="E236" s="166">
        <f>IF(E$44=0,0,E$44/NFM_fec!E$44)</f>
        <v>0.49251934621815496</v>
      </c>
      <c r="F236" s="166">
        <f>IF(F$44=0,0,F$44/NFM_fec!F$44)</f>
        <v>0.49250563848172429</v>
      </c>
      <c r="G236" s="166">
        <f>IF(G$44=0,0,G$44/NFM_fec!G$44)</f>
        <v>0.49248983028707927</v>
      </c>
      <c r="H236" s="166">
        <f>IF(H$44=0,0,H$44/NFM_fec!H$44)</f>
        <v>0.50152808920528624</v>
      </c>
      <c r="I236" s="166">
        <f>IF(I$44=0,0,I$44/NFM_fec!I$44)</f>
        <v>0.50152579060911284</v>
      </c>
      <c r="J236" s="166">
        <f>IF(J$44=0,0,J$44/NFM_fec!J$44)</f>
        <v>0.49604943564401499</v>
      </c>
      <c r="K236" s="166">
        <f>IF(K$44=0,0,K$44/NFM_fec!K$44)</f>
        <v>0</v>
      </c>
      <c r="L236" s="166">
        <f>IF(L$44=0,0,L$44/NFM_fec!L$44)</f>
        <v>0</v>
      </c>
      <c r="M236" s="166">
        <f>IF(M$44=0,0,M$44/NFM_fec!M$44)</f>
        <v>0</v>
      </c>
      <c r="N236" s="166">
        <f>IF(N$44=0,0,N$44/NFM_fec!N$44)</f>
        <v>0</v>
      </c>
      <c r="O236" s="166">
        <f>IF(O$44=0,0,O$44/NFM_fec!O$44)</f>
        <v>0</v>
      </c>
      <c r="P236" s="166">
        <f>IF(P$44=0,0,P$44/NFM_fec!P$44)</f>
        <v>0</v>
      </c>
      <c r="Q236" s="166">
        <f>IF(Q$44=0,0,Q$44/NFM_fec!Q$44)</f>
        <v>0</v>
      </c>
    </row>
    <row r="237" spans="1:17" x14ac:dyDescent="0.25">
      <c r="A237" s="72" t="s">
        <v>147</v>
      </c>
      <c r="B237" s="165">
        <f>IF(B$51=0,0,B$51/NFM_fec!B$51)</f>
        <v>0.50720360136052955</v>
      </c>
      <c r="C237" s="165">
        <f>IF(C$51=0,0,C$51/NFM_fec!C$51)</f>
        <v>0.51231202619610228</v>
      </c>
      <c r="D237" s="165">
        <f>IF(D$51=0,0,D$51/NFM_fec!D$51)</f>
        <v>0.51823988731594861</v>
      </c>
      <c r="E237" s="165">
        <f>IF(E$51=0,0,E$51/NFM_fec!E$51)</f>
        <v>0.52324687108534484</v>
      </c>
      <c r="F237" s="165">
        <f>IF(F$51=0,0,F$51/NFM_fec!F$51)</f>
        <v>0.51530214324236545</v>
      </c>
      <c r="G237" s="165">
        <f>IF(G$51=0,0,G$51/NFM_fec!G$51)</f>
        <v>0.52968172476757547</v>
      </c>
      <c r="H237" s="165">
        <f>IF(H$51=0,0,H$51/NFM_fec!H$51)</f>
        <v>0.53572671390395066</v>
      </c>
      <c r="I237" s="165">
        <f>IF(I$51=0,0,I$51/NFM_fec!I$51)</f>
        <v>0.52888961001518853</v>
      </c>
      <c r="J237" s="165">
        <f>IF(J$51=0,0,J$51/NFM_fec!J$51)</f>
        <v>0.52188602791895844</v>
      </c>
      <c r="K237" s="165">
        <f>IF(K$51=0,0,K$51/NFM_fec!K$51)</f>
        <v>0</v>
      </c>
      <c r="L237" s="165">
        <f>IF(L$51=0,0,L$51/NFM_fec!L$51)</f>
        <v>0</v>
      </c>
      <c r="M237" s="165">
        <f>IF(M$51=0,0,M$51/NFM_fec!M$51)</f>
        <v>0</v>
      </c>
      <c r="N237" s="165">
        <f>IF(N$51=0,0,N$51/NFM_fec!N$51)</f>
        <v>0</v>
      </c>
      <c r="O237" s="165">
        <f>IF(O$51=0,0,O$51/NFM_fec!O$51)</f>
        <v>0</v>
      </c>
      <c r="P237" s="165">
        <f>IF(P$51=0,0,P$51/NFM_fec!P$51)</f>
        <v>0</v>
      </c>
      <c r="Q237" s="165">
        <f>IF(Q$51=0,0,Q$51/NFM_fec!Q$51)</f>
        <v>0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70">
        <f>IF(B$70=0,0,B$70/NFM_fec!B$70)</f>
        <v>0.52563091293687336</v>
      </c>
      <c r="C239" s="170">
        <f>IF(C$70=0,0,C$70/NFM_fec!C$70)</f>
        <v>0.52656670359075386</v>
      </c>
      <c r="D239" s="170">
        <f>IF(D$70=0,0,D$70/NFM_fec!D$70)</f>
        <v>0.52796992067910753</v>
      </c>
      <c r="E239" s="170">
        <f>IF(E$70=0,0,E$70/NFM_fec!E$70)</f>
        <v>0.52904026763240009</v>
      </c>
      <c r="F239" s="170">
        <f>IF(F$70=0,0,F$70/NFM_fec!F$70)</f>
        <v>0.52729674145898175</v>
      </c>
      <c r="G239" s="170">
        <f>IF(G$70=0,0,G$70/NFM_fec!G$70)</f>
        <v>0.53757892712157229</v>
      </c>
      <c r="H239" s="170">
        <f>IF(H$70=0,0,H$70/NFM_fec!H$70)</f>
        <v>0.53660593371678744</v>
      </c>
      <c r="I239" s="170">
        <f>IF(I$70=0,0,I$70/NFM_fec!I$70)</f>
        <v>0.52705915464593722</v>
      </c>
      <c r="J239" s="170">
        <f>IF(J$70=0,0,J$70/NFM_fec!J$70)</f>
        <v>0.52149631142046882</v>
      </c>
      <c r="K239" s="170">
        <f>IF(K$70=0,0,K$70/NFM_fec!K$70)</f>
        <v>0.52729216807250168</v>
      </c>
      <c r="L239" s="170">
        <f>IF(L$70=0,0,L$70/NFM_fec!L$70)</f>
        <v>0.51402183550204605</v>
      </c>
      <c r="M239" s="170">
        <f>IF(M$70=0,0,M$70/NFM_fec!M$70)</f>
        <v>0.51425260466836853</v>
      </c>
      <c r="N239" s="170">
        <f>IF(N$70=0,0,N$70/NFM_fec!N$70)</f>
        <v>0.51418993003730418</v>
      </c>
      <c r="O239" s="170">
        <f>IF(O$70=0,0,O$70/NFM_fec!O$70)</f>
        <v>0.51634639346480982</v>
      </c>
      <c r="P239" s="170">
        <f>IF(P$70=0,0,P$70/NFM_fec!P$70)</f>
        <v>0.51588649928480079</v>
      </c>
      <c r="Q239" s="170">
        <f>IF(Q$70=0,0,Q$70/NFM_fec!Q$70)</f>
        <v>0.51507885297621325</v>
      </c>
    </row>
    <row r="240" spans="1:17" x14ac:dyDescent="0.25">
      <c r="A240" s="132" t="s">
        <v>83</v>
      </c>
      <c r="B240" s="169">
        <f>IF(B$71=0,0,B$71/NFM_fec!B$71)</f>
        <v>0.45579345138187954</v>
      </c>
      <c r="C240" s="169">
        <f>IF(C$71=0,0,C$71/NFM_fec!C$71)</f>
        <v>0.4557934513818796</v>
      </c>
      <c r="D240" s="169">
        <f>IF(D$71=0,0,D$71/NFM_fec!D$71)</f>
        <v>0.45579345138187954</v>
      </c>
      <c r="E240" s="169">
        <f>IF(E$71=0,0,E$71/NFM_fec!E$71)</f>
        <v>0.4557934513818796</v>
      </c>
      <c r="F240" s="169">
        <f>IF(F$71=0,0,F$71/NFM_fec!F$71)</f>
        <v>0.4557934513818796</v>
      </c>
      <c r="G240" s="169">
        <f>IF(G$71=0,0,G$71/NFM_fec!G$71)</f>
        <v>0.45579345138187954</v>
      </c>
      <c r="H240" s="169">
        <f>IF(H$71=0,0,H$71/NFM_fec!H$71)</f>
        <v>0.4557934513818796</v>
      </c>
      <c r="I240" s="169">
        <f>IF(I$71=0,0,I$71/NFM_fec!I$71)</f>
        <v>0.45579345138187954</v>
      </c>
      <c r="J240" s="169">
        <f>IF(J$71=0,0,J$71/NFM_fec!J$71)</f>
        <v>0.45579345138187966</v>
      </c>
      <c r="K240" s="169">
        <f>IF(K$71=0,0,K$71/NFM_fec!K$71)</f>
        <v>0.4557934513818796</v>
      </c>
      <c r="L240" s="169">
        <f>IF(L$71=0,0,L$71/NFM_fec!L$71)</f>
        <v>0.45579345138187954</v>
      </c>
      <c r="M240" s="169">
        <f>IF(M$71=0,0,M$71/NFM_fec!M$71)</f>
        <v>0.45579345138187966</v>
      </c>
      <c r="N240" s="169">
        <f>IF(N$71=0,0,N$71/NFM_fec!N$71)</f>
        <v>0.4557934513818796</v>
      </c>
      <c r="O240" s="169">
        <f>IF(O$71=0,0,O$71/NFM_fec!O$71)</f>
        <v>0.4557934513818796</v>
      </c>
      <c r="P240" s="169">
        <f>IF(P$71=0,0,P$71/NFM_fec!P$71)</f>
        <v>0.4557934513818796</v>
      </c>
      <c r="Q240" s="169">
        <f>IF(Q$71=0,0,Q$71/NFM_fec!Q$71)</f>
        <v>0.4557934513818796</v>
      </c>
    </row>
    <row r="241" spans="1:17" x14ac:dyDescent="0.25">
      <c r="A241" s="76" t="s">
        <v>82</v>
      </c>
      <c r="B241" s="168">
        <f>IF(B$72=0,0,B$72/NFM_fec!B$72)</f>
        <v>0.11845555336653789</v>
      </c>
      <c r="C241" s="168">
        <f>IF(C$72=0,0,C$72/NFM_fec!C$72)</f>
        <v>0.11845555336653789</v>
      </c>
      <c r="D241" s="168">
        <f>IF(D$72=0,0,D$72/NFM_fec!D$72)</f>
        <v>0.11845555336653787</v>
      </c>
      <c r="E241" s="168">
        <f>IF(E$72=0,0,E$72/NFM_fec!E$72)</f>
        <v>0.11845555336653789</v>
      </c>
      <c r="F241" s="168">
        <f>IF(F$72=0,0,F$72/NFM_fec!F$72)</f>
        <v>0.11845555336653789</v>
      </c>
      <c r="G241" s="168">
        <f>IF(G$72=0,0,G$72/NFM_fec!G$72)</f>
        <v>0.11845555336653787</v>
      </c>
      <c r="H241" s="168">
        <f>IF(H$72=0,0,H$72/NFM_fec!H$72)</f>
        <v>0.1184555533665379</v>
      </c>
      <c r="I241" s="168">
        <f>IF(I$72=0,0,I$72/NFM_fec!I$72)</f>
        <v>0.11845555336653789</v>
      </c>
      <c r="J241" s="168">
        <f>IF(J$72=0,0,J$72/NFM_fec!J$72)</f>
        <v>0.11845555336653789</v>
      </c>
      <c r="K241" s="168">
        <f>IF(K$72=0,0,K$72/NFM_fec!K$72)</f>
        <v>0.1184555533665379</v>
      </c>
      <c r="L241" s="168">
        <f>IF(L$72=0,0,L$72/NFM_fec!L$72)</f>
        <v>0.1184555533665379</v>
      </c>
      <c r="M241" s="168">
        <f>IF(M$72=0,0,M$72/NFM_fec!M$72)</f>
        <v>0.11845555336653789</v>
      </c>
      <c r="N241" s="168">
        <f>IF(N$72=0,0,N$72/NFM_fec!N$72)</f>
        <v>0.11845555336653789</v>
      </c>
      <c r="O241" s="168">
        <f>IF(O$72=0,0,O$72/NFM_fec!O$72)</f>
        <v>0.11845555336653789</v>
      </c>
      <c r="P241" s="168">
        <f>IF(P$72=0,0,P$72/NFM_fec!P$72)</f>
        <v>0.11845555336653789</v>
      </c>
      <c r="Q241" s="168">
        <f>IF(Q$72=0,0,Q$72/NFM_fec!Q$72)</f>
        <v>0.11845555336653789</v>
      </c>
    </row>
    <row r="242" spans="1:17" x14ac:dyDescent="0.25">
      <c r="A242" s="76" t="s">
        <v>81</v>
      </c>
      <c r="B242" s="168">
        <f>IF(B$73=0,0,B$73/NFM_fec!B$73)</f>
        <v>0.65247143662936269</v>
      </c>
      <c r="C242" s="168">
        <f>IF(C$73=0,0,C$73/NFM_fec!C$73)</f>
        <v>0.65247143662936269</v>
      </c>
      <c r="D242" s="168">
        <f>IF(D$73=0,0,D$73/NFM_fec!D$73)</f>
        <v>0.65247143662936269</v>
      </c>
      <c r="E242" s="168">
        <f>IF(E$73=0,0,E$73/NFM_fec!E$73)</f>
        <v>0.65247143662936269</v>
      </c>
      <c r="F242" s="168">
        <f>IF(F$73=0,0,F$73/NFM_fec!F$73)</f>
        <v>0.65247143662936269</v>
      </c>
      <c r="G242" s="168">
        <f>IF(G$73=0,0,G$73/NFM_fec!G$73)</f>
        <v>0.65247143662936269</v>
      </c>
      <c r="H242" s="168">
        <f>IF(H$73=0,0,H$73/NFM_fec!H$73)</f>
        <v>0.65247143662936269</v>
      </c>
      <c r="I242" s="168">
        <f>IF(I$73=0,0,I$73/NFM_fec!I$73)</f>
        <v>0.65247143662936269</v>
      </c>
      <c r="J242" s="168">
        <f>IF(J$73=0,0,J$73/NFM_fec!J$73)</f>
        <v>0.65247143662936269</v>
      </c>
      <c r="K242" s="168">
        <f>IF(K$73=0,0,K$73/NFM_fec!K$73)</f>
        <v>0.65247143662936269</v>
      </c>
      <c r="L242" s="168">
        <f>IF(L$73=0,0,L$73/NFM_fec!L$73)</f>
        <v>0.65247143662936269</v>
      </c>
      <c r="M242" s="168">
        <f>IF(M$73=0,0,M$73/NFM_fec!M$73)</f>
        <v>0.65247143662936258</v>
      </c>
      <c r="N242" s="168">
        <f>IF(N$73=0,0,N$73/NFM_fec!N$73)</f>
        <v>0.65247143662936269</v>
      </c>
      <c r="O242" s="168">
        <f>IF(O$73=0,0,O$73/NFM_fec!O$73)</f>
        <v>0.65247143662936269</v>
      </c>
      <c r="P242" s="168">
        <f>IF(P$73=0,0,P$73/NFM_fec!P$73)</f>
        <v>0.65247143662936269</v>
      </c>
      <c r="Q242" s="168">
        <f>IF(Q$73=0,0,Q$73/NFM_fec!Q$73)</f>
        <v>0.65247143662936269</v>
      </c>
    </row>
    <row r="243" spans="1:17" x14ac:dyDescent="0.25">
      <c r="A243" s="76" t="s">
        <v>80</v>
      </c>
      <c r="B243" s="168">
        <f>IF(B$74=0,0,B$74/NFM_fec!B$74)</f>
        <v>0.45215377185559258</v>
      </c>
      <c r="C243" s="168">
        <f>IF(C$74=0,0,C$74/NFM_fec!C$74)</f>
        <v>0.45215377185559263</v>
      </c>
      <c r="D243" s="168">
        <f>IF(D$74=0,0,D$74/NFM_fec!D$74)</f>
        <v>0.45215377185559258</v>
      </c>
      <c r="E243" s="168">
        <f>IF(E$74=0,0,E$74/NFM_fec!E$74)</f>
        <v>0.45215377185559258</v>
      </c>
      <c r="F243" s="168">
        <f>IF(F$74=0,0,F$74/NFM_fec!F$74)</f>
        <v>0.45215377185559258</v>
      </c>
      <c r="G243" s="168">
        <f>IF(G$74=0,0,G$74/NFM_fec!G$74)</f>
        <v>0.45215377185559258</v>
      </c>
      <c r="H243" s="168">
        <f>IF(H$74=0,0,H$74/NFM_fec!H$74)</f>
        <v>0.45215377185559252</v>
      </c>
      <c r="I243" s="168">
        <f>IF(I$74=0,0,I$74/NFM_fec!I$74)</f>
        <v>0.45215377185559258</v>
      </c>
      <c r="J243" s="168">
        <f>IF(J$74=0,0,J$74/NFM_fec!J$74)</f>
        <v>0.45215377185559258</v>
      </c>
      <c r="K243" s="168">
        <f>IF(K$74=0,0,K$74/NFM_fec!K$74)</f>
        <v>0.45215377185559258</v>
      </c>
      <c r="L243" s="168">
        <f>IF(L$74=0,0,L$74/NFM_fec!L$74)</f>
        <v>0.45215377185559258</v>
      </c>
      <c r="M243" s="168">
        <f>IF(M$74=0,0,M$74/NFM_fec!M$74)</f>
        <v>0.45215377185559258</v>
      </c>
      <c r="N243" s="168">
        <f>IF(N$74=0,0,N$74/NFM_fec!N$74)</f>
        <v>0.45215377185559258</v>
      </c>
      <c r="O243" s="168">
        <f>IF(O$74=0,0,O$74/NFM_fec!O$74)</f>
        <v>0.45215377185559258</v>
      </c>
      <c r="P243" s="168">
        <f>IF(P$74=0,0,P$74/NFM_fec!P$74)</f>
        <v>0.45215377185559252</v>
      </c>
      <c r="Q243" s="168">
        <f>IF(Q$74=0,0,Q$74/NFM_fec!Q$74)</f>
        <v>0.45215377185559258</v>
      </c>
    </row>
    <row r="244" spans="1:17" x14ac:dyDescent="0.25">
      <c r="A244" s="129" t="s">
        <v>79</v>
      </c>
      <c r="B244" s="167">
        <f>IF(B$75=0,0,B$75/NFM_fec!B$75)</f>
        <v>0.71458858381499668</v>
      </c>
      <c r="C244" s="167">
        <f>IF(C$75=0,0,C$75/NFM_fec!C$75)</f>
        <v>0.71458858381499668</v>
      </c>
      <c r="D244" s="167">
        <f>IF(D$75=0,0,D$75/NFM_fec!D$75)</f>
        <v>0.71458858381499679</v>
      </c>
      <c r="E244" s="167">
        <f>IF(E$75=0,0,E$75/NFM_fec!E$75)</f>
        <v>0.71458858381499668</v>
      </c>
      <c r="F244" s="167">
        <f>IF(F$75=0,0,F$75/NFM_fec!F$75)</f>
        <v>0.71458858381499657</v>
      </c>
      <c r="G244" s="167">
        <f>IF(G$75=0,0,G$75/NFM_fec!G$75)</f>
        <v>0.71458858381499668</v>
      </c>
      <c r="H244" s="167">
        <f>IF(H$75=0,0,H$75/NFM_fec!H$75)</f>
        <v>0.71458858381499668</v>
      </c>
      <c r="I244" s="167">
        <f>IF(I$75=0,0,I$75/NFM_fec!I$75)</f>
        <v>0.71458858381499657</v>
      </c>
      <c r="J244" s="167">
        <f>IF(J$75=0,0,J$75/NFM_fec!J$75)</f>
        <v>0.71458858381499668</v>
      </c>
      <c r="K244" s="167">
        <f>IF(K$75=0,0,K$75/NFM_fec!K$75)</f>
        <v>0.71458858381499668</v>
      </c>
      <c r="L244" s="167">
        <f>IF(L$75=0,0,L$75/NFM_fec!L$75)</f>
        <v>0.71458858381499668</v>
      </c>
      <c r="M244" s="167">
        <f>IF(M$75=0,0,M$75/NFM_fec!M$75)</f>
        <v>0.71458858381499657</v>
      </c>
      <c r="N244" s="167">
        <f>IF(N$75=0,0,N$75/NFM_fec!N$75)</f>
        <v>0.71458858381499668</v>
      </c>
      <c r="O244" s="167">
        <f>IF(O$75=0,0,O$75/NFM_fec!O$75)</f>
        <v>0.71458858381499668</v>
      </c>
      <c r="P244" s="167">
        <f>IF(P$75=0,0,P$75/NFM_fec!P$75)</f>
        <v>0.71458858381499657</v>
      </c>
      <c r="Q244" s="167">
        <f>IF(Q$75=0,0,Q$75/NFM_fec!Q$75)</f>
        <v>0.71458858381499668</v>
      </c>
    </row>
    <row r="245" spans="1:17" x14ac:dyDescent="0.25">
      <c r="A245" s="127" t="s">
        <v>149</v>
      </c>
      <c r="B245" s="166">
        <f>IF(B$80=0,0,B$80/NFM_fec!B$80)</f>
        <v>0.48492712054091319</v>
      </c>
      <c r="C245" s="166">
        <f>IF(C$80=0,0,C$80/NFM_fec!C$80)</f>
        <v>0.48483357141531513</v>
      </c>
      <c r="D245" s="166">
        <f>IF(D$80=0,0,D$80/NFM_fec!D$80)</f>
        <v>0.48501867417203548</v>
      </c>
      <c r="E245" s="166">
        <f>IF(E$80=0,0,E$80/NFM_fec!E$80)</f>
        <v>0.48508833824154413</v>
      </c>
      <c r="F245" s="166">
        <f>IF(F$80=0,0,F$80/NFM_fec!F$80)</f>
        <v>0.48506354719069106</v>
      </c>
      <c r="G245" s="166">
        <f>IF(G$80=0,0,G$80/NFM_fec!G$80)</f>
        <v>0.51196390697651917</v>
      </c>
      <c r="H245" s="166">
        <f>IF(H$80=0,0,H$80/NFM_fec!H$80)</f>
        <v>0.51198751890933547</v>
      </c>
      <c r="I245" s="166">
        <f>IF(I$80=0,0,I$80/NFM_fec!I$80)</f>
        <v>0.48506720612448267</v>
      </c>
      <c r="J245" s="166">
        <f>IF(J$80=0,0,J$80/NFM_fec!J$80)</f>
        <v>0.48503872330947773</v>
      </c>
      <c r="K245" s="166">
        <f>IF(K$80=0,0,K$80/NFM_fec!K$80)</f>
        <v>0.48499762284046033</v>
      </c>
      <c r="L245" s="166">
        <f>IF(L$80=0,0,L$80/NFM_fec!L$80)</f>
        <v>0.48491834718380167</v>
      </c>
      <c r="M245" s="166">
        <f>IF(M$80=0,0,M$80/NFM_fec!M$80)</f>
        <v>0.48501877783247133</v>
      </c>
      <c r="N245" s="166">
        <f>IF(N$80=0,0,N$80/NFM_fec!N$80)</f>
        <v>0.48526600000453746</v>
      </c>
      <c r="O245" s="166">
        <f>IF(O$80=0,0,O$80/NFM_fec!O$80)</f>
        <v>0.4852607042917248</v>
      </c>
      <c r="P245" s="166">
        <f>IF(P$80=0,0,P$80/NFM_fec!P$80)</f>
        <v>0.48526774096627118</v>
      </c>
      <c r="Q245" s="166">
        <f>IF(Q$80=0,0,Q$80/NFM_fec!Q$80)</f>
        <v>0.48532210035954082</v>
      </c>
    </row>
    <row r="246" spans="1:17" x14ac:dyDescent="0.25">
      <c r="A246" s="127" t="s">
        <v>148</v>
      </c>
      <c r="B246" s="166">
        <f>IF(B$87=0,0,B$87/NFM_fec!B$87)</f>
        <v>0.5378677155824606</v>
      </c>
      <c r="C246" s="166">
        <f>IF(C$87=0,0,C$87/NFM_fec!C$87)</f>
        <v>0.53767104517050257</v>
      </c>
      <c r="D246" s="166">
        <f>IF(D$87=0,0,D$87/NFM_fec!D$87)</f>
        <v>0.53794080259812049</v>
      </c>
      <c r="E246" s="166">
        <f>IF(E$87=0,0,E$87/NFM_fec!E$87)</f>
        <v>0.53800307554808913</v>
      </c>
      <c r="F246" s="166">
        <f>IF(F$87=0,0,F$87/NFM_fec!F$87)</f>
        <v>0.53798810191423097</v>
      </c>
      <c r="G246" s="166">
        <f>IF(G$87=0,0,G$87/NFM_fec!G$87)</f>
        <v>0.53797083384668543</v>
      </c>
      <c r="H246" s="166">
        <f>IF(H$87=0,0,H$87/NFM_fec!H$87)</f>
        <v>0.53799085217556286</v>
      </c>
      <c r="I246" s="166">
        <f>IF(I$87=0,0,I$87/NFM_fec!I$87)</f>
        <v>0.53798838646378966</v>
      </c>
      <c r="J246" s="166">
        <f>IF(J$87=0,0,J$87/NFM_fec!J$87)</f>
        <v>0.53211388224776957</v>
      </c>
      <c r="K246" s="166">
        <f>IF(K$87=0,0,K$87/NFM_fec!K$87)</f>
        <v>0.53790704052201666</v>
      </c>
      <c r="L246" s="166">
        <f>IF(L$87=0,0,L$87/NFM_fec!L$87)</f>
        <v>0.51352357013273597</v>
      </c>
      <c r="M246" s="166">
        <f>IF(M$87=0,0,M$87/NFM_fec!M$87)</f>
        <v>0.51681434341898191</v>
      </c>
      <c r="N246" s="166">
        <f>IF(N$87=0,0,N$87/NFM_fec!N$87)</f>
        <v>0.51582900860079461</v>
      </c>
      <c r="O246" s="166">
        <f>IF(O$87=0,0,O$87/NFM_fec!O$87)</f>
        <v>0.51764933815542458</v>
      </c>
      <c r="P246" s="166">
        <f>IF(P$87=0,0,P$87/NFM_fec!P$87)</f>
        <v>0.51969277793353064</v>
      </c>
      <c r="Q246" s="166">
        <f>IF(Q$87=0,0,Q$87/NFM_fec!Q$87)</f>
        <v>0.51815467894826861</v>
      </c>
    </row>
    <row r="247" spans="1:17" x14ac:dyDescent="0.25">
      <c r="A247" s="72" t="s">
        <v>147</v>
      </c>
      <c r="B247" s="165">
        <f>IF(B$94=0,0,B$94/NFM_fec!B$94)</f>
        <v>0.54007953213471471</v>
      </c>
      <c r="C247" s="165">
        <f>IF(C$94=0,0,C$94/NFM_fec!C$94)</f>
        <v>0.54463936459055384</v>
      </c>
      <c r="D247" s="165">
        <f>IF(D$94=0,0,D$94/NFM_fec!D$94)</f>
        <v>0.54994928608072491</v>
      </c>
      <c r="E247" s="165">
        <f>IF(E$94=0,0,E$94/NFM_fec!E$94)</f>
        <v>0.55437425045471245</v>
      </c>
      <c r="F247" s="165">
        <f>IF(F$94=0,0,F$94/NFM_fec!F$94)</f>
        <v>0.54688526296670137</v>
      </c>
      <c r="G247" s="165">
        <f>IF(G$94=0,0,G$94/NFM_fec!G$94)</f>
        <v>0.55883842274109397</v>
      </c>
      <c r="H247" s="165">
        <f>IF(H$94=0,0,H$94/NFM_fec!H$94)</f>
        <v>0.55455678670946484</v>
      </c>
      <c r="I247" s="165">
        <f>IF(I$94=0,0,I$94/NFM_fec!I$94)</f>
        <v>0.54585155926748641</v>
      </c>
      <c r="J247" s="165">
        <f>IF(J$94=0,0,J$94/NFM_fec!J$94)</f>
        <v>0.53358956644025113</v>
      </c>
      <c r="K247" s="165">
        <f>IF(K$94=0,0,K$94/NFM_fec!K$94)</f>
        <v>0.54710803595282176</v>
      </c>
      <c r="L247" s="165">
        <f>IF(L$94=0,0,L$94/NFM_fec!L$94)</f>
        <v>0.53868097188530917</v>
      </c>
      <c r="M247" s="165">
        <f>IF(M$94=0,0,M$94/NFM_fec!M$94)</f>
        <v>0.53295428217841545</v>
      </c>
      <c r="N247" s="165">
        <f>IF(N$94=0,0,N$94/NFM_fec!N$94)</f>
        <v>0.5343607406072961</v>
      </c>
      <c r="O247" s="165">
        <f>IF(O$94=0,0,O$94/NFM_fec!O$94)</f>
        <v>0.54005100255245608</v>
      </c>
      <c r="P247" s="165">
        <f>IF(P$94=0,0,P$94/NFM_fec!P$94)</f>
        <v>0.53395031604206911</v>
      </c>
      <c r="Q247" s="165">
        <f>IF(Q$94=0,0,Q$94/NFM_fec!Q$94)</f>
        <v>0.533474272254858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70">
        <f>IF(B$112=0,0,B$112/NFM_fec!B$112)</f>
        <v>0.34667456550794501</v>
      </c>
      <c r="C249" s="170">
        <f>IF(C$112=0,0,C$112/NFM_fec!C$112)</f>
        <v>0.34527163867762573</v>
      </c>
      <c r="D249" s="170">
        <f>IF(D$112=0,0,D$112/NFM_fec!D$112)</f>
        <v>0.34802392127922011</v>
      </c>
      <c r="E249" s="170">
        <f>IF(E$112=0,0,E$112/NFM_fec!E$112)</f>
        <v>0.3504668008318057</v>
      </c>
      <c r="F249" s="170">
        <f>IF(F$112=0,0,F$112/NFM_fec!F$112)</f>
        <v>0.35463130937016407</v>
      </c>
      <c r="G249" s="170">
        <f>IF(G$112=0,0,G$112/NFM_fec!G$112)</f>
        <v>0.36391225811857314</v>
      </c>
      <c r="H249" s="170">
        <f>IF(H$112=0,0,H$112/NFM_fec!H$112)</f>
        <v>0.36354294176072527</v>
      </c>
      <c r="I249" s="170">
        <f>IF(I$112=0,0,I$112/NFM_fec!I$112)</f>
        <v>0.3619780137642209</v>
      </c>
      <c r="J249" s="170">
        <f>IF(J$112=0,0,J$112/NFM_fec!J$112)</f>
        <v>0.36496197186049922</v>
      </c>
      <c r="K249" s="170">
        <f>IF(K$112=0,0,K$112/NFM_fec!K$112)</f>
        <v>0.36975028342971433</v>
      </c>
      <c r="L249" s="170">
        <f>IF(L$112=0,0,L$112/NFM_fec!L$112)</f>
        <v>0.36321029156804857</v>
      </c>
      <c r="M249" s="170">
        <f>IF(M$112=0,0,M$112/NFM_fec!M$112)</f>
        <v>0.371623969709799</v>
      </c>
      <c r="N249" s="170">
        <f>IF(N$112=0,0,N$112/NFM_fec!N$112)</f>
        <v>0.37195879216154121</v>
      </c>
      <c r="O249" s="170">
        <f>IF(O$112=0,0,O$112/NFM_fec!O$112)</f>
        <v>0.37324273615832926</v>
      </c>
      <c r="P249" s="170">
        <f>IF(P$112=0,0,P$112/NFM_fec!P$112)</f>
        <v>0.39367535112925428</v>
      </c>
      <c r="Q249" s="170">
        <f>IF(Q$112=0,0,Q$112/NFM_fec!Q$112)</f>
        <v>0.39298894349764008</v>
      </c>
    </row>
    <row r="250" spans="1:17" x14ac:dyDescent="0.25">
      <c r="A250" s="132" t="s">
        <v>83</v>
      </c>
      <c r="B250" s="169">
        <f>IF(B$113=0,0,B$113/NFM_fec!B$113)</f>
        <v>0.38375966892166219</v>
      </c>
      <c r="C250" s="169">
        <f>IF(C$113=0,0,C$113/NFM_fec!C$113)</f>
        <v>0.38375966892166219</v>
      </c>
      <c r="D250" s="169">
        <f>IF(D$113=0,0,D$113/NFM_fec!D$113)</f>
        <v>0.38375966892166208</v>
      </c>
      <c r="E250" s="169">
        <f>IF(E$113=0,0,E$113/NFM_fec!E$113)</f>
        <v>0.38375966892166213</v>
      </c>
      <c r="F250" s="169">
        <f>IF(F$113=0,0,F$113/NFM_fec!F$113)</f>
        <v>0.38375966892166213</v>
      </c>
      <c r="G250" s="169">
        <f>IF(G$113=0,0,G$113/NFM_fec!G$113)</f>
        <v>0.38375966892166202</v>
      </c>
      <c r="H250" s="169">
        <f>IF(H$113=0,0,H$113/NFM_fec!H$113)</f>
        <v>0.38949051869708556</v>
      </c>
      <c r="I250" s="169">
        <f>IF(I$113=0,0,I$113/NFM_fec!I$113)</f>
        <v>0.38949051869708567</v>
      </c>
      <c r="J250" s="169">
        <f>IF(J$113=0,0,J$113/NFM_fec!J$113)</f>
        <v>0.39674182295448873</v>
      </c>
      <c r="K250" s="169">
        <f>IF(K$113=0,0,K$113/NFM_fec!K$113)</f>
        <v>0.39674182295448868</v>
      </c>
      <c r="L250" s="169">
        <f>IF(L$113=0,0,L$113/NFM_fec!L$113)</f>
        <v>0.39674182295448873</v>
      </c>
      <c r="M250" s="169">
        <f>IF(M$113=0,0,M$113/NFM_fec!M$113)</f>
        <v>0.4065961857134448</v>
      </c>
      <c r="N250" s="169">
        <f>IF(N$113=0,0,N$113/NFM_fec!N$113)</f>
        <v>0.40659618571344475</v>
      </c>
      <c r="O250" s="169">
        <f>IF(O$113=0,0,O$113/NFM_fec!O$113)</f>
        <v>0.4065961857134448</v>
      </c>
      <c r="P250" s="169">
        <f>IF(P$113=0,0,P$113/NFM_fec!P$113)</f>
        <v>0.42920516160251476</v>
      </c>
      <c r="Q250" s="169">
        <f>IF(Q$113=0,0,Q$113/NFM_fec!Q$113)</f>
        <v>0.42920516160251476</v>
      </c>
    </row>
    <row r="251" spans="1:17" x14ac:dyDescent="0.25">
      <c r="A251" s="76" t="s">
        <v>82</v>
      </c>
      <c r="B251" s="168">
        <f>IF(B$114=0,0,B$114/NFM_fec!B$114)</f>
        <v>9.9852880276866368E-2</v>
      </c>
      <c r="C251" s="168">
        <f>IF(C$114=0,0,C$114/NFM_fec!C$114)</f>
        <v>9.9852880276866368E-2</v>
      </c>
      <c r="D251" s="168">
        <f>IF(D$114=0,0,D$114/NFM_fec!D$114)</f>
        <v>9.9852880276866368E-2</v>
      </c>
      <c r="E251" s="168">
        <f>IF(E$114=0,0,E$114/NFM_fec!E$114)</f>
        <v>9.9852880276866382E-2</v>
      </c>
      <c r="F251" s="168">
        <f>IF(F$114=0,0,F$114/NFM_fec!F$114)</f>
        <v>9.9852880276866354E-2</v>
      </c>
      <c r="G251" s="168">
        <f>IF(G$114=0,0,G$114/NFM_fec!G$114)</f>
        <v>9.9852880276866368E-2</v>
      </c>
      <c r="H251" s="168">
        <f>IF(H$114=0,0,H$114/NFM_fec!H$114)</f>
        <v>0.10134402669701525</v>
      </c>
      <c r="I251" s="168">
        <f>IF(I$114=0,0,I$114/NFM_fec!I$114)</f>
        <v>0.10134402669701528</v>
      </c>
      <c r="J251" s="168">
        <f>IF(J$114=0,0,J$114/NFM_fec!J$114)</f>
        <v>0.10323078988372578</v>
      </c>
      <c r="K251" s="168">
        <f>IF(K$114=0,0,K$114/NFM_fec!K$114)</f>
        <v>0.10323078988372579</v>
      </c>
      <c r="L251" s="168">
        <f>IF(L$114=0,0,L$114/NFM_fec!L$114)</f>
        <v>0.10323078988372578</v>
      </c>
      <c r="M251" s="168">
        <f>IF(M$114=0,0,M$114/NFM_fec!M$114)</f>
        <v>0.10579485949411445</v>
      </c>
      <c r="N251" s="168">
        <f>IF(N$114=0,0,N$114/NFM_fec!N$114)</f>
        <v>0.10579485949411445</v>
      </c>
      <c r="O251" s="168">
        <f>IF(O$114=0,0,O$114/NFM_fec!O$114)</f>
        <v>0.10579485949411443</v>
      </c>
      <c r="P251" s="168">
        <f>IF(P$114=0,0,P$114/NFM_fec!P$114)</f>
        <v>0.11167763339002039</v>
      </c>
      <c r="Q251" s="168">
        <f>IF(Q$114=0,0,Q$114/NFM_fec!Q$114)</f>
        <v>0.1116776333900204</v>
      </c>
    </row>
    <row r="252" spans="1:17" x14ac:dyDescent="0.25">
      <c r="A252" s="76" t="s">
        <v>81</v>
      </c>
      <c r="B252" s="168">
        <f>IF(B$115=0,0,B$115/NFM_fec!B$115)</f>
        <v>0.5493254527340784</v>
      </c>
      <c r="C252" s="168">
        <f>IF(C$115=0,0,C$115/NFM_fec!C$115)</f>
        <v>0.54932545273407851</v>
      </c>
      <c r="D252" s="168">
        <f>IF(D$115=0,0,D$115/NFM_fec!D$115)</f>
        <v>0.54932545273407851</v>
      </c>
      <c r="E252" s="168">
        <f>IF(E$115=0,0,E$115/NFM_fec!E$115)</f>
        <v>0.54932545273407851</v>
      </c>
      <c r="F252" s="168">
        <f>IF(F$115=0,0,F$115/NFM_fec!F$115)</f>
        <v>0.5493254527340784</v>
      </c>
      <c r="G252" s="168">
        <f>IF(G$115=0,0,G$115/NFM_fec!G$115)</f>
        <v>0.5493254527340784</v>
      </c>
      <c r="H252" s="168">
        <f>IF(H$115=0,0,H$115/NFM_fec!H$115)</f>
        <v>0.55752876825256803</v>
      </c>
      <c r="I252" s="168">
        <f>IF(I$115=0,0,I$115/NFM_fec!I$115)</f>
        <v>0.55752876825256803</v>
      </c>
      <c r="J252" s="168">
        <f>IF(J$115=0,0,J$115/NFM_fec!J$115)</f>
        <v>0.56790850931630033</v>
      </c>
      <c r="K252" s="168">
        <f>IF(K$115=0,0,K$115/NFM_fec!K$115)</f>
        <v>0.56790850931630044</v>
      </c>
      <c r="L252" s="168">
        <f>IF(L$115=0,0,L$115/NFM_fec!L$115)</f>
        <v>0.56790850931630044</v>
      </c>
      <c r="M252" s="168">
        <f>IF(M$115=0,0,M$115/NFM_fec!M$115)</f>
        <v>0.5820143487839553</v>
      </c>
      <c r="N252" s="168">
        <f>IF(N$115=0,0,N$115/NFM_fec!N$115)</f>
        <v>0.58201434878395542</v>
      </c>
      <c r="O252" s="168">
        <f>IF(O$115=0,0,O$115/NFM_fec!O$115)</f>
        <v>0.58201434878395542</v>
      </c>
      <c r="P252" s="168">
        <f>IF(P$115=0,0,P$115/NFM_fec!P$115)</f>
        <v>0.61437753575202758</v>
      </c>
      <c r="Q252" s="168">
        <f>IF(Q$115=0,0,Q$115/NFM_fec!Q$115)</f>
        <v>0.61437753575202747</v>
      </c>
    </row>
    <row r="253" spans="1:17" x14ac:dyDescent="0.25">
      <c r="A253" s="76" t="s">
        <v>80</v>
      </c>
      <c r="B253" s="168">
        <f>IF(B$116=0,0,B$116/NFM_fec!B$116)</f>
        <v>0.38127620319598693</v>
      </c>
      <c r="C253" s="168">
        <f>IF(C$116=0,0,C$116/NFM_fec!C$116)</f>
        <v>0.38127620319598698</v>
      </c>
      <c r="D253" s="168">
        <f>IF(D$116=0,0,D$116/NFM_fec!D$116)</f>
        <v>0.38127620319598698</v>
      </c>
      <c r="E253" s="168">
        <f>IF(E$116=0,0,E$116/NFM_fec!E$116)</f>
        <v>0.38127620319598698</v>
      </c>
      <c r="F253" s="168">
        <f>IF(F$116=0,0,F$116/NFM_fec!F$116)</f>
        <v>0.38127620319598704</v>
      </c>
      <c r="G253" s="168">
        <f>IF(G$116=0,0,G$116/NFM_fec!G$116)</f>
        <v>0.38127620319598698</v>
      </c>
      <c r="H253" s="168">
        <f>IF(H$116=0,0,H$116/NFM_fec!H$116)</f>
        <v>0.38696996629933716</v>
      </c>
      <c r="I253" s="168">
        <f>IF(I$116=0,0,I$116/NFM_fec!I$116)</f>
        <v>0.38696996629933716</v>
      </c>
      <c r="J253" s="168">
        <f>IF(J$116=0,0,J$116/NFM_fec!J$116)</f>
        <v>0.3941743444020448</v>
      </c>
      <c r="K253" s="168">
        <f>IF(K$116=0,0,K$116/NFM_fec!K$116)</f>
        <v>0.39417434440204485</v>
      </c>
      <c r="L253" s="168">
        <f>IF(L$116=0,0,L$116/NFM_fec!L$116)</f>
        <v>0.3941743444020448</v>
      </c>
      <c r="M253" s="168">
        <f>IF(M$116=0,0,M$116/NFM_fec!M$116)</f>
        <v>0.40396493555042751</v>
      </c>
      <c r="N253" s="168">
        <f>IF(N$116=0,0,N$116/NFM_fec!N$116)</f>
        <v>0.40396493555042756</v>
      </c>
      <c r="O253" s="168">
        <f>IF(O$116=0,0,O$116/NFM_fec!O$116)</f>
        <v>0.40396493555042751</v>
      </c>
      <c r="P253" s="168">
        <f>IF(P$116=0,0,P$116/NFM_fec!P$116)</f>
        <v>0.42642759951237164</v>
      </c>
      <c r="Q253" s="168">
        <f>IF(Q$116=0,0,Q$116/NFM_fec!Q$116)</f>
        <v>0.42642759951237164</v>
      </c>
    </row>
    <row r="254" spans="1:17" x14ac:dyDescent="0.25">
      <c r="A254" s="129" t="s">
        <v>79</v>
      </c>
      <c r="B254" s="167">
        <f>IF(B$117=0,0,B$117/NFM_fec!B$117)</f>
        <v>0.6015828118903348</v>
      </c>
      <c r="C254" s="167">
        <f>IF(C$117=0,0,C$117/NFM_fec!C$117)</f>
        <v>0.60158281189033491</v>
      </c>
      <c r="D254" s="167">
        <f>IF(D$117=0,0,D$117/NFM_fec!D$117)</f>
        <v>0.6015828118903348</v>
      </c>
      <c r="E254" s="167">
        <f>IF(E$117=0,0,E$117/NFM_fec!E$117)</f>
        <v>0.6015828118903348</v>
      </c>
      <c r="F254" s="167">
        <f>IF(F$117=0,0,F$117/NFM_fec!F$117)</f>
        <v>0.6015828118903348</v>
      </c>
      <c r="G254" s="167">
        <f>IF(G$117=0,0,G$117/NFM_fec!G$117)</f>
        <v>0.6015828118903348</v>
      </c>
      <c r="H254" s="167">
        <f>IF(H$117=0,0,H$117/NFM_fec!H$117)</f>
        <v>0.61056650924474365</v>
      </c>
      <c r="I254" s="167">
        <f>IF(I$117=0,0,I$117/NFM_fec!I$117)</f>
        <v>0.61056650924474365</v>
      </c>
      <c r="J254" s="167">
        <f>IF(J$117=0,0,J$117/NFM_fec!J$117)</f>
        <v>0.62193367562076884</v>
      </c>
      <c r="K254" s="167">
        <f>IF(K$117=0,0,K$117/NFM_fec!K$117)</f>
        <v>0.62193367562076896</v>
      </c>
      <c r="L254" s="167">
        <f>IF(L$117=0,0,L$117/NFM_fec!L$117)</f>
        <v>0.62193367562076896</v>
      </c>
      <c r="M254" s="167">
        <f>IF(M$117=0,0,M$117/NFM_fec!M$117)</f>
        <v>0.63738140433748902</v>
      </c>
      <c r="N254" s="167">
        <f>IF(N$117=0,0,N$117/NFM_fec!N$117)</f>
        <v>0.63738140433748924</v>
      </c>
      <c r="O254" s="167">
        <f>IF(O$117=0,0,O$117/NFM_fec!O$117)</f>
        <v>0.63738140433748924</v>
      </c>
      <c r="P254" s="167">
        <f>IF(P$117=0,0,P$117/NFM_fec!P$117)</f>
        <v>0.67282330298078807</v>
      </c>
      <c r="Q254" s="167">
        <f>IF(Q$117=0,0,Q$117/NFM_fec!Q$117)</f>
        <v>0.67282330298078818</v>
      </c>
    </row>
    <row r="255" spans="1:17" x14ac:dyDescent="0.25">
      <c r="A255" s="127" t="s">
        <v>146</v>
      </c>
      <c r="B255" s="166">
        <f>IF(B$122=0,0,B$122/NFM_fec!B$122)</f>
        <v>0.27080887582775615</v>
      </c>
      <c r="C255" s="166">
        <f>IF(C$122=0,0,C$122/NFM_fec!C$122)</f>
        <v>0.26657709945095287</v>
      </c>
      <c r="D255" s="166">
        <f>IF(D$122=0,0,D$122/NFM_fec!D$122)</f>
        <v>0.27057739929682301</v>
      </c>
      <c r="E255" s="166">
        <f>IF(E$122=0,0,E$122/NFM_fec!E$122)</f>
        <v>0.27393253244344729</v>
      </c>
      <c r="F255" s="166">
        <f>IF(F$122=0,0,F$122/NFM_fec!F$122)</f>
        <v>0.28296091993129757</v>
      </c>
      <c r="G255" s="166">
        <f>IF(G$122=0,0,G$122/NFM_fec!G$122)</f>
        <v>0.28988677252410078</v>
      </c>
      <c r="H255" s="166">
        <f>IF(H$122=0,0,H$122/NFM_fec!H$122)</f>
        <v>0.2942364028108691</v>
      </c>
      <c r="I255" s="166">
        <f>IF(I$122=0,0,I$122/NFM_fec!I$122)</f>
        <v>0.29255017573893843</v>
      </c>
      <c r="J255" s="166">
        <f>IF(J$122=0,0,J$122/NFM_fec!J$122)</f>
        <v>0.29541334708763917</v>
      </c>
      <c r="K255" s="166">
        <f>IF(K$122=0,0,K$122/NFM_fec!K$122)</f>
        <v>0.29838914836807623</v>
      </c>
      <c r="L255" s="166">
        <f>IF(L$122=0,0,L$122/NFM_fec!L$122)</f>
        <v>0.29746697751185058</v>
      </c>
      <c r="M255" s="166">
        <f>IF(M$122=0,0,M$122/NFM_fec!M$122)</f>
        <v>0.30455382503790729</v>
      </c>
      <c r="N255" s="166">
        <f>IF(N$122=0,0,N$122/NFM_fec!N$122)</f>
        <v>0.30503973212726909</v>
      </c>
      <c r="O255" s="166">
        <f>IF(O$122=0,0,O$122/NFM_fec!O$122)</f>
        <v>0.30461996048162443</v>
      </c>
      <c r="P255" s="166">
        <f>IF(P$122=0,0,P$122/NFM_fec!P$122)</f>
        <v>0.32265904104288634</v>
      </c>
      <c r="Q255" s="166">
        <f>IF(Q$122=0,0,Q$122/NFM_fec!Q$122)</f>
        <v>0.32219219502286345</v>
      </c>
    </row>
    <row r="256" spans="1:17" x14ac:dyDescent="0.25">
      <c r="A256" s="127" t="s">
        <v>145</v>
      </c>
      <c r="B256" s="166">
        <f>IF(B$130=0,0,B$130/NFM_fec!B$130)</f>
        <v>0.41608092091529408</v>
      </c>
      <c r="C256" s="166">
        <f>IF(C$130=0,0,C$130/NFM_fec!C$130)</f>
        <v>0.4159287816368924</v>
      </c>
      <c r="D256" s="166">
        <f>IF(D$130=0,0,D$130/NFM_fec!D$130)</f>
        <v>0.41613745919022993</v>
      </c>
      <c r="E256" s="166">
        <f>IF(E$130=0,0,E$130/NFM_fec!E$130)</f>
        <v>0.4161856319762523</v>
      </c>
      <c r="F256" s="166">
        <f>IF(F$130=0,0,F$130/NFM_fec!F$130)</f>
        <v>0.41617404875014535</v>
      </c>
      <c r="G256" s="166">
        <f>IF(G$130=0,0,G$130/NFM_fec!G$130)</f>
        <v>0.41616069060791344</v>
      </c>
      <c r="H256" s="166">
        <f>IF(H$130=0,0,H$130/NFM_fec!H$130)</f>
        <v>0.42239111583908356</v>
      </c>
      <c r="I256" s="166">
        <f>IF(I$130=0,0,I$130/NFM_fec!I$130)</f>
        <v>0.42238917994232433</v>
      </c>
      <c r="J256" s="166">
        <f>IF(J$130=0,0,J$130/NFM_fec!J$130)</f>
        <v>0.42555487266163267</v>
      </c>
      <c r="K256" s="166">
        <f>IF(K$130=0,0,K$130/NFM_fec!K$130)</f>
        <v>0.43018791610205526</v>
      </c>
      <c r="L256" s="166">
        <f>IF(L$130=0,0,L$130/NFM_fec!L$130)</f>
        <v>0.41068738250814435</v>
      </c>
      <c r="M256" s="166">
        <f>IF(M$130=0,0,M$130/NFM_fec!M$130)</f>
        <v>0.423585272981224</v>
      </c>
      <c r="N256" s="166">
        <f>IF(N$130=0,0,N$130/NFM_fec!N$130)</f>
        <v>0.42277768448594605</v>
      </c>
      <c r="O256" s="166">
        <f>IF(O$130=0,0,O$130/NFM_fec!O$130)</f>
        <v>0.42426964151293711</v>
      </c>
      <c r="P256" s="166">
        <f>IF(P$130=0,0,P$130/NFM_fec!P$130)</f>
        <v>0.44962930755133579</v>
      </c>
      <c r="Q256" s="166">
        <f>IF(Q$130=0,0,Q$130/NFM_fec!Q$130)</f>
        <v>0.44829857060240474</v>
      </c>
    </row>
    <row r="257" spans="1:17" x14ac:dyDescent="0.25">
      <c r="A257" s="72" t="s">
        <v>144</v>
      </c>
      <c r="B257" s="165">
        <f>IF(B$137=0,0,B$137/NFM_fec!B$137)</f>
        <v>0.42866196307243148</v>
      </c>
      <c r="C257" s="165">
        <f>IF(C$137=0,0,C$137/NFM_fec!C$137)</f>
        <v>0.43251028705339845</v>
      </c>
      <c r="D257" s="165">
        <f>IF(D$137=0,0,D$137/NFM_fec!D$137)</f>
        <v>0.43603142939985484</v>
      </c>
      <c r="E257" s="165">
        <f>IF(E$137=0,0,E$137/NFM_fec!E$137)</f>
        <v>0.43970689015447673</v>
      </c>
      <c r="F257" s="165">
        <f>IF(F$137=0,0,F$137/NFM_fec!F$137)</f>
        <v>0.43628714230368515</v>
      </c>
      <c r="G257" s="165">
        <f>IF(G$137=0,0,G$137/NFM_fec!G$137)</f>
        <v>0.45173180195317714</v>
      </c>
      <c r="H257" s="165">
        <f>IF(H$137=0,0,H$137/NFM_fec!H$137)</f>
        <v>0.44488760144897793</v>
      </c>
      <c r="I257" s="165">
        <f>IF(I$137=0,0,I$137/NFM_fec!I$137)</f>
        <v>0.44131590690043287</v>
      </c>
      <c r="J257" s="165">
        <f>IF(J$137=0,0,J$137/NFM_fec!J$137)</f>
        <v>0.44360365715754757</v>
      </c>
      <c r="K257" s="165">
        <f>IF(K$137=0,0,K$137/NFM_fec!K$137)</f>
        <v>0.4538608133393211</v>
      </c>
      <c r="L257" s="165">
        <f>IF(L$137=0,0,L$137/NFM_fec!L$137)</f>
        <v>0.44977841699680154</v>
      </c>
      <c r="M257" s="165">
        <f>IF(M$137=0,0,M$137/NFM_fec!M$137)</f>
        <v>0.45493064891616192</v>
      </c>
      <c r="N257" s="165">
        <f>IF(N$137=0,0,N$137/NFM_fec!N$137)</f>
        <v>0.4564800410033073</v>
      </c>
      <c r="O257" s="165">
        <f>IF(O$137=0,0,O$137/NFM_fec!O$137)</f>
        <v>0.46206203094501286</v>
      </c>
      <c r="P257" s="165">
        <f>IF(P$137=0,0,P$137/NFM_fec!P$137)</f>
        <v>0.48081497131504725</v>
      </c>
      <c r="Q257" s="165">
        <f>IF(Q$137=0,0,Q$137/NFM_fec!Q$137)</f>
        <v>0.48036653458981221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112.54859453686839</v>
      </c>
      <c r="C33" s="96">
        <v>116.19904559325076</v>
      </c>
      <c r="D33" s="96">
        <v>125.23151010549148</v>
      </c>
      <c r="E33" s="96">
        <v>118.94471981046213</v>
      </c>
      <c r="F33" s="96">
        <v>117.77767199881305</v>
      </c>
      <c r="G33" s="96">
        <v>103.88421460813535</v>
      </c>
      <c r="H33" s="96">
        <v>109.68322882674556</v>
      </c>
      <c r="I33" s="96">
        <v>105.72090732592068</v>
      </c>
      <c r="J33" s="96">
        <v>95.356097837698243</v>
      </c>
      <c r="K33" s="96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</row>
    <row r="34" spans="1:17" x14ac:dyDescent="0.25">
      <c r="A34" s="132" t="s">
        <v>83</v>
      </c>
      <c r="B34" s="160">
        <v>0</v>
      </c>
      <c r="C34" s="160">
        <v>0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0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7.0764982044633537E-2</v>
      </c>
      <c r="C38" s="158">
        <v>6.9063157154182403E-2</v>
      </c>
      <c r="D38" s="158">
        <v>7.0755297138803672E-2</v>
      </c>
      <c r="E38" s="158">
        <v>6.5042256080317287E-2</v>
      </c>
      <c r="F38" s="158">
        <v>6.0900788611029356E-2</v>
      </c>
      <c r="G38" s="158">
        <v>6.8035789585594725E-2</v>
      </c>
      <c r="H38" s="158">
        <v>7.3178810416925547E-2</v>
      </c>
      <c r="I38" s="158">
        <v>7.0448435556134475E-2</v>
      </c>
      <c r="J38" s="158">
        <v>5.866486290963456E-2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</row>
    <row r="39" spans="1:17" x14ac:dyDescent="0.25">
      <c r="A39" s="92" t="s">
        <v>125</v>
      </c>
      <c r="B39" s="91">
        <v>3.3135451308103282E-2</v>
      </c>
      <c r="C39" s="91">
        <v>3.2338577852290148E-2</v>
      </c>
      <c r="D39" s="91">
        <v>3.3130916385373473E-2</v>
      </c>
      <c r="E39" s="91">
        <v>3.0455805216755203E-2</v>
      </c>
      <c r="F39" s="91">
        <v>2.8516577795117064E-2</v>
      </c>
      <c r="G39" s="91">
        <v>3.1857516640079422E-2</v>
      </c>
      <c r="H39" s="91">
        <v>3.4265717863470352E-2</v>
      </c>
      <c r="I39" s="91">
        <v>3.2987229540028848E-2</v>
      </c>
      <c r="J39" s="91">
        <v>2.7469613533042152E-2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3.7629530736530255E-2</v>
      </c>
      <c r="C40" s="91">
        <v>3.6724579301892248E-2</v>
      </c>
      <c r="D40" s="91">
        <v>3.7624380753430199E-2</v>
      </c>
      <c r="E40" s="91">
        <v>3.4586450863562088E-2</v>
      </c>
      <c r="F40" s="91">
        <v>3.2384210815912293E-2</v>
      </c>
      <c r="G40" s="91">
        <v>3.6178272945515295E-2</v>
      </c>
      <c r="H40" s="91">
        <v>3.8913092553455195E-2</v>
      </c>
      <c r="I40" s="91">
        <v>3.7461206016105635E-2</v>
      </c>
      <c r="J40" s="91">
        <v>3.1195249376592404E-2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</v>
      </c>
      <c r="C42" s="157">
        <v>0</v>
      </c>
      <c r="D42" s="157">
        <v>0</v>
      </c>
      <c r="E42" s="157">
        <v>0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0</v>
      </c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3.6164614631976435</v>
      </c>
      <c r="C44" s="206">
        <v>3.5595977119808602</v>
      </c>
      <c r="D44" s="206">
        <v>3.6039383292916845</v>
      </c>
      <c r="E44" s="206">
        <v>3.3035985296476897</v>
      </c>
      <c r="F44" s="206">
        <v>3.0954196122862339</v>
      </c>
      <c r="G44" s="206">
        <v>3.4607118481868291</v>
      </c>
      <c r="H44" s="206">
        <v>3.7189733438043455</v>
      </c>
      <c r="I44" s="206">
        <v>3.5806209049969278</v>
      </c>
      <c r="J44" s="206">
        <v>3.7694696711474496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</row>
    <row r="45" spans="1:17" x14ac:dyDescent="0.25">
      <c r="A45" s="152" t="s">
        <v>164</v>
      </c>
      <c r="B45" s="151">
        <v>3.6164614631976435</v>
      </c>
      <c r="C45" s="151">
        <v>3.5595977119808602</v>
      </c>
      <c r="D45" s="151">
        <v>3.6039383292916845</v>
      </c>
      <c r="E45" s="151">
        <v>3.3035985296476897</v>
      </c>
      <c r="F45" s="151">
        <v>3.0954196122862339</v>
      </c>
      <c r="G45" s="151">
        <v>3.4607118481868291</v>
      </c>
      <c r="H45" s="151">
        <v>3.7189733438043455</v>
      </c>
      <c r="I45" s="151">
        <v>3.5806209049969278</v>
      </c>
      <c r="J45" s="151">
        <v>3.7694696711474496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4" t="s">
        <v>30</v>
      </c>
      <c r="B46" s="205">
        <v>5.5262444268546686E-2</v>
      </c>
      <c r="C46" s="205">
        <v>0.10830650512758082</v>
      </c>
      <c r="D46" s="205">
        <v>5.7863412283017453E-2</v>
      </c>
      <c r="E46" s="205">
        <v>5.2086356614290556E-2</v>
      </c>
      <c r="F46" s="205">
        <v>4.6178019007091092E-2</v>
      </c>
      <c r="G46" s="205">
        <v>5.4826783207688801E-2</v>
      </c>
      <c r="H46" s="205">
        <v>5.7083814313960049E-2</v>
      </c>
      <c r="I46" s="205">
        <v>5.4777312587003843E-2</v>
      </c>
      <c r="J46" s="205">
        <v>5.0765938257205233E-2</v>
      </c>
      <c r="K46" s="205">
        <v>0</v>
      </c>
      <c r="L46" s="205">
        <v>0</v>
      </c>
      <c r="M46" s="205">
        <v>0</v>
      </c>
      <c r="N46" s="205">
        <v>0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0.1932163383760514</v>
      </c>
      <c r="C47" s="205">
        <v>0.12848113814236289</v>
      </c>
      <c r="D47" s="205">
        <v>0.13484485172834182</v>
      </c>
      <c r="E47" s="205">
        <v>8.9228039388293184E-2</v>
      </c>
      <c r="F47" s="205">
        <v>0.10126343835541242</v>
      </c>
      <c r="G47" s="205">
        <v>0.11303247615056734</v>
      </c>
      <c r="H47" s="205">
        <v>0.11420071068665499</v>
      </c>
      <c r="I47" s="205">
        <v>0.11220980558366508</v>
      </c>
      <c r="J47" s="205">
        <v>0.12210415606721267</v>
      </c>
      <c r="K47" s="205">
        <v>0</v>
      </c>
      <c r="L47" s="205">
        <v>0</v>
      </c>
      <c r="M47" s="205">
        <v>0</v>
      </c>
      <c r="N47" s="205">
        <v>0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3.3679826805530455</v>
      </c>
      <c r="C49" s="205">
        <v>3.3228100687109166</v>
      </c>
      <c r="D49" s="205">
        <v>3.4112300652803254</v>
      </c>
      <c r="E49" s="205">
        <v>3.1622841336451062</v>
      </c>
      <c r="F49" s="205">
        <v>2.9479781549237303</v>
      </c>
      <c r="G49" s="205">
        <v>3.2928525888285729</v>
      </c>
      <c r="H49" s="205">
        <v>3.5476888188037305</v>
      </c>
      <c r="I49" s="205">
        <v>3.4136337868262587</v>
      </c>
      <c r="J49" s="205">
        <v>3.5965995768230314</v>
      </c>
      <c r="K49" s="205">
        <v>0</v>
      </c>
      <c r="L49" s="205">
        <v>0</v>
      </c>
      <c r="M49" s="205">
        <v>0</v>
      </c>
      <c r="N49" s="205">
        <v>0</v>
      </c>
      <c r="O49" s="205">
        <v>0</v>
      </c>
      <c r="P49" s="205">
        <v>0</v>
      </c>
      <c r="Q49" s="205">
        <v>0</v>
      </c>
    </row>
    <row r="50" spans="1:17" x14ac:dyDescent="0.25">
      <c r="A50" s="152" t="s">
        <v>163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19.891868091626108</v>
      </c>
      <c r="C51" s="206">
        <v>19.750384724115722</v>
      </c>
      <c r="D51" s="206">
        <v>21.596816479061008</v>
      </c>
      <c r="E51" s="206">
        <v>18.268079024734114</v>
      </c>
      <c r="F51" s="206">
        <v>14.438651597915783</v>
      </c>
      <c r="G51" s="206">
        <v>9.2660669703629353</v>
      </c>
      <c r="H51" s="206">
        <v>10.794776672524293</v>
      </c>
      <c r="I51" s="206">
        <v>11.325537985367626</v>
      </c>
      <c r="J51" s="206">
        <v>12.086963303641157</v>
      </c>
      <c r="K51" s="206">
        <v>0</v>
      </c>
      <c r="L51" s="206">
        <v>0</v>
      </c>
      <c r="M51" s="206">
        <v>0</v>
      </c>
      <c r="N51" s="206">
        <v>0</v>
      </c>
      <c r="O51" s="206">
        <v>0</v>
      </c>
      <c r="P51" s="206">
        <v>0</v>
      </c>
      <c r="Q51" s="206">
        <v>0</v>
      </c>
    </row>
    <row r="52" spans="1:17" x14ac:dyDescent="0.25">
      <c r="A52" s="152" t="s">
        <v>162</v>
      </c>
      <c r="B52" s="151">
        <v>1.4300900970260539E-2</v>
      </c>
      <c r="C52" s="151">
        <v>1.688705705054843E-2</v>
      </c>
      <c r="D52" s="151">
        <v>3.5612807072107809E-2</v>
      </c>
      <c r="E52" s="151">
        <v>9.5504918332391785E-3</v>
      </c>
      <c r="F52" s="151">
        <v>1.6857090393620534E-2</v>
      </c>
      <c r="G52" s="151">
        <v>4.4459823353297193E-2</v>
      </c>
      <c r="H52" s="151">
        <v>0.22179730959594132</v>
      </c>
      <c r="I52" s="151">
        <v>0.58399542643463687</v>
      </c>
      <c r="J52" s="151">
        <v>1.2525020868827832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4" t="s">
        <v>30</v>
      </c>
      <c r="B53" s="153">
        <v>6.6511177064202155E-3</v>
      </c>
      <c r="C53" s="153">
        <v>1.3035241627640934E-2</v>
      </c>
      <c r="D53" s="153">
        <v>6.9641575048557643E-3</v>
      </c>
      <c r="E53" s="153">
        <v>6.2688593189390044E-3</v>
      </c>
      <c r="F53" s="153">
        <v>5.5577606805257435E-3</v>
      </c>
      <c r="G53" s="153">
        <v>6.5986836703542913E-3</v>
      </c>
      <c r="H53" s="153">
        <v>6.870328903451706E-3</v>
      </c>
      <c r="I53" s="153">
        <v>6.5927296282278164E-3</v>
      </c>
      <c r="J53" s="153">
        <v>6.1099402187990469E-3</v>
      </c>
      <c r="K53" s="153">
        <v>0</v>
      </c>
      <c r="L53" s="153">
        <v>0</v>
      </c>
      <c r="M53" s="153">
        <v>0</v>
      </c>
      <c r="N53" s="153">
        <v>0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4.1504647837827723E-4</v>
      </c>
      <c r="C54" s="153">
        <v>1.4339144389404786E-4</v>
      </c>
      <c r="D54" s="153">
        <v>1.0894081466199257E-3</v>
      </c>
      <c r="E54" s="153">
        <v>9.0054602185498381E-5</v>
      </c>
      <c r="F54" s="153">
        <v>3.7524379189291196E-4</v>
      </c>
      <c r="G54" s="153">
        <v>1.2565128554248006E-3</v>
      </c>
      <c r="H54" s="153">
        <v>6.7027729108570669E-3</v>
      </c>
      <c r="I54" s="153">
        <v>1.8375813519239659E-2</v>
      </c>
      <c r="J54" s="153">
        <v>4.0925460087384374E-2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7.2347367854620455E-3</v>
      </c>
      <c r="C55" s="153">
        <v>3.7084239790134504E-3</v>
      </c>
      <c r="D55" s="153">
        <v>2.7559241420632121E-2</v>
      </c>
      <c r="E55" s="153">
        <v>3.191577912114676E-3</v>
      </c>
      <c r="F55" s="153">
        <v>1.0924085921201879E-2</v>
      </c>
      <c r="G55" s="153">
        <v>3.6604626827518104E-2</v>
      </c>
      <c r="H55" s="153">
        <v>0.20822420778163256</v>
      </c>
      <c r="I55" s="153">
        <v>0.55902688328716943</v>
      </c>
      <c r="J55" s="153">
        <v>1.2054666865765997</v>
      </c>
      <c r="K55" s="153">
        <v>0</v>
      </c>
      <c r="L55" s="153">
        <v>0</v>
      </c>
      <c r="M55" s="153">
        <v>0</v>
      </c>
      <c r="N55" s="153">
        <v>0</v>
      </c>
      <c r="O55" s="153">
        <v>0</v>
      </c>
      <c r="P55" s="153">
        <v>0</v>
      </c>
      <c r="Q55" s="153">
        <v>0</v>
      </c>
    </row>
    <row r="56" spans="1:17" x14ac:dyDescent="0.25">
      <c r="A56" s="152" t="s">
        <v>161</v>
      </c>
      <c r="B56" s="151">
        <v>19.877567190655849</v>
      </c>
      <c r="C56" s="151">
        <v>19.733497667065173</v>
      </c>
      <c r="D56" s="151">
        <v>21.561203671988899</v>
      </c>
      <c r="E56" s="151">
        <v>18.258528532900876</v>
      </c>
      <c r="F56" s="151">
        <v>14.421794507522161</v>
      </c>
      <c r="G56" s="151">
        <v>9.2216071470096388</v>
      </c>
      <c r="H56" s="151">
        <v>10.572979362928352</v>
      </c>
      <c r="I56" s="151">
        <v>10.74154255893299</v>
      </c>
      <c r="J56" s="151">
        <v>10.834461216758374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50" t="s">
        <v>33</v>
      </c>
      <c r="B57" s="87">
        <v>2.4839645829529049</v>
      </c>
      <c r="C57" s="87">
        <v>1.6309426549846502</v>
      </c>
      <c r="D57" s="87">
        <v>0.33491747622881707</v>
      </c>
      <c r="E57" s="87">
        <v>5.1170002256944964E-2</v>
      </c>
      <c r="F57" s="87">
        <v>1.5337226435129845</v>
      </c>
      <c r="G57" s="87">
        <v>0.45403743700997723</v>
      </c>
      <c r="H57" s="87">
        <v>0.52067770641589606</v>
      </c>
      <c r="I57" s="87">
        <v>2.1516689049927655</v>
      </c>
      <c r="J57" s="87">
        <v>1.1638283988998843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1.0380356621270126E-2</v>
      </c>
      <c r="C60" s="87">
        <v>4.5601191150829055E-3</v>
      </c>
      <c r="D60" s="87">
        <v>9.6537271258525462E-4</v>
      </c>
      <c r="E60" s="87">
        <v>1.0711118419529741E-4</v>
      </c>
      <c r="F60" s="87">
        <v>4.4400735230537055E-3</v>
      </c>
      <c r="G60" s="87">
        <v>2.0543264381470774E-2</v>
      </c>
      <c r="H60" s="87">
        <v>2.0692102512880502E-2</v>
      </c>
      <c r="I60" s="87">
        <v>5.5108238564206572E-3</v>
      </c>
      <c r="J60" s="87">
        <v>2.7504726288549658E-3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0.34739780405139936</v>
      </c>
      <c r="C61" s="87">
        <v>0.17724851677695846</v>
      </c>
      <c r="D61" s="87">
        <v>4.0606802727598888E-2</v>
      </c>
      <c r="E61" s="87">
        <v>6.1037600518741358E-3</v>
      </c>
      <c r="F61" s="87">
        <v>0.4105962754634242</v>
      </c>
      <c r="G61" s="87">
        <v>1.2252980695236231</v>
      </c>
      <c r="H61" s="87">
        <v>1.428758326609437</v>
      </c>
      <c r="I61" s="87">
        <v>0.41278306145530447</v>
      </c>
      <c r="J61" s="87">
        <v>0.19336951306001304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0.11084781841293659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0.18233735122695233</v>
      </c>
      <c r="C63" s="87">
        <v>0.11758248052088617</v>
      </c>
      <c r="D63" s="87">
        <v>2.4398848228572571E-2</v>
      </c>
      <c r="E63" s="87">
        <v>3.7598510538187431E-3</v>
      </c>
      <c r="F63" s="87">
        <v>0.12926067067604463</v>
      </c>
      <c r="G63" s="87">
        <v>0.59948168237706012</v>
      </c>
      <c r="H63" s="87">
        <v>0.64353532908233391</v>
      </c>
      <c r="I63" s="87">
        <v>0.16783480049201113</v>
      </c>
      <c r="J63" s="87">
        <v>8.1289832164082407E-2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25</v>
      </c>
      <c r="B64" s="87">
        <v>16.853487095803324</v>
      </c>
      <c r="C64" s="87">
        <v>17.803163895667595</v>
      </c>
      <c r="D64" s="87">
        <v>21.160315172091327</v>
      </c>
      <c r="E64" s="87">
        <v>18.197387808354044</v>
      </c>
      <c r="F64" s="87">
        <v>12.232927025933718</v>
      </c>
      <c r="G64" s="87">
        <v>6.9222466937175078</v>
      </c>
      <c r="H64" s="87">
        <v>7.9593158983078052</v>
      </c>
      <c r="I64" s="87">
        <v>8.0037449681364876</v>
      </c>
      <c r="J64" s="87">
        <v>9.3932230000055394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52" t="s">
        <v>160</v>
      </c>
      <c r="B67" s="151">
        <v>0</v>
      </c>
      <c r="C67" s="151">
        <v>0</v>
      </c>
      <c r="D67" s="151">
        <v>0</v>
      </c>
      <c r="E67" s="151">
        <v>0</v>
      </c>
      <c r="F67" s="151">
        <v>0</v>
      </c>
      <c r="G67" s="151">
        <v>0</v>
      </c>
      <c r="H67" s="151">
        <v>0</v>
      </c>
      <c r="I67" s="151">
        <v>0</v>
      </c>
      <c r="J67" s="151">
        <v>0</v>
      </c>
      <c r="K67" s="151">
        <v>0</v>
      </c>
      <c r="L67" s="151">
        <v>0</v>
      </c>
      <c r="M67" s="151">
        <v>0</v>
      </c>
      <c r="N67" s="151">
        <v>0</v>
      </c>
      <c r="O67" s="151">
        <v>0</v>
      </c>
      <c r="P67" s="151">
        <v>0</v>
      </c>
      <c r="Q67" s="151">
        <v>0</v>
      </c>
    </row>
    <row r="68" spans="1:17" x14ac:dyDescent="0.25">
      <c r="A68" s="177" t="s">
        <v>98</v>
      </c>
      <c r="B68" s="176">
        <v>88.969499999999996</v>
      </c>
      <c r="C68" s="176">
        <v>92.82</v>
      </c>
      <c r="D68" s="176">
        <v>99.95999999999998</v>
      </c>
      <c r="E68" s="176">
        <v>97.308000000000007</v>
      </c>
      <c r="F68" s="176">
        <v>100.1827</v>
      </c>
      <c r="G68" s="176">
        <v>91.089399999999998</v>
      </c>
      <c r="H68" s="176">
        <v>95.096299999999999</v>
      </c>
      <c r="I68" s="176">
        <v>90.744299999999996</v>
      </c>
      <c r="J68" s="176">
        <v>79.441000000000003</v>
      </c>
      <c r="K68" s="176">
        <v>0</v>
      </c>
      <c r="L68" s="176">
        <v>0</v>
      </c>
      <c r="M68" s="176">
        <v>0</v>
      </c>
      <c r="N68" s="176">
        <v>0</v>
      </c>
      <c r="O68" s="176">
        <v>0</v>
      </c>
      <c r="P68" s="176">
        <v>0</v>
      </c>
      <c r="Q68" s="176">
        <v>0</v>
      </c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1.3224979669014723</v>
      </c>
      <c r="C70" s="96">
        <v>2.5140996452235549</v>
      </c>
      <c r="D70" s="96">
        <v>2.3865089132550654</v>
      </c>
      <c r="E70" s="96">
        <v>2.7651835218393175</v>
      </c>
      <c r="F70" s="96">
        <v>2.5576353244896621</v>
      </c>
      <c r="G70" s="96">
        <v>1.4098726684057177</v>
      </c>
      <c r="H70" s="96">
        <v>2.4725881355132424</v>
      </c>
      <c r="I70" s="96">
        <v>3.4901328018154305</v>
      </c>
      <c r="J70" s="96">
        <v>3.3733826441100105</v>
      </c>
      <c r="K70" s="96">
        <v>2.7817946073394557</v>
      </c>
      <c r="L70" s="96">
        <v>2.6670960528953112</v>
      </c>
      <c r="M70" s="96">
        <v>2.4594144910681655</v>
      </c>
      <c r="N70" s="96">
        <v>1.9861013698173258</v>
      </c>
      <c r="O70" s="96">
        <v>0.47676211301708532</v>
      </c>
      <c r="P70" s="96">
        <v>0.9354654812438925</v>
      </c>
      <c r="Q70" s="96">
        <v>1.5450520545867794</v>
      </c>
    </row>
    <row r="71" spans="1:17" x14ac:dyDescent="0.25">
      <c r="A71" s="132" t="s">
        <v>83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0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25">
      <c r="A72" s="76" t="s">
        <v>82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0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25">
      <c r="A73" s="76" t="s">
        <v>81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0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25">
      <c r="A74" s="76" t="s">
        <v>80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25">
      <c r="A75" s="129" t="s">
        <v>79</v>
      </c>
      <c r="B75" s="158">
        <v>1.4128812165084422E-3</v>
      </c>
      <c r="C75" s="158">
        <v>2.6533621053910247E-3</v>
      </c>
      <c r="D75" s="158">
        <v>2.4247890275190739E-3</v>
      </c>
      <c r="E75" s="158">
        <v>2.9608065646971205E-3</v>
      </c>
      <c r="F75" s="158">
        <v>3.0227914861942597E-3</v>
      </c>
      <c r="G75" s="158">
        <v>2.5562599599699516E-3</v>
      </c>
      <c r="H75" s="158">
        <v>4.2819565055662034E-3</v>
      </c>
      <c r="I75" s="158">
        <v>4.9606289138538276E-3</v>
      </c>
      <c r="J75" s="158">
        <v>3.9621630051180747E-3</v>
      </c>
      <c r="K75" s="158">
        <v>3.6811520730848169E-3</v>
      </c>
      <c r="L75" s="158">
        <v>2.8304455128789429E-3</v>
      </c>
      <c r="M75" s="158">
        <v>2.6600616190960297E-3</v>
      </c>
      <c r="N75" s="158">
        <v>2.1786660194452519E-3</v>
      </c>
      <c r="O75" s="158">
        <v>5.2680317731507056E-4</v>
      </c>
      <c r="P75" s="158">
        <v>9.759236060259181E-4</v>
      </c>
      <c r="Q75" s="158">
        <v>1.5891795144805229E-3</v>
      </c>
    </row>
    <row r="76" spans="1:17" x14ac:dyDescent="0.25">
      <c r="A76" s="92" t="s">
        <v>125</v>
      </c>
      <c r="B76" s="91">
        <v>6.6157660754044578E-4</v>
      </c>
      <c r="C76" s="91">
        <v>1.2424273744674561E-3</v>
      </c>
      <c r="D76" s="91">
        <v>1.1353988432174619E-3</v>
      </c>
      <c r="E76" s="91">
        <v>1.3863871497254764E-3</v>
      </c>
      <c r="F76" s="91">
        <v>1.4154113688909613E-3</v>
      </c>
      <c r="G76" s="91">
        <v>1.1969596400238447E-3</v>
      </c>
      <c r="H76" s="91">
        <v>2.0050109135068294E-3</v>
      </c>
      <c r="I76" s="91">
        <v>2.3227968563448251E-3</v>
      </c>
      <c r="J76" s="91">
        <v>1.855268743628748E-3</v>
      </c>
      <c r="K76" s="91">
        <v>1.7236863735581988E-3</v>
      </c>
      <c r="L76" s="91">
        <v>1.325346050580282E-3</v>
      </c>
      <c r="M76" s="91">
        <v>1.2455643979463874E-3</v>
      </c>
      <c r="N76" s="91">
        <v>1.0201526195317103E-3</v>
      </c>
      <c r="O76" s="91">
        <v>2.4667371525463974E-4</v>
      </c>
      <c r="P76" s="91">
        <v>4.56972759598866E-4</v>
      </c>
      <c r="Q76" s="91">
        <v>7.4412765891315475E-4</v>
      </c>
    </row>
    <row r="77" spans="1:17" x14ac:dyDescent="0.25">
      <c r="A77" s="92" t="s">
        <v>26</v>
      </c>
      <c r="B77" s="91">
        <v>7.5130460896799631E-4</v>
      </c>
      <c r="C77" s="91">
        <v>1.4109347309235686E-3</v>
      </c>
      <c r="D77" s="91">
        <v>1.2893901843016118E-3</v>
      </c>
      <c r="E77" s="91">
        <v>1.5744194149716444E-3</v>
      </c>
      <c r="F77" s="91">
        <v>1.6073801173032982E-3</v>
      </c>
      <c r="G77" s="91">
        <v>1.3593003199461071E-3</v>
      </c>
      <c r="H77" s="91">
        <v>2.2769455920593745E-3</v>
      </c>
      <c r="I77" s="91">
        <v>2.637832057509002E-3</v>
      </c>
      <c r="J77" s="91">
        <v>2.1068942614893269E-3</v>
      </c>
      <c r="K77" s="91">
        <v>1.9574656995266183E-3</v>
      </c>
      <c r="L77" s="91">
        <v>1.5050994622986609E-3</v>
      </c>
      <c r="M77" s="91">
        <v>1.4144972211496422E-3</v>
      </c>
      <c r="N77" s="91">
        <v>1.1585133999135414E-3</v>
      </c>
      <c r="O77" s="91">
        <v>2.8012946206043088E-4</v>
      </c>
      <c r="P77" s="91">
        <v>5.1895084642705216E-4</v>
      </c>
      <c r="Q77" s="91">
        <v>8.4505185556736802E-4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0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25">
      <c r="A80" s="156" t="s">
        <v>149</v>
      </c>
      <c r="B80" s="204">
        <v>0.31504743836753313</v>
      </c>
      <c r="C80" s="204">
        <v>0.59260237686105688</v>
      </c>
      <c r="D80" s="204">
        <v>0.53977319432621129</v>
      </c>
      <c r="E80" s="204">
        <v>0.65825119472721116</v>
      </c>
      <c r="F80" s="204">
        <v>0.67234268101457706</v>
      </c>
      <c r="G80" s="204">
        <v>0.33348937807035967</v>
      </c>
      <c r="H80" s="204">
        <v>0.55821401096173484</v>
      </c>
      <c r="I80" s="204">
        <v>1.103287711833711</v>
      </c>
      <c r="J80" s="204">
        <v>0.88167102441453737</v>
      </c>
      <c r="K80" s="204">
        <v>0.81975227748056223</v>
      </c>
      <c r="L80" s="204">
        <v>0.63121617592204271</v>
      </c>
      <c r="M80" s="204">
        <v>0.59213393922978108</v>
      </c>
      <c r="N80" s="204">
        <v>0.48283534690724933</v>
      </c>
      <c r="O80" s="204">
        <v>0.11676139282970147</v>
      </c>
      <c r="P80" s="204">
        <v>0.2162769574338414</v>
      </c>
      <c r="Q80" s="204">
        <v>0.35182851136572751</v>
      </c>
    </row>
    <row r="81" spans="1:17" x14ac:dyDescent="0.25">
      <c r="A81" s="152" t="s">
        <v>166</v>
      </c>
      <c r="B81" s="151">
        <v>0.31504743836753313</v>
      </c>
      <c r="C81" s="151">
        <v>0.59260237686105688</v>
      </c>
      <c r="D81" s="151">
        <v>0.53977319432621129</v>
      </c>
      <c r="E81" s="151">
        <v>0.65825119472721116</v>
      </c>
      <c r="F81" s="151">
        <v>0.67234268101457706</v>
      </c>
      <c r="G81" s="151">
        <v>0.33348937807035967</v>
      </c>
      <c r="H81" s="151">
        <v>0.55821401096173484</v>
      </c>
      <c r="I81" s="151">
        <v>1.103287711833711</v>
      </c>
      <c r="J81" s="151">
        <v>0.88167102441453737</v>
      </c>
      <c r="K81" s="151">
        <v>0.81975227748056223</v>
      </c>
      <c r="L81" s="151">
        <v>0.63121617592204271</v>
      </c>
      <c r="M81" s="151">
        <v>0.59213393922978108</v>
      </c>
      <c r="N81" s="151">
        <v>0.48283534690724933</v>
      </c>
      <c r="O81" s="151">
        <v>0.11676139282970147</v>
      </c>
      <c r="P81" s="151">
        <v>0.2162769574338414</v>
      </c>
      <c r="Q81" s="151">
        <v>0.35182851136572751</v>
      </c>
    </row>
    <row r="82" spans="1:17" x14ac:dyDescent="0.25">
      <c r="A82" s="154" t="s">
        <v>30</v>
      </c>
      <c r="B82" s="153">
        <v>1.5172759686846173E-3</v>
      </c>
      <c r="C82" s="153">
        <v>5.722052990654025E-3</v>
      </c>
      <c r="D82" s="153">
        <v>2.7268815827332219E-3</v>
      </c>
      <c r="E82" s="153">
        <v>3.2605109033297334E-3</v>
      </c>
      <c r="F82" s="153">
        <v>3.1518664749975692E-3</v>
      </c>
      <c r="G82" s="153">
        <v>3.5409321549393661E-3</v>
      </c>
      <c r="H82" s="153">
        <v>5.7415234470042245E-3</v>
      </c>
      <c r="I82" s="153">
        <v>5.3041200798564902E-3</v>
      </c>
      <c r="J82" s="153">
        <v>4.7149157246759547E-3</v>
      </c>
      <c r="K82" s="153">
        <v>4.6773361609791135E-3</v>
      </c>
      <c r="L82" s="153">
        <v>4.1023832516609198E-3</v>
      </c>
      <c r="M82" s="153">
        <v>3.4783922269330018E-3</v>
      </c>
      <c r="N82" s="153">
        <v>0</v>
      </c>
      <c r="O82" s="153">
        <v>0</v>
      </c>
      <c r="P82" s="153">
        <v>0</v>
      </c>
      <c r="Q82" s="153">
        <v>0</v>
      </c>
    </row>
    <row r="83" spans="1:17" x14ac:dyDescent="0.25">
      <c r="A83" s="154" t="s">
        <v>125</v>
      </c>
      <c r="B83" s="153">
        <v>7.9573708018758991E-3</v>
      </c>
      <c r="C83" s="153">
        <v>1.0181879840238578E-2</v>
      </c>
      <c r="D83" s="153">
        <v>9.5320841321777719E-3</v>
      </c>
      <c r="E83" s="153">
        <v>8.3782687315600689E-3</v>
      </c>
      <c r="F83" s="153">
        <v>1.0367557228247363E-2</v>
      </c>
      <c r="G83" s="153">
        <v>1.0950131649283922E-2</v>
      </c>
      <c r="H83" s="153">
        <v>1.7229561460251581E-2</v>
      </c>
      <c r="I83" s="153">
        <v>1.6298014310426007E-2</v>
      </c>
      <c r="J83" s="153">
        <v>1.3429883748204833E-2</v>
      </c>
      <c r="K83" s="153">
        <v>1.4103057137563931E-2</v>
      </c>
      <c r="L83" s="153">
        <v>1.3050077865692965E-2</v>
      </c>
      <c r="M83" s="153">
        <v>8.9360267566452323E-3</v>
      </c>
      <c r="N83" s="153">
        <v>7.1125187857538387E-3</v>
      </c>
      <c r="O83" s="153">
        <v>1.7668320356870261E-3</v>
      </c>
      <c r="P83" s="153">
        <v>3.1573849155207595E-3</v>
      </c>
      <c r="Q83" s="153">
        <v>3.6854728016185436E-3</v>
      </c>
    </row>
    <row r="84" spans="1:17" x14ac:dyDescent="0.25">
      <c r="A84" s="154" t="s">
        <v>29</v>
      </c>
      <c r="B84" s="153">
        <v>0.16686667973962083</v>
      </c>
      <c r="C84" s="153">
        <v>0.31337222089177996</v>
      </c>
      <c r="D84" s="153">
        <v>0.28637686548843316</v>
      </c>
      <c r="E84" s="153">
        <v>0.34968258833762289</v>
      </c>
      <c r="F84" s="153">
        <v>0.35700324482544088</v>
      </c>
      <c r="G84" s="153">
        <v>0</v>
      </c>
      <c r="H84" s="153">
        <v>0</v>
      </c>
      <c r="I84" s="153">
        <v>0.58586926247115534</v>
      </c>
      <c r="J84" s="153">
        <v>0.46794661683242861</v>
      </c>
      <c r="K84" s="153">
        <v>0.43475815013683095</v>
      </c>
      <c r="L84" s="153">
        <v>0.33428644913632438</v>
      </c>
      <c r="M84" s="153">
        <v>0.31416345910399629</v>
      </c>
      <c r="N84" s="153">
        <v>0.25730879615256963</v>
      </c>
      <c r="O84" s="153">
        <v>6.2217471679667798E-2</v>
      </c>
      <c r="P84" s="153">
        <v>0.11526031340376994</v>
      </c>
      <c r="Q84" s="153">
        <v>0.18768818354518982</v>
      </c>
    </row>
    <row r="85" spans="1:17" x14ac:dyDescent="0.25">
      <c r="A85" s="154" t="s">
        <v>26</v>
      </c>
      <c r="B85" s="153">
        <v>0.13870611185735182</v>
      </c>
      <c r="C85" s="153">
        <v>0.26332622313838427</v>
      </c>
      <c r="D85" s="153">
        <v>0.24113736312286715</v>
      </c>
      <c r="E85" s="153">
        <v>0.29692982675469848</v>
      </c>
      <c r="F85" s="153">
        <v>0.30182001248589124</v>
      </c>
      <c r="G85" s="153">
        <v>0.3189983142661364</v>
      </c>
      <c r="H85" s="153">
        <v>0.53524292605447898</v>
      </c>
      <c r="I85" s="153">
        <v>0.49581631497227324</v>
      </c>
      <c r="J85" s="153">
        <v>0.39557960810922799</v>
      </c>
      <c r="K85" s="153">
        <v>0.36621373404518826</v>
      </c>
      <c r="L85" s="153">
        <v>0.27977726566836442</v>
      </c>
      <c r="M85" s="153">
        <v>0.26555606114220659</v>
      </c>
      <c r="N85" s="153">
        <v>0.21841403196892584</v>
      </c>
      <c r="O85" s="153">
        <v>5.2777089114346643E-2</v>
      </c>
      <c r="P85" s="153">
        <v>9.785925911455072E-2</v>
      </c>
      <c r="Q85" s="153">
        <v>0.16045485501891915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25">
      <c r="A87" s="156" t="s">
        <v>148</v>
      </c>
      <c r="B87" s="206">
        <v>0.20552928632351442</v>
      </c>
      <c r="C87" s="206">
        <v>0.38927242038615822</v>
      </c>
      <c r="D87" s="206">
        <v>0.35155637008611901</v>
      </c>
      <c r="E87" s="206">
        <v>0.42805968160712621</v>
      </c>
      <c r="F87" s="206">
        <v>0.4373281427531302</v>
      </c>
      <c r="G87" s="206">
        <v>0.37011411657601173</v>
      </c>
      <c r="H87" s="206">
        <v>0.61941624859516642</v>
      </c>
      <c r="I87" s="206">
        <v>0.71767257734817724</v>
      </c>
      <c r="J87" s="206">
        <v>0.72466477906272098</v>
      </c>
      <c r="K87" s="206">
        <v>0.53450084278562071</v>
      </c>
      <c r="L87" s="206">
        <v>0.86007897189855043</v>
      </c>
      <c r="M87" s="206">
        <v>0.75132737453878451</v>
      </c>
      <c r="N87" s="206">
        <v>0.62940864528296192</v>
      </c>
      <c r="O87" s="206">
        <v>0.14595193616321325</v>
      </c>
      <c r="P87" s="206">
        <v>0.25740424677060542</v>
      </c>
      <c r="Q87" s="206">
        <v>0.4350472226561371</v>
      </c>
    </row>
    <row r="88" spans="1:17" x14ac:dyDescent="0.25">
      <c r="A88" s="152" t="s">
        <v>164</v>
      </c>
      <c r="B88" s="151">
        <v>0.20552928632351442</v>
      </c>
      <c r="C88" s="151">
        <v>0.38927242038615822</v>
      </c>
      <c r="D88" s="151">
        <v>0.35155637008611901</v>
      </c>
      <c r="E88" s="151">
        <v>0.42805968160712621</v>
      </c>
      <c r="F88" s="151">
        <v>0.4373281427531302</v>
      </c>
      <c r="G88" s="151">
        <v>0.37011411657601173</v>
      </c>
      <c r="H88" s="151">
        <v>0.61941624859516642</v>
      </c>
      <c r="I88" s="151">
        <v>0.71767257734817724</v>
      </c>
      <c r="J88" s="151">
        <v>0.72466477906272098</v>
      </c>
      <c r="K88" s="151">
        <v>0.53450084278562071</v>
      </c>
      <c r="L88" s="151">
        <v>0.86007897189855043</v>
      </c>
      <c r="M88" s="151">
        <v>0.75132737453878451</v>
      </c>
      <c r="N88" s="151">
        <v>0.62940864528296192</v>
      </c>
      <c r="O88" s="151">
        <v>0.14595193616321325</v>
      </c>
      <c r="P88" s="151">
        <v>0.25740424677060542</v>
      </c>
      <c r="Q88" s="151">
        <v>0.4350472226561371</v>
      </c>
    </row>
    <row r="89" spans="1:17" x14ac:dyDescent="0.25">
      <c r="A89" s="154" t="s">
        <v>30</v>
      </c>
      <c r="B89" s="205">
        <v>3.1406530517719654E-3</v>
      </c>
      <c r="C89" s="205">
        <v>1.1844241626708276E-2</v>
      </c>
      <c r="D89" s="205">
        <v>5.6444504107294813E-3</v>
      </c>
      <c r="E89" s="205">
        <v>6.7490250489868689E-3</v>
      </c>
      <c r="F89" s="205">
        <v>6.5241388302357435E-3</v>
      </c>
      <c r="G89" s="205">
        <v>5.8635816334289522E-3</v>
      </c>
      <c r="H89" s="205">
        <v>9.50763526626568E-3</v>
      </c>
      <c r="I89" s="205">
        <v>1.0979150305931513E-2</v>
      </c>
      <c r="J89" s="205">
        <v>9.759539309377379E-3</v>
      </c>
      <c r="K89" s="205">
        <v>9.6817522924835062E-3</v>
      </c>
      <c r="L89" s="205">
        <v>8.491640772533178E-3</v>
      </c>
      <c r="M89" s="205">
        <v>7.2000238508013823E-3</v>
      </c>
      <c r="N89" s="205">
        <v>0</v>
      </c>
      <c r="O89" s="205">
        <v>0</v>
      </c>
      <c r="P89" s="205">
        <v>0</v>
      </c>
      <c r="Q89" s="205">
        <v>0</v>
      </c>
    </row>
    <row r="90" spans="1:17" x14ac:dyDescent="0.25">
      <c r="A90" s="154" t="s">
        <v>125</v>
      </c>
      <c r="B90" s="205">
        <v>1.0980793390608911E-2</v>
      </c>
      <c r="C90" s="205">
        <v>1.4050510104079671E-2</v>
      </c>
      <c r="D90" s="205">
        <v>1.3153822920086936E-2</v>
      </c>
      <c r="E90" s="205">
        <v>1.1561612522891564E-2</v>
      </c>
      <c r="F90" s="205">
        <v>1.4306736071902075E-2</v>
      </c>
      <c r="G90" s="205">
        <v>1.2088528860553623E-2</v>
      </c>
      <c r="H90" s="205">
        <v>1.9020780538337539E-2</v>
      </c>
      <c r="I90" s="205">
        <v>2.2490484894556548E-2</v>
      </c>
      <c r="J90" s="205">
        <v>2.3474013322450058E-2</v>
      </c>
      <c r="K90" s="205">
        <v>1.9461548350497123E-2</v>
      </c>
      <c r="L90" s="205">
        <v>3.7951650438476391E-2</v>
      </c>
      <c r="M90" s="205">
        <v>2.4224894666361574E-2</v>
      </c>
      <c r="N90" s="205">
        <v>1.9849905913563694E-2</v>
      </c>
      <c r="O90" s="205">
        <v>4.727796444527416E-3</v>
      </c>
      <c r="P90" s="205">
        <v>8.0454492796509253E-3</v>
      </c>
      <c r="Q90" s="205">
        <v>9.7681948599000167E-3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0.19140783988113355</v>
      </c>
      <c r="C92" s="205">
        <v>0.3633776686553703</v>
      </c>
      <c r="D92" s="205">
        <v>0.3327580967553026</v>
      </c>
      <c r="E92" s="205">
        <v>0.40974904403524776</v>
      </c>
      <c r="F92" s="205">
        <v>0.41649726785099239</v>
      </c>
      <c r="G92" s="205">
        <v>0.35216200608202913</v>
      </c>
      <c r="H92" s="205">
        <v>0.59088783279056323</v>
      </c>
      <c r="I92" s="205">
        <v>0.68420294214768917</v>
      </c>
      <c r="J92" s="205">
        <v>0.6914312264308935</v>
      </c>
      <c r="K92" s="205">
        <v>0.50535754214264006</v>
      </c>
      <c r="L92" s="205">
        <v>0.81363568068754089</v>
      </c>
      <c r="M92" s="205">
        <v>0.71990245602162151</v>
      </c>
      <c r="N92" s="205">
        <v>0.60955873936939819</v>
      </c>
      <c r="O92" s="205">
        <v>0.14122413971868583</v>
      </c>
      <c r="P92" s="205">
        <v>0.24935879749095446</v>
      </c>
      <c r="Q92" s="205">
        <v>0.42527902779623711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6" t="s">
        <v>147</v>
      </c>
      <c r="B94" s="206">
        <v>0.80050836099391642</v>
      </c>
      <c r="C94" s="206">
        <v>1.5295714858709484</v>
      </c>
      <c r="D94" s="206">
        <v>1.4927545598152154</v>
      </c>
      <c r="E94" s="206">
        <v>1.6759118389402827</v>
      </c>
      <c r="F94" s="206">
        <v>1.4449417092357604</v>
      </c>
      <c r="G94" s="206">
        <v>0.70371291379937639</v>
      </c>
      <c r="H94" s="206">
        <v>1.2906759194507749</v>
      </c>
      <c r="I94" s="206">
        <v>1.6642118837196882</v>
      </c>
      <c r="J94" s="206">
        <v>1.7630846776276343</v>
      </c>
      <c r="K94" s="206">
        <v>1.4238603350001879</v>
      </c>
      <c r="L94" s="206">
        <v>1.1729704595618389</v>
      </c>
      <c r="M94" s="206">
        <v>1.1132931156805039</v>
      </c>
      <c r="N94" s="206">
        <v>0.87167871160766952</v>
      </c>
      <c r="O94" s="206">
        <v>0.21352198084685545</v>
      </c>
      <c r="P94" s="206">
        <v>0.4608083534334198</v>
      </c>
      <c r="Q94" s="206">
        <v>0.75658714105043445</v>
      </c>
    </row>
    <row r="95" spans="1:17" x14ac:dyDescent="0.25">
      <c r="A95" s="152" t="s">
        <v>162</v>
      </c>
      <c r="B95" s="151">
        <v>9.7518571434194773E-4</v>
      </c>
      <c r="C95" s="151">
        <v>2.2158519793438066E-3</v>
      </c>
      <c r="D95" s="151">
        <v>4.1682896176982419E-3</v>
      </c>
      <c r="E95" s="151">
        <v>1.4848304194338782E-3</v>
      </c>
      <c r="F95" s="151">
        <v>2.8576206152269501E-3</v>
      </c>
      <c r="G95" s="151">
        <v>5.7052148200394332E-3</v>
      </c>
      <c r="H95" s="151">
        <v>4.4325113946955416E-2</v>
      </c>
      <c r="I95" s="151">
        <v>0.1404466917330916</v>
      </c>
      <c r="J95" s="151">
        <v>0.28891455230165519</v>
      </c>
      <c r="K95" s="151">
        <v>0.18780828547780459</v>
      </c>
      <c r="L95" s="151">
        <v>0.22674885406653772</v>
      </c>
      <c r="M95" s="151">
        <v>0.20936587865477105</v>
      </c>
      <c r="N95" s="151">
        <v>0.17217948401070571</v>
      </c>
      <c r="O95" s="151">
        <v>4.1281772738069773E-2</v>
      </c>
      <c r="P95" s="151">
        <v>7.5725322757293767E-2</v>
      </c>
      <c r="Q95" s="151">
        <v>0.124001901263189</v>
      </c>
    </row>
    <row r="96" spans="1:17" x14ac:dyDescent="0.25">
      <c r="A96" s="154" t="s">
        <v>30</v>
      </c>
      <c r="B96" s="153">
        <v>4.5354310089944005E-4</v>
      </c>
      <c r="C96" s="153">
        <v>1.7104321893017403E-3</v>
      </c>
      <c r="D96" s="153">
        <v>8.1511758858910581E-4</v>
      </c>
      <c r="E96" s="153">
        <v>9.7462970226478655E-4</v>
      </c>
      <c r="F96" s="153">
        <v>9.4215378361965521E-4</v>
      </c>
      <c r="G96" s="153">
        <v>8.4676242570058615E-4</v>
      </c>
      <c r="H96" s="153">
        <v>1.3730018279001284E-3</v>
      </c>
      <c r="I96" s="153">
        <v>1.585503967776304E-3</v>
      </c>
      <c r="J96" s="153">
        <v>1.4093794025505735E-3</v>
      </c>
      <c r="K96" s="153">
        <v>1.3981461449222392E-3</v>
      </c>
      <c r="L96" s="153">
        <v>1.2262816122035193E-3</v>
      </c>
      <c r="M96" s="153">
        <v>1.0397586393695992E-3</v>
      </c>
      <c r="N96" s="153">
        <v>0</v>
      </c>
      <c r="O96" s="153">
        <v>0</v>
      </c>
      <c r="P96" s="153">
        <v>0</v>
      </c>
      <c r="Q96" s="153">
        <v>0</v>
      </c>
    </row>
    <row r="97" spans="1:17" x14ac:dyDescent="0.25">
      <c r="A97" s="154" t="s">
        <v>125</v>
      </c>
      <c r="B97" s="153">
        <v>2.8302230561845235E-5</v>
      </c>
      <c r="C97" s="153">
        <v>1.8815250864760557E-5</v>
      </c>
      <c r="D97" s="153">
        <v>1.275094282176997E-4</v>
      </c>
      <c r="E97" s="153">
        <v>1.4000934723556856E-5</v>
      </c>
      <c r="F97" s="153">
        <v>6.3611475670494351E-5</v>
      </c>
      <c r="G97" s="153">
        <v>1.6123941175776174E-4</v>
      </c>
      <c r="H97" s="153">
        <v>1.3395165774352669E-3</v>
      </c>
      <c r="I97" s="153">
        <v>4.4192507335847862E-3</v>
      </c>
      <c r="J97" s="153">
        <v>9.4402724775599304E-3</v>
      </c>
      <c r="K97" s="153">
        <v>6.9125342529765318E-3</v>
      </c>
      <c r="L97" s="153">
        <v>1.0050588498604969E-2</v>
      </c>
      <c r="M97" s="153">
        <v>6.7820088980185987E-3</v>
      </c>
      <c r="N97" s="153">
        <v>5.4300915366708377E-3</v>
      </c>
      <c r="O97" s="153">
        <v>1.3372334996404637E-3</v>
      </c>
      <c r="P97" s="153">
        <v>2.3668772021929884E-3</v>
      </c>
      <c r="Q97" s="153">
        <v>2.784237368857571E-3</v>
      </c>
    </row>
    <row r="98" spans="1:17" x14ac:dyDescent="0.25">
      <c r="A98" s="154" t="s">
        <v>26</v>
      </c>
      <c r="B98" s="153">
        <v>4.9334038288066239E-4</v>
      </c>
      <c r="C98" s="153">
        <v>4.8660453917730558E-4</v>
      </c>
      <c r="D98" s="153">
        <v>3.2256626008914362E-3</v>
      </c>
      <c r="E98" s="153">
        <v>4.9619978244553459E-4</v>
      </c>
      <c r="F98" s="153">
        <v>1.8518553559368008E-3</v>
      </c>
      <c r="G98" s="153">
        <v>4.6972129825810852E-3</v>
      </c>
      <c r="H98" s="153">
        <v>4.1612595541620022E-2</v>
      </c>
      <c r="I98" s="153">
        <v>0.13444193703173052</v>
      </c>
      <c r="J98" s="153">
        <v>0.27806490042154469</v>
      </c>
      <c r="K98" s="153">
        <v>0.17949760507990581</v>
      </c>
      <c r="L98" s="153">
        <v>0.21547198395572922</v>
      </c>
      <c r="M98" s="153">
        <v>0.20154411111738285</v>
      </c>
      <c r="N98" s="153">
        <v>0.16674939247403486</v>
      </c>
      <c r="O98" s="153">
        <v>3.9944539238429312E-2</v>
      </c>
      <c r="P98" s="153">
        <v>7.3358445555100779E-2</v>
      </c>
      <c r="Q98" s="153">
        <v>0.12121766389433143</v>
      </c>
    </row>
    <row r="99" spans="1:17" x14ac:dyDescent="0.25">
      <c r="A99" s="152" t="s">
        <v>161</v>
      </c>
      <c r="B99" s="151">
        <v>0.79953317527957446</v>
      </c>
      <c r="C99" s="151">
        <v>1.5273556338916046</v>
      </c>
      <c r="D99" s="151">
        <v>1.4885862701975172</v>
      </c>
      <c r="E99" s="151">
        <v>1.6744270085208488</v>
      </c>
      <c r="F99" s="151">
        <v>1.4420840886205335</v>
      </c>
      <c r="G99" s="151">
        <v>0.69800769897933701</v>
      </c>
      <c r="H99" s="151">
        <v>1.2463508055038195</v>
      </c>
      <c r="I99" s="151">
        <v>1.5237651919865967</v>
      </c>
      <c r="J99" s="151">
        <v>1.4741701253259791</v>
      </c>
      <c r="K99" s="151">
        <v>1.2360520495223835</v>
      </c>
      <c r="L99" s="151">
        <v>0.94622160549530121</v>
      </c>
      <c r="M99" s="151">
        <v>0.90392723702573297</v>
      </c>
      <c r="N99" s="151">
        <v>0.69949922759696381</v>
      </c>
      <c r="O99" s="151">
        <v>0.17224020810878568</v>
      </c>
      <c r="P99" s="151">
        <v>0.38508303067612604</v>
      </c>
      <c r="Q99" s="151">
        <v>0.63258523978724546</v>
      </c>
    </row>
    <row r="100" spans="1:17" x14ac:dyDescent="0.25">
      <c r="A100" s="150" t="s">
        <v>33</v>
      </c>
      <c r="B100" s="87">
        <v>9.9912231272644633E-2</v>
      </c>
      <c r="C100" s="87">
        <v>0.12623354940277098</v>
      </c>
      <c r="D100" s="87">
        <v>2.3122714499057083E-2</v>
      </c>
      <c r="E100" s="87">
        <v>4.6926253476949117E-3</v>
      </c>
      <c r="F100" s="87">
        <v>0.1533621228213648</v>
      </c>
      <c r="G100" s="87">
        <v>3.4367287784600589E-2</v>
      </c>
      <c r="H100" s="87">
        <v>6.1377881912331393E-2</v>
      </c>
      <c r="I100" s="87">
        <v>0.30522973438123907</v>
      </c>
      <c r="J100" s="87">
        <v>0.1583540724674356</v>
      </c>
      <c r="K100" s="87">
        <v>2.8394187418618003E-2</v>
      </c>
      <c r="L100" s="87">
        <v>1.9685585725587568E-2</v>
      </c>
      <c r="M100" s="87">
        <v>9.3639306822836402E-2</v>
      </c>
      <c r="N100" s="87">
        <v>7.1453054100820895E-2</v>
      </c>
      <c r="O100" s="87">
        <v>1.958118663499207E-3</v>
      </c>
      <c r="P100" s="87">
        <v>1.7677230466457885E-2</v>
      </c>
      <c r="Q100" s="87">
        <v>2.9830005750263542E-2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4.1752793037167559E-4</v>
      </c>
      <c r="C103" s="87">
        <v>3.5294927129228581E-4</v>
      </c>
      <c r="D103" s="87">
        <v>6.6649366493609351E-5</v>
      </c>
      <c r="E103" s="87">
        <v>9.8227992145193279E-6</v>
      </c>
      <c r="F103" s="87">
        <v>4.4397799293017186E-4</v>
      </c>
      <c r="G103" s="87">
        <v>1.5549737124818334E-3</v>
      </c>
      <c r="H103" s="87">
        <v>2.4392006972908135E-3</v>
      </c>
      <c r="I103" s="87">
        <v>7.8175006294601255E-4</v>
      </c>
      <c r="J103" s="87">
        <v>3.7423776769934656E-4</v>
      </c>
      <c r="K103" s="87">
        <v>1.512514094148537E-4</v>
      </c>
      <c r="L103" s="87">
        <v>8.7837044755565674E-5</v>
      </c>
      <c r="M103" s="87">
        <v>2.4199980070154983E-4</v>
      </c>
      <c r="N103" s="87">
        <v>1.778768710475459E-4</v>
      </c>
      <c r="O103" s="87">
        <v>6.0565787936733076E-6</v>
      </c>
      <c r="P103" s="87">
        <v>4.4116626629750173E-5</v>
      </c>
      <c r="Q103" s="87">
        <v>5.5474634159709226E-5</v>
      </c>
    </row>
    <row r="104" spans="1:17" x14ac:dyDescent="0.25">
      <c r="A104" s="150" t="s">
        <v>29</v>
      </c>
      <c r="B104" s="87">
        <v>1.3973343251428464E-2</v>
      </c>
      <c r="C104" s="87">
        <v>1.3718881734283076E-2</v>
      </c>
      <c r="D104" s="87">
        <v>2.8034951079958397E-3</v>
      </c>
      <c r="E104" s="87">
        <v>5.5975489295165509E-4</v>
      </c>
      <c r="F104" s="87">
        <v>4.1056912534970659E-2</v>
      </c>
      <c r="G104" s="87">
        <v>9.2746033574999109E-2</v>
      </c>
      <c r="H104" s="87">
        <v>0.16842311236165686</v>
      </c>
      <c r="I104" s="87">
        <v>5.8556250877037648E-2</v>
      </c>
      <c r="J104" s="87">
        <v>2.6310450847429549E-2</v>
      </c>
      <c r="K104" s="87">
        <v>2.9992716459894167E-2</v>
      </c>
      <c r="L104" s="87">
        <v>1.0265831188912961E-2</v>
      </c>
      <c r="M104" s="87">
        <v>1.9835221811476868E-2</v>
      </c>
      <c r="N104" s="87">
        <v>1.6517952764987014E-2</v>
      </c>
      <c r="O104" s="87">
        <v>8.1637665931210692E-4</v>
      </c>
      <c r="P104" s="87">
        <v>4.1796453502452157E-3</v>
      </c>
      <c r="Q104" s="87">
        <v>8.7126841656656843E-3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1.1084048875347523E-2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7.3341350075819883E-3</v>
      </c>
      <c r="C106" s="87">
        <v>9.100782187754685E-3</v>
      </c>
      <c r="D106" s="87">
        <v>1.684497351549569E-3</v>
      </c>
      <c r="E106" s="87">
        <v>3.4480304046327479E-4</v>
      </c>
      <c r="F106" s="87">
        <v>1.2925212349206417E-2</v>
      </c>
      <c r="G106" s="87">
        <v>4.5376345253654089E-2</v>
      </c>
      <c r="H106" s="87">
        <v>7.5860431411055584E-2</v>
      </c>
      <c r="I106" s="87">
        <v>2.3808575499341081E-2</v>
      </c>
      <c r="J106" s="87">
        <v>1.1060544652067834E-2</v>
      </c>
      <c r="K106" s="87">
        <v>3.9550401368004251E-3</v>
      </c>
      <c r="L106" s="87">
        <v>1.9070412567459851E-3</v>
      </c>
      <c r="M106" s="87">
        <v>7.2445762542505407E-3</v>
      </c>
      <c r="N106" s="87">
        <v>5.5006682312582116E-3</v>
      </c>
      <c r="O106" s="87">
        <v>1.8221534284684431E-4</v>
      </c>
      <c r="P106" s="87">
        <v>1.3761851342783871E-3</v>
      </c>
      <c r="Q106" s="87">
        <v>2.4125986329478284E-3</v>
      </c>
    </row>
    <row r="107" spans="1:17" x14ac:dyDescent="0.25">
      <c r="A107" s="150" t="s">
        <v>25</v>
      </c>
      <c r="B107" s="87">
        <v>0.67789593781754776</v>
      </c>
      <c r="C107" s="87">
        <v>1.3779494712955036</v>
      </c>
      <c r="D107" s="87">
        <v>1.4609089138724212</v>
      </c>
      <c r="E107" s="87">
        <v>1.6688200024405244</v>
      </c>
      <c r="F107" s="87">
        <v>1.2232118140467139</v>
      </c>
      <c r="G107" s="87">
        <v>0.52396305865360138</v>
      </c>
      <c r="H107" s="87">
        <v>0.93825017912148478</v>
      </c>
      <c r="I107" s="87">
        <v>1.1353888811660329</v>
      </c>
      <c r="J107" s="87">
        <v>1.2780708195913468</v>
      </c>
      <c r="K107" s="87">
        <v>1.173558854097656</v>
      </c>
      <c r="L107" s="87">
        <v>0.91352763302362894</v>
      </c>
      <c r="M107" s="87">
        <v>0.78296613233646761</v>
      </c>
      <c r="N107" s="87">
        <v>0.60584967562885017</v>
      </c>
      <c r="O107" s="87">
        <v>0.16927744086433386</v>
      </c>
      <c r="P107" s="87">
        <v>0.36180585309851482</v>
      </c>
      <c r="Q107" s="87">
        <v>0.5915744766042087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7.4767725567019506E-4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1399.7099181810845</v>
      </c>
      <c r="C112" s="96">
        <v>1487.3029183592935</v>
      </c>
      <c r="D112" s="96">
        <v>1362.6569856483179</v>
      </c>
      <c r="E112" s="96">
        <v>1284.7385984282387</v>
      </c>
      <c r="F112" s="96">
        <v>1083.1618777443853</v>
      </c>
      <c r="G112" s="96">
        <v>809.6333551637033</v>
      </c>
      <c r="H112" s="96">
        <v>824.92906753023294</v>
      </c>
      <c r="I112" s="96">
        <v>886.38118897896811</v>
      </c>
      <c r="J112" s="96">
        <v>940.70751836505576</v>
      </c>
      <c r="K112" s="96">
        <v>794.36035569817636</v>
      </c>
      <c r="L112" s="96">
        <v>773.35096914667236</v>
      </c>
      <c r="M112" s="96">
        <v>851.26876885871479</v>
      </c>
      <c r="N112" s="96">
        <v>898.26066367457167</v>
      </c>
      <c r="O112" s="96">
        <v>894.6710480842105</v>
      </c>
      <c r="P112" s="96">
        <v>925.72154843389058</v>
      </c>
      <c r="Q112" s="96">
        <v>947.79410000248981</v>
      </c>
    </row>
    <row r="113" spans="1:17" x14ac:dyDescent="0.25">
      <c r="A113" s="132" t="s">
        <v>83</v>
      </c>
      <c r="B113" s="160">
        <v>0</v>
      </c>
      <c r="C113" s="160">
        <v>0</v>
      </c>
      <c r="D113" s="160">
        <v>0</v>
      </c>
      <c r="E113" s="160">
        <v>0</v>
      </c>
      <c r="F113" s="160">
        <v>0</v>
      </c>
      <c r="G113" s="160">
        <v>0</v>
      </c>
      <c r="H113" s="160">
        <v>0</v>
      </c>
      <c r="I113" s="160">
        <v>0</v>
      </c>
      <c r="J113" s="160">
        <v>0</v>
      </c>
      <c r="K113" s="160">
        <v>0</v>
      </c>
      <c r="L113" s="160">
        <v>0</v>
      </c>
      <c r="M113" s="160">
        <v>0</v>
      </c>
      <c r="N113" s="160">
        <v>0</v>
      </c>
      <c r="O113" s="160">
        <v>0</v>
      </c>
      <c r="P113" s="160">
        <v>0</v>
      </c>
      <c r="Q113" s="160">
        <v>0</v>
      </c>
    </row>
    <row r="114" spans="1:17" x14ac:dyDescent="0.25">
      <c r="A114" s="76" t="s">
        <v>82</v>
      </c>
      <c r="B114" s="159">
        <v>0</v>
      </c>
      <c r="C114" s="159">
        <v>0</v>
      </c>
      <c r="D114" s="159">
        <v>0</v>
      </c>
      <c r="E114" s="159">
        <v>0</v>
      </c>
      <c r="F114" s="159">
        <v>0</v>
      </c>
      <c r="G114" s="159">
        <v>0</v>
      </c>
      <c r="H114" s="159">
        <v>0</v>
      </c>
      <c r="I114" s="159">
        <v>0</v>
      </c>
      <c r="J114" s="159">
        <v>0</v>
      </c>
      <c r="K114" s="159">
        <v>0</v>
      </c>
      <c r="L114" s="159">
        <v>0</v>
      </c>
      <c r="M114" s="159">
        <v>0</v>
      </c>
      <c r="N114" s="159">
        <v>0</v>
      </c>
      <c r="O114" s="159">
        <v>0</v>
      </c>
      <c r="P114" s="159">
        <v>0</v>
      </c>
      <c r="Q114" s="159">
        <v>0</v>
      </c>
    </row>
    <row r="115" spans="1:17" x14ac:dyDescent="0.25">
      <c r="A115" s="76" t="s">
        <v>81</v>
      </c>
      <c r="B115" s="159">
        <v>0</v>
      </c>
      <c r="C115" s="159">
        <v>0</v>
      </c>
      <c r="D115" s="159">
        <v>0</v>
      </c>
      <c r="E115" s="159">
        <v>0</v>
      </c>
      <c r="F115" s="159">
        <v>0</v>
      </c>
      <c r="G115" s="159">
        <v>0</v>
      </c>
      <c r="H115" s="159">
        <v>0</v>
      </c>
      <c r="I115" s="159">
        <v>0</v>
      </c>
      <c r="J115" s="159">
        <v>0</v>
      </c>
      <c r="K115" s="159">
        <v>0</v>
      </c>
      <c r="L115" s="159">
        <v>0</v>
      </c>
      <c r="M115" s="159">
        <v>0</v>
      </c>
      <c r="N115" s="159">
        <v>0</v>
      </c>
      <c r="O115" s="159">
        <v>0</v>
      </c>
      <c r="P115" s="159">
        <v>0</v>
      </c>
      <c r="Q115" s="159">
        <v>0</v>
      </c>
    </row>
    <row r="116" spans="1:17" x14ac:dyDescent="0.25">
      <c r="A116" s="76" t="s">
        <v>80</v>
      </c>
      <c r="B116" s="159">
        <v>0</v>
      </c>
      <c r="C116" s="159">
        <v>0</v>
      </c>
      <c r="D116" s="159">
        <v>0</v>
      </c>
      <c r="E116" s="159">
        <v>0</v>
      </c>
      <c r="F116" s="159">
        <v>0</v>
      </c>
      <c r="G116" s="159">
        <v>0</v>
      </c>
      <c r="H116" s="159">
        <v>0</v>
      </c>
      <c r="I116" s="159">
        <v>0</v>
      </c>
      <c r="J116" s="159">
        <v>0</v>
      </c>
      <c r="K116" s="159">
        <v>0</v>
      </c>
      <c r="L116" s="159">
        <v>0</v>
      </c>
      <c r="M116" s="159">
        <v>0</v>
      </c>
      <c r="N116" s="159">
        <v>0</v>
      </c>
      <c r="O116" s="159">
        <v>0</v>
      </c>
      <c r="P116" s="159">
        <v>0</v>
      </c>
      <c r="Q116" s="159">
        <v>0</v>
      </c>
    </row>
    <row r="117" spans="1:17" x14ac:dyDescent="0.25">
      <c r="A117" s="129" t="s">
        <v>79</v>
      </c>
      <c r="B117" s="158">
        <v>0.69273298363635605</v>
      </c>
      <c r="C117" s="158">
        <v>0.72071554922671233</v>
      </c>
      <c r="D117" s="158">
        <v>0.66378666785815565</v>
      </c>
      <c r="E117" s="158">
        <v>0.66007218543558399</v>
      </c>
      <c r="F117" s="158">
        <v>0.63868945750290607</v>
      </c>
      <c r="G117" s="158">
        <v>0.59249283100502048</v>
      </c>
      <c r="H117" s="158">
        <v>0.5978254115535917</v>
      </c>
      <c r="I117" s="158">
        <v>0.6007566715164443</v>
      </c>
      <c r="J117" s="158">
        <v>0.55149066923169299</v>
      </c>
      <c r="K117" s="158">
        <v>0.51898210885159679</v>
      </c>
      <c r="L117" s="158">
        <v>0.45285286365170008</v>
      </c>
      <c r="M117" s="158">
        <v>0.50552088550084384</v>
      </c>
      <c r="N117" s="158">
        <v>0.51468262035028012</v>
      </c>
      <c r="O117" s="158">
        <v>0.51182095038645081</v>
      </c>
      <c r="P117" s="158">
        <v>0.53067147144842242</v>
      </c>
      <c r="Q117" s="158">
        <v>0.54444229095991581</v>
      </c>
    </row>
    <row r="118" spans="1:17" x14ac:dyDescent="0.25">
      <c r="A118" s="92" t="s">
        <v>125</v>
      </c>
      <c r="B118" s="91">
        <v>0.32436975726669182</v>
      </c>
      <c r="C118" s="91">
        <v>0.33747249414028047</v>
      </c>
      <c r="D118" s="91">
        <v>0.31081574779329757</v>
      </c>
      <c r="E118" s="91">
        <v>0.3090764546020649</v>
      </c>
      <c r="F118" s="91">
        <v>0.29906406825254561</v>
      </c>
      <c r="G118" s="91">
        <v>0.27743266210092904</v>
      </c>
      <c r="H118" s="91">
        <v>0.27992962398812732</v>
      </c>
      <c r="I118" s="91">
        <v>0.2813021760465626</v>
      </c>
      <c r="J118" s="91">
        <v>0.25823354559284961</v>
      </c>
      <c r="K118" s="91">
        <v>0.24301152774662446</v>
      </c>
      <c r="L118" s="91">
        <v>0.21204674373833157</v>
      </c>
      <c r="M118" s="91">
        <v>0.23670835776058471</v>
      </c>
      <c r="N118" s="91">
        <v>0.24099830753842499</v>
      </c>
      <c r="O118" s="91">
        <v>0.2396583407496746</v>
      </c>
      <c r="P118" s="91">
        <v>0.248485030232721</v>
      </c>
      <c r="Q118" s="91">
        <v>0.25493316752056722</v>
      </c>
    </row>
    <row r="119" spans="1:17" x14ac:dyDescent="0.25">
      <c r="A119" s="92" t="s">
        <v>26</v>
      </c>
      <c r="B119" s="91">
        <v>0.36836322636966429</v>
      </c>
      <c r="C119" s="91">
        <v>0.38324305508643186</v>
      </c>
      <c r="D119" s="91">
        <v>0.35297092006485808</v>
      </c>
      <c r="E119" s="91">
        <v>0.35099573083351904</v>
      </c>
      <c r="F119" s="91">
        <v>0.33962538925036045</v>
      </c>
      <c r="G119" s="91">
        <v>0.31506016890409144</v>
      </c>
      <c r="H119" s="91">
        <v>0.31789578756546444</v>
      </c>
      <c r="I119" s="91">
        <v>0.31945449546988175</v>
      </c>
      <c r="J119" s="91">
        <v>0.29325712363884338</v>
      </c>
      <c r="K119" s="91">
        <v>0.2759705811049723</v>
      </c>
      <c r="L119" s="91">
        <v>0.24080611991336848</v>
      </c>
      <c r="M119" s="91">
        <v>0.2688125277402591</v>
      </c>
      <c r="N119" s="91">
        <v>0.27368431281185512</v>
      </c>
      <c r="O119" s="91">
        <v>0.27216260963677619</v>
      </c>
      <c r="P119" s="91">
        <v>0.28218644121570136</v>
      </c>
      <c r="Q119" s="91">
        <v>0.28950912343934854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</v>
      </c>
      <c r="C121" s="157">
        <v>0</v>
      </c>
      <c r="D121" s="157">
        <v>0</v>
      </c>
      <c r="E121" s="157">
        <v>0</v>
      </c>
      <c r="F121" s="157">
        <v>0</v>
      </c>
      <c r="G121" s="157">
        <v>0</v>
      </c>
      <c r="H121" s="157">
        <v>0</v>
      </c>
      <c r="I121" s="157">
        <v>0</v>
      </c>
      <c r="J121" s="157">
        <v>0</v>
      </c>
      <c r="K121" s="157">
        <v>0</v>
      </c>
      <c r="L121" s="157">
        <v>0</v>
      </c>
      <c r="M121" s="157">
        <v>0</v>
      </c>
      <c r="N121" s="157">
        <v>0</v>
      </c>
      <c r="O121" s="157">
        <v>0</v>
      </c>
      <c r="P121" s="157">
        <v>0</v>
      </c>
      <c r="Q121" s="157">
        <v>0</v>
      </c>
    </row>
    <row r="122" spans="1:17" x14ac:dyDescent="0.25">
      <c r="A122" s="156" t="s">
        <v>146</v>
      </c>
      <c r="B122" s="206">
        <v>562.77994240810165</v>
      </c>
      <c r="C122" s="206">
        <v>631.09606579075944</v>
      </c>
      <c r="D122" s="206">
        <v>542.23264286737685</v>
      </c>
      <c r="E122" s="206">
        <v>505.77171550398475</v>
      </c>
      <c r="F122" s="206">
        <v>403.34423905170081</v>
      </c>
      <c r="G122" s="206">
        <v>314.15025373385413</v>
      </c>
      <c r="H122" s="206">
        <v>316.7933753540047</v>
      </c>
      <c r="I122" s="206">
        <v>333.32306056334073</v>
      </c>
      <c r="J122" s="206">
        <v>331.23695709872726</v>
      </c>
      <c r="K122" s="206">
        <v>284.87480129023646</v>
      </c>
      <c r="L122" s="206">
        <v>255.44857447587495</v>
      </c>
      <c r="M122" s="206">
        <v>287.1881893882603</v>
      </c>
      <c r="N122" s="206">
        <v>289.37566099462293</v>
      </c>
      <c r="O122" s="206">
        <v>289.73961454482776</v>
      </c>
      <c r="P122" s="206">
        <v>293.20262117124241</v>
      </c>
      <c r="Q122" s="206">
        <v>304.88329532026546</v>
      </c>
    </row>
    <row r="123" spans="1:17" x14ac:dyDescent="0.25">
      <c r="A123" s="152" t="s">
        <v>159</v>
      </c>
      <c r="B123" s="151">
        <v>562.77994240810165</v>
      </c>
      <c r="C123" s="151">
        <v>631.09606579075944</v>
      </c>
      <c r="D123" s="151">
        <v>542.23264286737685</v>
      </c>
      <c r="E123" s="151">
        <v>505.77171550398475</v>
      </c>
      <c r="F123" s="151">
        <v>403.34423905170081</v>
      </c>
      <c r="G123" s="151">
        <v>314.15025373385413</v>
      </c>
      <c r="H123" s="151">
        <v>316.7933753540047</v>
      </c>
      <c r="I123" s="151">
        <v>333.32306056334073</v>
      </c>
      <c r="J123" s="151">
        <v>331.23695709872726</v>
      </c>
      <c r="K123" s="151">
        <v>284.87480129023646</v>
      </c>
      <c r="L123" s="151">
        <v>255.44857447587495</v>
      </c>
      <c r="M123" s="151">
        <v>287.1881893882603</v>
      </c>
      <c r="N123" s="151">
        <v>289.37566099462293</v>
      </c>
      <c r="O123" s="151">
        <v>289.73961454482776</v>
      </c>
      <c r="P123" s="151">
        <v>293.20262117124241</v>
      </c>
      <c r="Q123" s="151">
        <v>304.88329532026546</v>
      </c>
    </row>
    <row r="124" spans="1:17" x14ac:dyDescent="0.25">
      <c r="A124" s="154" t="s">
        <v>33</v>
      </c>
      <c r="B124" s="153">
        <v>257.57267102679714</v>
      </c>
      <c r="C124" s="153">
        <v>337.40467052901749</v>
      </c>
      <c r="D124" s="153">
        <v>255.6112998618097</v>
      </c>
      <c r="E124" s="153">
        <v>210.80841117688502</v>
      </c>
      <c r="F124" s="153">
        <v>78.387400287424924</v>
      </c>
      <c r="G124" s="153">
        <v>0</v>
      </c>
      <c r="H124" s="153">
        <v>0</v>
      </c>
      <c r="I124" s="153">
        <v>19.544950618513766</v>
      </c>
      <c r="J124" s="153">
        <v>48.614801026331953</v>
      </c>
      <c r="K124" s="153">
        <v>7.3051529884161068</v>
      </c>
      <c r="L124" s="153">
        <v>14.533278862122742</v>
      </c>
      <c r="M124" s="153">
        <v>23.793862340161674</v>
      </c>
      <c r="N124" s="153">
        <v>21.131376370696149</v>
      </c>
      <c r="O124" s="153">
        <v>20.62363584491959</v>
      </c>
      <c r="P124" s="153">
        <v>15.457694360564906</v>
      </c>
      <c r="Q124" s="153">
        <v>20.488476480949682</v>
      </c>
    </row>
    <row r="125" spans="1:17" x14ac:dyDescent="0.25">
      <c r="A125" s="154" t="s">
        <v>30</v>
      </c>
      <c r="B125" s="153">
        <v>1.5966368173374081</v>
      </c>
      <c r="C125" s="153">
        <v>3.0758771451113471</v>
      </c>
      <c r="D125" s="153">
        <v>1.5854442160872906</v>
      </c>
      <c r="E125" s="153">
        <v>1.6246151720885342</v>
      </c>
      <c r="F125" s="153">
        <v>1.7149195470307463</v>
      </c>
      <c r="G125" s="153">
        <v>1.8282377955849081</v>
      </c>
      <c r="H125" s="153">
        <v>1.7856496688302319</v>
      </c>
      <c r="I125" s="153">
        <v>1.7532121136710663</v>
      </c>
      <c r="J125" s="153">
        <v>1.7387896256705733</v>
      </c>
      <c r="K125" s="153">
        <v>1.8219629051825208</v>
      </c>
      <c r="L125" s="153">
        <v>1.7953649471432811</v>
      </c>
      <c r="M125" s="153">
        <v>1.7897375662083681</v>
      </c>
      <c r="N125" s="153">
        <v>0</v>
      </c>
      <c r="O125" s="153">
        <v>0</v>
      </c>
      <c r="P125" s="153">
        <v>0</v>
      </c>
      <c r="Q125" s="153">
        <v>0</v>
      </c>
    </row>
    <row r="126" spans="1:17" x14ac:dyDescent="0.25">
      <c r="A126" s="154" t="s">
        <v>125</v>
      </c>
      <c r="B126" s="153">
        <v>14.591704945337668</v>
      </c>
      <c r="C126" s="153">
        <v>9.50633010496216</v>
      </c>
      <c r="D126" s="153">
        <v>9.7037118945788414</v>
      </c>
      <c r="E126" s="153">
        <v>7.3878566398821981</v>
      </c>
      <c r="F126" s="153">
        <v>10.077733368557839</v>
      </c>
      <c r="G126" s="153">
        <v>10.365156235257679</v>
      </c>
      <c r="H126" s="153">
        <v>9.8239190055632779</v>
      </c>
      <c r="I126" s="153">
        <v>9.840231979848614</v>
      </c>
      <c r="J126" s="153">
        <v>8.984067575609215</v>
      </c>
      <c r="K126" s="153">
        <v>9.9679955290416249</v>
      </c>
      <c r="L126" s="153">
        <v>10.345041372545055</v>
      </c>
      <c r="M126" s="153">
        <v>8.3709078293563568</v>
      </c>
      <c r="N126" s="153">
        <v>8.3218044420149493</v>
      </c>
      <c r="O126" s="153">
        <v>8.4491607215233042</v>
      </c>
      <c r="P126" s="153">
        <v>8.5758879549572118</v>
      </c>
      <c r="Q126" s="153">
        <v>6.261131646082803</v>
      </c>
    </row>
    <row r="127" spans="1:17" x14ac:dyDescent="0.25">
      <c r="A127" s="154" t="s">
        <v>29</v>
      </c>
      <c r="B127" s="153">
        <v>34.668754324505201</v>
      </c>
      <c r="C127" s="153">
        <v>35.254194461896653</v>
      </c>
      <c r="D127" s="153">
        <v>29.853080089310392</v>
      </c>
      <c r="E127" s="153">
        <v>24.121681117129043</v>
      </c>
      <c r="F127" s="153">
        <v>19.781516801023411</v>
      </c>
      <c r="G127" s="153">
        <v>0</v>
      </c>
      <c r="H127" s="153">
        <v>0</v>
      </c>
      <c r="I127" s="153">
        <v>2.8262614596910409</v>
      </c>
      <c r="J127" s="153">
        <v>7.2719947619964866</v>
      </c>
      <c r="K127" s="153">
        <v>6.940997800393621</v>
      </c>
      <c r="L127" s="153">
        <v>6.9902058443555939</v>
      </c>
      <c r="M127" s="153">
        <v>4.4715223746142909</v>
      </c>
      <c r="N127" s="153">
        <v>4.3732273520987812</v>
      </c>
      <c r="O127" s="153">
        <v>8.2817019433579855</v>
      </c>
      <c r="P127" s="153">
        <v>3.3699475266559267</v>
      </c>
      <c r="Q127" s="153">
        <v>5.542075586336539</v>
      </c>
    </row>
    <row r="128" spans="1:17" x14ac:dyDescent="0.25">
      <c r="A128" s="154" t="s">
        <v>26</v>
      </c>
      <c r="B128" s="153">
        <v>254.35017529412423</v>
      </c>
      <c r="C128" s="153">
        <v>245.85499354977173</v>
      </c>
      <c r="D128" s="153">
        <v>245.47910680559062</v>
      </c>
      <c r="E128" s="153">
        <v>261.82915139799996</v>
      </c>
      <c r="F128" s="153">
        <v>293.38266904766385</v>
      </c>
      <c r="G128" s="153">
        <v>301.95685970301156</v>
      </c>
      <c r="H128" s="153">
        <v>305.18380667961117</v>
      </c>
      <c r="I128" s="153">
        <v>299.35840439161626</v>
      </c>
      <c r="J128" s="153">
        <v>264.62730410911905</v>
      </c>
      <c r="K128" s="153">
        <v>258.8386920672026</v>
      </c>
      <c r="L128" s="153">
        <v>221.78468344970827</v>
      </c>
      <c r="M128" s="153">
        <v>248.76215927791961</v>
      </c>
      <c r="N128" s="153">
        <v>255.54925282981307</v>
      </c>
      <c r="O128" s="153">
        <v>252.38511603502687</v>
      </c>
      <c r="P128" s="153">
        <v>265.79909132906437</v>
      </c>
      <c r="Q128" s="153">
        <v>272.59161160689644</v>
      </c>
    </row>
    <row r="129" spans="1:17" x14ac:dyDescent="0.25">
      <c r="A129" s="152" t="s">
        <v>158</v>
      </c>
      <c r="B129" s="151">
        <v>0</v>
      </c>
      <c r="C129" s="151">
        <v>0</v>
      </c>
      <c r="D129" s="151">
        <v>0</v>
      </c>
      <c r="E129" s="151">
        <v>0</v>
      </c>
      <c r="F129" s="151">
        <v>0</v>
      </c>
      <c r="G129" s="151">
        <v>0</v>
      </c>
      <c r="H129" s="151">
        <v>0</v>
      </c>
      <c r="I129" s="151">
        <v>0</v>
      </c>
      <c r="J129" s="151">
        <v>0</v>
      </c>
      <c r="K129" s="151">
        <v>0</v>
      </c>
      <c r="L129" s="151">
        <v>0</v>
      </c>
      <c r="M129" s="151">
        <v>0</v>
      </c>
      <c r="N129" s="151">
        <v>0</v>
      </c>
      <c r="O129" s="151">
        <v>0</v>
      </c>
      <c r="P129" s="151">
        <v>0</v>
      </c>
      <c r="Q129" s="151">
        <v>0</v>
      </c>
    </row>
    <row r="130" spans="1:17" x14ac:dyDescent="0.25">
      <c r="A130" s="156" t="s">
        <v>145</v>
      </c>
      <c r="B130" s="206">
        <v>67.660467945000377</v>
      </c>
      <c r="C130" s="206">
        <v>71.151182899942768</v>
      </c>
      <c r="D130" s="206">
        <v>65.898359383760706</v>
      </c>
      <c r="E130" s="206">
        <v>65.810470553764432</v>
      </c>
      <c r="F130" s="206">
        <v>60.784475398958648</v>
      </c>
      <c r="G130" s="206">
        <v>41.209618607784499</v>
      </c>
      <c r="H130" s="206">
        <v>61.374835147104157</v>
      </c>
      <c r="I130" s="206">
        <v>61.682765838458707</v>
      </c>
      <c r="J130" s="206">
        <v>71.584436259109808</v>
      </c>
      <c r="K130" s="206">
        <v>53.480153703785398</v>
      </c>
      <c r="L130" s="206">
        <v>97.65989976509195</v>
      </c>
      <c r="M130" s="206">
        <v>101.33331347861855</v>
      </c>
      <c r="N130" s="206">
        <v>105.52544021580637</v>
      </c>
      <c r="O130" s="206">
        <v>100.63641535893773</v>
      </c>
      <c r="P130" s="206">
        <v>99.334760895032005</v>
      </c>
      <c r="Q130" s="206">
        <v>105.77692075561677</v>
      </c>
    </row>
    <row r="131" spans="1:17" x14ac:dyDescent="0.25">
      <c r="A131" s="152" t="s">
        <v>157</v>
      </c>
      <c r="B131" s="151">
        <v>67.660467945000377</v>
      </c>
      <c r="C131" s="151">
        <v>71.151182899942768</v>
      </c>
      <c r="D131" s="151">
        <v>65.898359383760706</v>
      </c>
      <c r="E131" s="151">
        <v>65.810470553764432</v>
      </c>
      <c r="F131" s="151">
        <v>60.784475398958648</v>
      </c>
      <c r="G131" s="151">
        <v>41.209618607784499</v>
      </c>
      <c r="H131" s="151">
        <v>61.374835147104157</v>
      </c>
      <c r="I131" s="151">
        <v>61.682765838458707</v>
      </c>
      <c r="J131" s="151">
        <v>71.584436259109808</v>
      </c>
      <c r="K131" s="151">
        <v>53.480153703785398</v>
      </c>
      <c r="L131" s="151">
        <v>97.65989976509195</v>
      </c>
      <c r="M131" s="151">
        <v>101.33331347861855</v>
      </c>
      <c r="N131" s="151">
        <v>105.52544021580637</v>
      </c>
      <c r="O131" s="151">
        <v>100.63641535893773</v>
      </c>
      <c r="P131" s="151">
        <v>99.334760895032005</v>
      </c>
      <c r="Q131" s="151">
        <v>105.77692075561677</v>
      </c>
    </row>
    <row r="132" spans="1:17" x14ac:dyDescent="0.25">
      <c r="A132" s="154" t="s">
        <v>30</v>
      </c>
      <c r="B132" s="205">
        <v>1.0339064516640275</v>
      </c>
      <c r="C132" s="205">
        <v>2.1648895687422347</v>
      </c>
      <c r="D132" s="205">
        <v>1.0580380654145163</v>
      </c>
      <c r="E132" s="205">
        <v>1.0376041784299985</v>
      </c>
      <c r="F132" s="205">
        <v>0.90679358920131392</v>
      </c>
      <c r="G132" s="205">
        <v>0.65286880982717521</v>
      </c>
      <c r="H132" s="205">
        <v>0.94206367435354288</v>
      </c>
      <c r="I132" s="205">
        <v>0.94363973043024896</v>
      </c>
      <c r="J132" s="205">
        <v>0.96407489337898933</v>
      </c>
      <c r="K132" s="205">
        <v>0.96871989579194728</v>
      </c>
      <c r="L132" s="205">
        <v>0.96420539715808373</v>
      </c>
      <c r="M132" s="205">
        <v>0.971084375003195</v>
      </c>
      <c r="N132" s="205">
        <v>0</v>
      </c>
      <c r="O132" s="205">
        <v>0</v>
      </c>
      <c r="P132" s="205">
        <v>0</v>
      </c>
      <c r="Q132" s="205">
        <v>0</v>
      </c>
    </row>
    <row r="133" spans="1:17" x14ac:dyDescent="0.25">
      <c r="A133" s="154" t="s">
        <v>125</v>
      </c>
      <c r="B133" s="205">
        <v>3.6148893060743541</v>
      </c>
      <c r="C133" s="205">
        <v>2.568151150449224</v>
      </c>
      <c r="D133" s="205">
        <v>2.4656510984167297</v>
      </c>
      <c r="E133" s="205">
        <v>1.7774978424389936</v>
      </c>
      <c r="F133" s="205">
        <v>1.98850099453313</v>
      </c>
      <c r="G133" s="205">
        <v>1.3459731514193696</v>
      </c>
      <c r="H133" s="205">
        <v>1.8846733074202784</v>
      </c>
      <c r="I133" s="205">
        <v>1.9330198159031666</v>
      </c>
      <c r="J133" s="205">
        <v>2.3188294215151601</v>
      </c>
      <c r="K133" s="205">
        <v>1.9472496837870985</v>
      </c>
      <c r="L133" s="205">
        <v>4.3093186775162682</v>
      </c>
      <c r="M133" s="205">
        <v>3.2672692735571465</v>
      </c>
      <c r="N133" s="205">
        <v>3.327996962656036</v>
      </c>
      <c r="O133" s="205">
        <v>3.2598984243135454</v>
      </c>
      <c r="P133" s="205">
        <v>3.1048158315719636</v>
      </c>
      <c r="Q133" s="205">
        <v>2.3750285481945292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63.011672187262</v>
      </c>
      <c r="C135" s="205">
        <v>66.418142180751303</v>
      </c>
      <c r="D135" s="205">
        <v>62.374670219929463</v>
      </c>
      <c r="E135" s="205">
        <v>62.995368532895434</v>
      </c>
      <c r="F135" s="205">
        <v>57.889180815224208</v>
      </c>
      <c r="G135" s="205">
        <v>39.210776646537951</v>
      </c>
      <c r="H135" s="205">
        <v>58.548098165330337</v>
      </c>
      <c r="I135" s="205">
        <v>58.806106292125293</v>
      </c>
      <c r="J135" s="205">
        <v>68.301531944215654</v>
      </c>
      <c r="K135" s="205">
        <v>50.564184124206349</v>
      </c>
      <c r="L135" s="205">
        <v>92.386375690417594</v>
      </c>
      <c r="M135" s="205">
        <v>97.094959830058215</v>
      </c>
      <c r="N135" s="205">
        <v>102.19744325315034</v>
      </c>
      <c r="O135" s="205">
        <v>97.376516934624178</v>
      </c>
      <c r="P135" s="205">
        <v>96.229945063460036</v>
      </c>
      <c r="Q135" s="205">
        <v>103.40189220742224</v>
      </c>
    </row>
    <row r="136" spans="1:17" x14ac:dyDescent="0.25">
      <c r="A136" s="152" t="s">
        <v>156</v>
      </c>
      <c r="B136" s="151">
        <v>0</v>
      </c>
      <c r="C136" s="151">
        <v>0</v>
      </c>
      <c r="D136" s="151">
        <v>0</v>
      </c>
      <c r="E136" s="151">
        <v>0</v>
      </c>
      <c r="F136" s="151">
        <v>0</v>
      </c>
      <c r="G136" s="151">
        <v>0</v>
      </c>
      <c r="H136" s="151">
        <v>0</v>
      </c>
      <c r="I136" s="151">
        <v>0</v>
      </c>
      <c r="J136" s="151">
        <v>0</v>
      </c>
      <c r="K136" s="151">
        <v>0</v>
      </c>
      <c r="L136" s="151">
        <v>0</v>
      </c>
      <c r="M136" s="151">
        <v>0</v>
      </c>
      <c r="N136" s="151">
        <v>0</v>
      </c>
      <c r="O136" s="151">
        <v>0</v>
      </c>
      <c r="P136" s="151">
        <v>0</v>
      </c>
      <c r="Q136" s="151">
        <v>0</v>
      </c>
    </row>
    <row r="137" spans="1:17" x14ac:dyDescent="0.25">
      <c r="A137" s="156" t="s">
        <v>144</v>
      </c>
      <c r="B137" s="204">
        <v>466.60633484434584</v>
      </c>
      <c r="C137" s="204">
        <v>493.89415411936466</v>
      </c>
      <c r="D137" s="204">
        <v>485.53519672932214</v>
      </c>
      <c r="E137" s="204">
        <v>444.16934018505384</v>
      </c>
      <c r="F137" s="204">
        <v>362.95339383622297</v>
      </c>
      <c r="G137" s="204">
        <v>225.43054999105976</v>
      </c>
      <c r="H137" s="204">
        <v>221.45207161757051</v>
      </c>
      <c r="I137" s="204">
        <v>230.64492590565212</v>
      </c>
      <c r="J137" s="204">
        <v>270.48715433798696</v>
      </c>
      <c r="K137" s="204">
        <v>224.66537859530285</v>
      </c>
      <c r="L137" s="204">
        <v>203.91892204205357</v>
      </c>
      <c r="M137" s="204">
        <v>230.48218510633521</v>
      </c>
      <c r="N137" s="204">
        <v>223.29483984379203</v>
      </c>
      <c r="O137" s="204">
        <v>225.41091723005874</v>
      </c>
      <c r="P137" s="204">
        <v>276.12209489616777</v>
      </c>
      <c r="Q137" s="204">
        <v>285.69308163564773</v>
      </c>
    </row>
    <row r="138" spans="1:17" x14ac:dyDescent="0.25">
      <c r="A138" s="152" t="s">
        <v>155</v>
      </c>
      <c r="B138" s="151">
        <v>0.4415948214587706</v>
      </c>
      <c r="C138" s="151">
        <v>0.54969147021880682</v>
      </c>
      <c r="D138" s="151">
        <v>0.94871634274842065</v>
      </c>
      <c r="E138" s="151">
        <v>0.2640350625495872</v>
      </c>
      <c r="F138" s="151">
        <v>0.61457899581094477</v>
      </c>
      <c r="G138" s="151">
        <v>2.3561534446244412</v>
      </c>
      <c r="H138" s="151">
        <v>3.0778217905339731</v>
      </c>
      <c r="I138" s="151">
        <v>11.201473141140898</v>
      </c>
      <c r="J138" s="151">
        <v>26.48359962423536</v>
      </c>
      <c r="K138" s="151">
        <v>17.437536969754049</v>
      </c>
      <c r="L138" s="151">
        <v>23.891817372068203</v>
      </c>
      <c r="M138" s="151">
        <v>26.203244922656289</v>
      </c>
      <c r="N138" s="151">
        <v>26.787489363120841</v>
      </c>
      <c r="O138" s="151">
        <v>26.413732660824859</v>
      </c>
      <c r="P138" s="151">
        <v>27.117697819183238</v>
      </c>
      <c r="Q138" s="151">
        <v>27.977506465278182</v>
      </c>
    </row>
    <row r="139" spans="1:17" x14ac:dyDescent="0.25">
      <c r="A139" s="154" t="s">
        <v>30</v>
      </c>
      <c r="B139" s="153">
        <v>0.20537860811537345</v>
      </c>
      <c r="C139" s="153">
        <v>0.42431082654053281</v>
      </c>
      <c r="D139" s="153">
        <v>0.18552342770826907</v>
      </c>
      <c r="E139" s="153">
        <v>0.17331030603365685</v>
      </c>
      <c r="F139" s="153">
        <v>0.20262589202747047</v>
      </c>
      <c r="G139" s="153">
        <v>0.34969799894041398</v>
      </c>
      <c r="H139" s="153">
        <v>9.5337711921308119E-2</v>
      </c>
      <c r="I139" s="153">
        <v>0.12645353116590388</v>
      </c>
      <c r="J139" s="153">
        <v>0.12919196876182959</v>
      </c>
      <c r="K139" s="153">
        <v>0.12981442767114729</v>
      </c>
      <c r="L139" s="153">
        <v>0.12920945707136647</v>
      </c>
      <c r="M139" s="153">
        <v>0.13013128243678401</v>
      </c>
      <c r="N139" s="153">
        <v>0</v>
      </c>
      <c r="O139" s="153">
        <v>0</v>
      </c>
      <c r="P139" s="153">
        <v>0</v>
      </c>
      <c r="Q139" s="153">
        <v>0</v>
      </c>
    </row>
    <row r="140" spans="1:17" x14ac:dyDescent="0.25">
      <c r="A140" s="154" t="s">
        <v>125</v>
      </c>
      <c r="B140" s="153">
        <v>1.2816141856914608E-2</v>
      </c>
      <c r="C140" s="153">
        <v>4.6675423299027035E-3</v>
      </c>
      <c r="D140" s="153">
        <v>2.9021562679092092E-2</v>
      </c>
      <c r="E140" s="153">
        <v>2.4896699495801531E-3</v>
      </c>
      <c r="F140" s="153">
        <v>1.3680709269561282E-2</v>
      </c>
      <c r="G140" s="153">
        <v>6.6589043078248741E-2</v>
      </c>
      <c r="H140" s="153">
        <v>9.3012582342045777E-2</v>
      </c>
      <c r="I140" s="153">
        <v>0.35246197532578599</v>
      </c>
      <c r="J140" s="153">
        <v>0.86535065349822893</v>
      </c>
      <c r="K140" s="153">
        <v>0.64181178846454423</v>
      </c>
      <c r="L140" s="153">
        <v>1.0589990669589699</v>
      </c>
      <c r="M140" s="153">
        <v>0.84880421472807166</v>
      </c>
      <c r="N140" s="153">
        <v>0.84480749907636099</v>
      </c>
      <c r="O140" s="153">
        <v>0.8556155858110559</v>
      </c>
      <c r="P140" s="153">
        <v>0.84759309577193176</v>
      </c>
      <c r="Q140" s="153">
        <v>0.62818406971640439</v>
      </c>
    </row>
    <row r="141" spans="1:17" x14ac:dyDescent="0.25">
      <c r="A141" s="154" t="s">
        <v>26</v>
      </c>
      <c r="B141" s="153">
        <v>0.22340007148648255</v>
      </c>
      <c r="C141" s="153">
        <v>0.12071310134837132</v>
      </c>
      <c r="D141" s="153">
        <v>0.73417135236105946</v>
      </c>
      <c r="E141" s="153">
        <v>8.8235086566350207E-2</v>
      </c>
      <c r="F141" s="153">
        <v>0.398272394513913</v>
      </c>
      <c r="G141" s="153">
        <v>1.9398664026057786</v>
      </c>
      <c r="H141" s="153">
        <v>2.8894714962706192</v>
      </c>
      <c r="I141" s="153">
        <v>10.722557634649208</v>
      </c>
      <c r="J141" s="153">
        <v>25.489057001975301</v>
      </c>
      <c r="K141" s="153">
        <v>16.665910753618359</v>
      </c>
      <c r="L141" s="153">
        <v>22.703608848037867</v>
      </c>
      <c r="M141" s="153">
        <v>25.224309425491434</v>
      </c>
      <c r="N141" s="153">
        <v>25.942681864044481</v>
      </c>
      <c r="O141" s="153">
        <v>25.558117075013804</v>
      </c>
      <c r="P141" s="153">
        <v>26.270104723411308</v>
      </c>
      <c r="Q141" s="153">
        <v>27.349322395561778</v>
      </c>
    </row>
    <row r="142" spans="1:17" x14ac:dyDescent="0.25">
      <c r="A142" s="152" t="s">
        <v>154</v>
      </c>
      <c r="B142" s="151">
        <v>466.16474002288709</v>
      </c>
      <c r="C142" s="151">
        <v>493.34446264914584</v>
      </c>
      <c r="D142" s="151">
        <v>484.58648038657373</v>
      </c>
      <c r="E142" s="151">
        <v>443.90530512250427</v>
      </c>
      <c r="F142" s="151">
        <v>362.338814840412</v>
      </c>
      <c r="G142" s="151">
        <v>223.07439654643531</v>
      </c>
      <c r="H142" s="151">
        <v>218.37424982703655</v>
      </c>
      <c r="I142" s="151">
        <v>219.44345276451122</v>
      </c>
      <c r="J142" s="151">
        <v>244.00355471375161</v>
      </c>
      <c r="K142" s="151">
        <v>207.22784162554882</v>
      </c>
      <c r="L142" s="151">
        <v>180.02710466998536</v>
      </c>
      <c r="M142" s="151">
        <v>204.27894018367891</v>
      </c>
      <c r="N142" s="151">
        <v>196.50735048067119</v>
      </c>
      <c r="O142" s="151">
        <v>198.99718456923389</v>
      </c>
      <c r="P142" s="151">
        <v>249.0043970769845</v>
      </c>
      <c r="Q142" s="151">
        <v>257.71557517036956</v>
      </c>
    </row>
    <row r="143" spans="1:17" x14ac:dyDescent="0.25">
      <c r="A143" s="150" t="s">
        <v>33</v>
      </c>
      <c r="B143" s="87">
        <v>58.253441828768125</v>
      </c>
      <c r="C143" s="87">
        <v>40.77414664699117</v>
      </c>
      <c r="D143" s="87">
        <v>7.5272458576384054</v>
      </c>
      <c r="E143" s="87">
        <v>1.2440561912783852</v>
      </c>
      <c r="F143" s="87">
        <v>38.533848520344719</v>
      </c>
      <c r="G143" s="87">
        <v>10.983348743427548</v>
      </c>
      <c r="H143" s="87">
        <v>10.754074101279773</v>
      </c>
      <c r="I143" s="87">
        <v>43.957341427184225</v>
      </c>
      <c r="J143" s="87">
        <v>26.21064958626074</v>
      </c>
      <c r="K143" s="87">
        <v>4.7603708725252742</v>
      </c>
      <c r="L143" s="87">
        <v>3.7453583614329351</v>
      </c>
      <c r="M143" s="87">
        <v>21.161590860170975</v>
      </c>
      <c r="N143" s="87">
        <v>20.073003358903659</v>
      </c>
      <c r="O143" s="87">
        <v>2.2623062603518616</v>
      </c>
      <c r="P143" s="87">
        <v>11.430542931384849</v>
      </c>
      <c r="Q143" s="87">
        <v>12.152760775528296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0.24343805251851769</v>
      </c>
      <c r="C146" s="87">
        <v>0.11400460031986102</v>
      </c>
      <c r="D146" s="87">
        <v>2.1696681324924166E-2</v>
      </c>
      <c r="E146" s="87">
        <v>2.604110337619417E-3</v>
      </c>
      <c r="F146" s="87">
        <v>0.11155414655980878</v>
      </c>
      <c r="G146" s="87">
        <v>0.49694985179199819</v>
      </c>
      <c r="H146" s="87">
        <v>0.42737455626158666</v>
      </c>
      <c r="I146" s="87">
        <v>0.11258291888666269</v>
      </c>
      <c r="J146" s="87">
        <v>6.1943560012510411E-2</v>
      </c>
      <c r="K146" s="87">
        <v>2.5357753444099403E-2</v>
      </c>
      <c r="L146" s="87">
        <v>1.6711781635798777E-2</v>
      </c>
      <c r="M146" s="87">
        <v>5.4689648444089071E-2</v>
      </c>
      <c r="N146" s="87">
        <v>4.997019476551167E-2</v>
      </c>
      <c r="O146" s="87">
        <v>6.9974493255459428E-3</v>
      </c>
      <c r="P146" s="87">
        <v>2.8526923130639089E-2</v>
      </c>
      <c r="Q146" s="87">
        <v>2.2600396516750259E-2</v>
      </c>
    </row>
    <row r="147" spans="1:17" x14ac:dyDescent="0.25">
      <c r="A147" s="150" t="s">
        <v>29</v>
      </c>
      <c r="B147" s="87">
        <v>8.147103991995067</v>
      </c>
      <c r="C147" s="87">
        <v>4.4312759825963335</v>
      </c>
      <c r="D147" s="87">
        <v>0.91263493044606692</v>
      </c>
      <c r="E147" s="87">
        <v>0.14839593800449941</v>
      </c>
      <c r="F147" s="87">
        <v>10.315981672856728</v>
      </c>
      <c r="G147" s="87">
        <v>29.640454542365749</v>
      </c>
      <c r="H147" s="87">
        <v>29.509565567812999</v>
      </c>
      <c r="I147" s="87">
        <v>8.4329173162495454</v>
      </c>
      <c r="J147" s="87">
        <v>4.3548864697516834</v>
      </c>
      <c r="K147" s="87">
        <v>5.0283690714097133</v>
      </c>
      <c r="L147" s="87">
        <v>1.95316599751855</v>
      </c>
      <c r="M147" s="87">
        <v>4.4825710787176289</v>
      </c>
      <c r="N147" s="87">
        <v>4.6403183951515254</v>
      </c>
      <c r="O147" s="87">
        <v>0.94319821448740615</v>
      </c>
      <c r="P147" s="87">
        <v>2.7026640685934411</v>
      </c>
      <c r="Q147" s="87">
        <v>3.5495523287699315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2.7849840136357193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4.2761391832261539</v>
      </c>
      <c r="C149" s="87">
        <v>2.9396038476415458</v>
      </c>
      <c r="D149" s="87">
        <v>0.54836233488812136</v>
      </c>
      <c r="E149" s="87">
        <v>9.1410314158290401E-2</v>
      </c>
      <c r="F149" s="87">
        <v>3.2475957269954074</v>
      </c>
      <c r="G149" s="87">
        <v>14.501703705765628</v>
      </c>
      <c r="H149" s="87">
        <v>13.291574673671487</v>
      </c>
      <c r="I149" s="87">
        <v>3.4287671358133451</v>
      </c>
      <c r="J149" s="87">
        <v>1.8307332144435811</v>
      </c>
      <c r="K149" s="87">
        <v>0.66307436762736871</v>
      </c>
      <c r="L149" s="87">
        <v>0.36283161782009721</v>
      </c>
      <c r="M149" s="87">
        <v>1.6372051849744367</v>
      </c>
      <c r="N149" s="87">
        <v>1.5452793903877684</v>
      </c>
      <c r="O149" s="87">
        <v>0.21052192522281404</v>
      </c>
      <c r="P149" s="87">
        <v>0.88987600680723433</v>
      </c>
      <c r="Q149" s="87">
        <v>0.98289401212477245</v>
      </c>
    </row>
    <row r="150" spans="1:17" x14ac:dyDescent="0.25">
      <c r="A150" s="150" t="s">
        <v>25</v>
      </c>
      <c r="B150" s="87">
        <v>395.24461696637923</v>
      </c>
      <c r="C150" s="87">
        <v>445.08543157159693</v>
      </c>
      <c r="D150" s="87">
        <v>475.57654058227621</v>
      </c>
      <c r="E150" s="87">
        <v>442.4188385687255</v>
      </c>
      <c r="F150" s="87">
        <v>307.3448507600196</v>
      </c>
      <c r="G150" s="87">
        <v>167.45193970308438</v>
      </c>
      <c r="H150" s="87">
        <v>164.39166092801071</v>
      </c>
      <c r="I150" s="87">
        <v>163.51184396637746</v>
      </c>
      <c r="J150" s="87">
        <v>211.5453418832831</v>
      </c>
      <c r="K150" s="87">
        <v>196.75066956054238</v>
      </c>
      <c r="L150" s="87">
        <v>173.80678464130199</v>
      </c>
      <c r="M150" s="87">
        <v>176.94288341137178</v>
      </c>
      <c r="N150" s="87">
        <v>170.19877914146272</v>
      </c>
      <c r="O150" s="87">
        <v>195.57416071984628</v>
      </c>
      <c r="P150" s="87">
        <v>233.95278714706834</v>
      </c>
      <c r="Q150" s="87">
        <v>241.00776765742978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0.14225227027599724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52" t="s">
        <v>153</v>
      </c>
      <c r="B153" s="151">
        <v>0</v>
      </c>
      <c r="C153" s="151">
        <v>0</v>
      </c>
      <c r="D153" s="151">
        <v>0</v>
      </c>
      <c r="E153" s="151">
        <v>0</v>
      </c>
      <c r="F153" s="151">
        <v>0</v>
      </c>
      <c r="G153" s="151">
        <v>0</v>
      </c>
      <c r="H153" s="151">
        <v>0</v>
      </c>
      <c r="I153" s="151">
        <v>0</v>
      </c>
      <c r="J153" s="151">
        <v>0</v>
      </c>
      <c r="K153" s="151">
        <v>0</v>
      </c>
      <c r="L153" s="151">
        <v>0</v>
      </c>
      <c r="M153" s="151">
        <v>0</v>
      </c>
      <c r="N153" s="151">
        <v>0</v>
      </c>
      <c r="O153" s="151">
        <v>0</v>
      </c>
      <c r="P153" s="151">
        <v>0</v>
      </c>
      <c r="Q153" s="151">
        <v>0</v>
      </c>
    </row>
    <row r="154" spans="1:17" x14ac:dyDescent="0.25">
      <c r="A154" s="177" t="s">
        <v>98</v>
      </c>
      <c r="B154" s="176">
        <v>301.97044</v>
      </c>
      <c r="C154" s="176">
        <v>290.44079999999997</v>
      </c>
      <c r="D154" s="176">
        <v>268.327</v>
      </c>
      <c r="E154" s="176">
        <v>268.327</v>
      </c>
      <c r="F154" s="176">
        <v>255.44108</v>
      </c>
      <c r="G154" s="176">
        <v>228.25043999999997</v>
      </c>
      <c r="H154" s="176">
        <v>224.71096000000006</v>
      </c>
      <c r="I154" s="176">
        <v>260.12967999999995</v>
      </c>
      <c r="J154" s="176">
        <v>266.84748000000002</v>
      </c>
      <c r="K154" s="176">
        <v>230.82103999999998</v>
      </c>
      <c r="L154" s="176">
        <v>215.87072000000001</v>
      </c>
      <c r="M154" s="176">
        <v>231.75956000000002</v>
      </c>
      <c r="N154" s="176">
        <v>279.55003999999997</v>
      </c>
      <c r="O154" s="176">
        <v>278.37227999999999</v>
      </c>
      <c r="P154" s="176">
        <v>256.53139999999996</v>
      </c>
      <c r="Q154" s="176">
        <v>250.89636000000002</v>
      </c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134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0</v>
      </c>
      <c r="C158" s="77">
        <f t="shared" si="0"/>
        <v>0</v>
      </c>
      <c r="D158" s="77">
        <f t="shared" si="0"/>
        <v>0</v>
      </c>
      <c r="E158" s="77">
        <f t="shared" si="0"/>
        <v>0</v>
      </c>
      <c r="F158" s="77">
        <f t="shared" si="0"/>
        <v>0</v>
      </c>
      <c r="G158" s="77">
        <f t="shared" si="0"/>
        <v>0</v>
      </c>
      <c r="H158" s="77">
        <f t="shared" si="0"/>
        <v>0</v>
      </c>
      <c r="I158" s="77">
        <f t="shared" si="0"/>
        <v>0</v>
      </c>
      <c r="J158" s="77">
        <f t="shared" si="0"/>
        <v>0</v>
      </c>
      <c r="K158" s="77">
        <f t="shared" si="0"/>
        <v>0</v>
      </c>
      <c r="L158" s="77">
        <f t="shared" si="0"/>
        <v>0</v>
      </c>
      <c r="M158" s="77">
        <f t="shared" si="0"/>
        <v>0</v>
      </c>
      <c r="N158" s="77">
        <f t="shared" si="0"/>
        <v>0</v>
      </c>
      <c r="O158" s="77">
        <f t="shared" si="0"/>
        <v>0</v>
      </c>
      <c r="P158" s="77">
        <f t="shared" si="0"/>
        <v>0</v>
      </c>
      <c r="Q158" s="77">
        <f t="shared" si="0"/>
        <v>0</v>
      </c>
    </row>
    <row r="159" spans="1:17" x14ac:dyDescent="0.25">
      <c r="A159" s="132" t="s">
        <v>83</v>
      </c>
      <c r="B159" s="203">
        <f t="shared" ref="B159:Q159" si="1">IF(B$6=0,0,B$6/B$5)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IF(B$7=0,0,B$7/B$5)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IF(B$8=0,0,B$8/B$5)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IF(B$9=0,0,B$9/B$5)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IF(B$10=0,0,B$10/B$5)</f>
        <v>0</v>
      </c>
      <c r="C163" s="201">
        <f t="shared" si="5"/>
        <v>0</v>
      </c>
      <c r="D163" s="201">
        <f t="shared" si="5"/>
        <v>0</v>
      </c>
      <c r="E163" s="201">
        <f t="shared" si="5"/>
        <v>0</v>
      </c>
      <c r="F163" s="201">
        <f t="shared" si="5"/>
        <v>0</v>
      </c>
      <c r="G163" s="201">
        <f t="shared" si="5"/>
        <v>0</v>
      </c>
      <c r="H163" s="201">
        <f t="shared" si="5"/>
        <v>0</v>
      </c>
      <c r="I163" s="201">
        <f t="shared" si="5"/>
        <v>0</v>
      </c>
      <c r="J163" s="201">
        <f t="shared" si="5"/>
        <v>0</v>
      </c>
      <c r="K163" s="201">
        <f t="shared" si="5"/>
        <v>0</v>
      </c>
      <c r="L163" s="201">
        <f t="shared" si="5"/>
        <v>0</v>
      </c>
      <c r="M163" s="201">
        <f t="shared" si="5"/>
        <v>0</v>
      </c>
      <c r="N163" s="201">
        <f t="shared" si="5"/>
        <v>0</v>
      </c>
      <c r="O163" s="201">
        <f t="shared" si="5"/>
        <v>0</v>
      </c>
      <c r="P163" s="201">
        <f t="shared" si="5"/>
        <v>0</v>
      </c>
      <c r="Q163" s="201">
        <f t="shared" si="5"/>
        <v>0</v>
      </c>
    </row>
    <row r="164" spans="1:17" x14ac:dyDescent="0.25">
      <c r="A164" s="127" t="s">
        <v>152</v>
      </c>
      <c r="B164" s="200">
        <f t="shared" ref="B164:Q164" si="6">IF(B$15=0,0,B$15/B$5)</f>
        <v>0</v>
      </c>
      <c r="C164" s="200">
        <f t="shared" si="6"/>
        <v>0</v>
      </c>
      <c r="D164" s="200">
        <f t="shared" si="6"/>
        <v>0</v>
      </c>
      <c r="E164" s="200">
        <f t="shared" si="6"/>
        <v>0</v>
      </c>
      <c r="F164" s="200">
        <f t="shared" si="6"/>
        <v>0</v>
      </c>
      <c r="G164" s="200">
        <f t="shared" si="6"/>
        <v>0</v>
      </c>
      <c r="H164" s="200">
        <f t="shared" si="6"/>
        <v>0</v>
      </c>
      <c r="I164" s="200">
        <f t="shared" si="6"/>
        <v>0</v>
      </c>
      <c r="J164" s="200">
        <f t="shared" si="6"/>
        <v>0</v>
      </c>
      <c r="K164" s="200">
        <f t="shared" si="6"/>
        <v>0</v>
      </c>
      <c r="L164" s="200">
        <f t="shared" si="6"/>
        <v>0</v>
      </c>
      <c r="M164" s="200">
        <f t="shared" si="6"/>
        <v>0</v>
      </c>
      <c r="N164" s="200">
        <f t="shared" si="6"/>
        <v>0</v>
      </c>
      <c r="O164" s="200">
        <f t="shared" si="6"/>
        <v>0</v>
      </c>
      <c r="P164" s="200">
        <f t="shared" si="6"/>
        <v>0</v>
      </c>
      <c r="Q164" s="200">
        <f t="shared" si="6"/>
        <v>0</v>
      </c>
    </row>
    <row r="165" spans="1:17" x14ac:dyDescent="0.25">
      <c r="A165" s="72" t="s">
        <v>151</v>
      </c>
      <c r="B165" s="71">
        <f t="shared" ref="B165:Q165" si="7">IF(B$26=0,0,B$26/B$5)</f>
        <v>0</v>
      </c>
      <c r="C165" s="71">
        <f t="shared" si="7"/>
        <v>0</v>
      </c>
      <c r="D165" s="71">
        <f t="shared" si="7"/>
        <v>0</v>
      </c>
      <c r="E165" s="71">
        <f t="shared" si="7"/>
        <v>0</v>
      </c>
      <c r="F165" s="71">
        <f t="shared" si="7"/>
        <v>0</v>
      </c>
      <c r="G165" s="71">
        <f t="shared" si="7"/>
        <v>0</v>
      </c>
      <c r="H165" s="71">
        <f t="shared" si="7"/>
        <v>0</v>
      </c>
      <c r="I165" s="71">
        <f t="shared" si="7"/>
        <v>0</v>
      </c>
      <c r="J165" s="71">
        <f t="shared" si="7"/>
        <v>0</v>
      </c>
      <c r="K165" s="71">
        <f t="shared" si="7"/>
        <v>0</v>
      </c>
      <c r="L165" s="71">
        <f t="shared" si="7"/>
        <v>0</v>
      </c>
      <c r="M165" s="71">
        <f t="shared" si="7"/>
        <v>0</v>
      </c>
      <c r="N165" s="71">
        <f t="shared" si="7"/>
        <v>0</v>
      </c>
      <c r="O165" s="71">
        <f t="shared" si="7"/>
        <v>0</v>
      </c>
      <c r="P165" s="71">
        <f t="shared" si="7"/>
        <v>0</v>
      </c>
      <c r="Q165" s="71">
        <f t="shared" si="7"/>
        <v>0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SUM(B$168:B$173,B$175:B$176,B$178:B$180,B181)</f>
        <v>0.99999999999999989</v>
      </c>
      <c r="C167" s="77">
        <f t="shared" si="8"/>
        <v>1</v>
      </c>
      <c r="D167" s="77">
        <f t="shared" si="8"/>
        <v>1</v>
      </c>
      <c r="E167" s="77">
        <f t="shared" si="8"/>
        <v>1</v>
      </c>
      <c r="F167" s="77">
        <f t="shared" si="8"/>
        <v>1</v>
      </c>
      <c r="G167" s="77">
        <f t="shared" si="8"/>
        <v>1</v>
      </c>
      <c r="H167" s="77">
        <f t="shared" si="8"/>
        <v>1</v>
      </c>
      <c r="I167" s="77">
        <f t="shared" si="8"/>
        <v>1</v>
      </c>
      <c r="J167" s="77">
        <f t="shared" si="8"/>
        <v>1</v>
      </c>
      <c r="K167" s="77">
        <f t="shared" si="8"/>
        <v>0</v>
      </c>
      <c r="L167" s="77">
        <f t="shared" si="8"/>
        <v>0</v>
      </c>
      <c r="M167" s="77">
        <f t="shared" si="8"/>
        <v>0</v>
      </c>
      <c r="N167" s="77">
        <f t="shared" si="8"/>
        <v>0</v>
      </c>
      <c r="O167" s="77">
        <f t="shared" si="8"/>
        <v>0</v>
      </c>
      <c r="P167" s="77">
        <f t="shared" si="8"/>
        <v>0</v>
      </c>
      <c r="Q167" s="77">
        <f t="shared" si="8"/>
        <v>0</v>
      </c>
    </row>
    <row r="168" spans="1:17" x14ac:dyDescent="0.25">
      <c r="A168" s="132" t="s">
        <v>83</v>
      </c>
      <c r="B168" s="203">
        <f t="shared" ref="B168:Q168" si="9">IF(B$34=0,0,B$34/B$33)</f>
        <v>0</v>
      </c>
      <c r="C168" s="203">
        <f t="shared" si="9"/>
        <v>0</v>
      </c>
      <c r="D168" s="203">
        <f t="shared" si="9"/>
        <v>0</v>
      </c>
      <c r="E168" s="203">
        <f t="shared" si="9"/>
        <v>0</v>
      </c>
      <c r="F168" s="203">
        <f t="shared" si="9"/>
        <v>0</v>
      </c>
      <c r="G168" s="203">
        <f t="shared" si="9"/>
        <v>0</v>
      </c>
      <c r="H168" s="203">
        <f t="shared" si="9"/>
        <v>0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0</v>
      </c>
      <c r="C169" s="202">
        <f t="shared" si="10"/>
        <v>0</v>
      </c>
      <c r="D169" s="202">
        <f t="shared" si="10"/>
        <v>0</v>
      </c>
      <c r="E169" s="202">
        <f t="shared" si="10"/>
        <v>0</v>
      </c>
      <c r="F169" s="202">
        <f t="shared" si="10"/>
        <v>0</v>
      </c>
      <c r="G169" s="202">
        <f t="shared" si="10"/>
        <v>0</v>
      </c>
      <c r="H169" s="202">
        <f t="shared" si="10"/>
        <v>0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0</v>
      </c>
      <c r="C170" s="202">
        <f t="shared" si="11"/>
        <v>0</v>
      </c>
      <c r="D170" s="202">
        <f t="shared" si="11"/>
        <v>0</v>
      </c>
      <c r="E170" s="202">
        <f t="shared" si="11"/>
        <v>0</v>
      </c>
      <c r="F170" s="202">
        <f t="shared" si="11"/>
        <v>0</v>
      </c>
      <c r="G170" s="202">
        <f t="shared" si="11"/>
        <v>0</v>
      </c>
      <c r="H170" s="202">
        <f t="shared" si="11"/>
        <v>0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0</v>
      </c>
      <c r="C171" s="202">
        <f t="shared" si="12"/>
        <v>0</v>
      </c>
      <c r="D171" s="202">
        <f t="shared" si="12"/>
        <v>0</v>
      </c>
      <c r="E171" s="202">
        <f t="shared" si="12"/>
        <v>0</v>
      </c>
      <c r="F171" s="202">
        <f t="shared" si="12"/>
        <v>0</v>
      </c>
      <c r="G171" s="202">
        <f t="shared" si="12"/>
        <v>0</v>
      </c>
      <c r="H171" s="202">
        <f t="shared" si="12"/>
        <v>0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6.287504729475099E-4</v>
      </c>
      <c r="C172" s="201">
        <f t="shared" si="13"/>
        <v>5.9435218939693111E-4</v>
      </c>
      <c r="D172" s="201">
        <f t="shared" si="13"/>
        <v>5.6499595891801844E-4</v>
      </c>
      <c r="E172" s="201">
        <f t="shared" si="13"/>
        <v>5.468276034780007E-4</v>
      </c>
      <c r="F172" s="201">
        <f t="shared" si="13"/>
        <v>5.1708263185608826E-4</v>
      </c>
      <c r="G172" s="201">
        <f t="shared" si="13"/>
        <v>6.5491942007007021E-4</v>
      </c>
      <c r="H172" s="201">
        <f t="shared" si="13"/>
        <v>6.6718322572831984E-4</v>
      </c>
      <c r="I172" s="201">
        <f t="shared" si="13"/>
        <v>6.6636238127386858E-4</v>
      </c>
      <c r="J172" s="201">
        <f t="shared" si="13"/>
        <v>6.152187876803186E-4</v>
      </c>
      <c r="K172" s="201">
        <f t="shared" si="13"/>
        <v>0</v>
      </c>
      <c r="L172" s="201">
        <f t="shared" si="13"/>
        <v>0</v>
      </c>
      <c r="M172" s="201">
        <f t="shared" si="13"/>
        <v>0</v>
      </c>
      <c r="N172" s="201">
        <f t="shared" si="13"/>
        <v>0</v>
      </c>
      <c r="O172" s="201">
        <f t="shared" si="13"/>
        <v>0</v>
      </c>
      <c r="P172" s="201">
        <f t="shared" si="13"/>
        <v>0</v>
      </c>
      <c r="Q172" s="201">
        <f t="shared" si="13"/>
        <v>0</v>
      </c>
    </row>
    <row r="173" spans="1:17" x14ac:dyDescent="0.25">
      <c r="A173" s="127" t="s">
        <v>150</v>
      </c>
      <c r="B173" s="200">
        <f t="shared" ref="B173:Q173" si="14">IF(B$43=0,0,B$43/B$33)</f>
        <v>0</v>
      </c>
      <c r="C173" s="200">
        <f t="shared" si="14"/>
        <v>0</v>
      </c>
      <c r="D173" s="200">
        <f t="shared" si="14"/>
        <v>0</v>
      </c>
      <c r="E173" s="200">
        <f t="shared" si="14"/>
        <v>0</v>
      </c>
      <c r="F173" s="200">
        <f t="shared" si="14"/>
        <v>0</v>
      </c>
      <c r="G173" s="200">
        <f t="shared" si="14"/>
        <v>0</v>
      </c>
      <c r="H173" s="200">
        <f t="shared" si="14"/>
        <v>0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3.2132444461694026E-2</v>
      </c>
      <c r="C174" s="200">
        <f t="shared" si="15"/>
        <v>3.0633622624070968E-2</v>
      </c>
      <c r="D174" s="200">
        <f t="shared" si="15"/>
        <v>2.8778207068299574E-2</v>
      </c>
      <c r="E174" s="200">
        <f t="shared" si="15"/>
        <v>2.7774234408319755E-2</v>
      </c>
      <c r="F174" s="200">
        <f t="shared" si="15"/>
        <v>2.6281888236994778E-2</v>
      </c>
      <c r="G174" s="200">
        <f t="shared" si="15"/>
        <v>3.3313163710589525E-2</v>
      </c>
      <c r="H174" s="200">
        <f t="shared" si="15"/>
        <v>3.3906490386773673E-2</v>
      </c>
      <c r="I174" s="200">
        <f t="shared" si="15"/>
        <v>3.3868616866467534E-2</v>
      </c>
      <c r="J174" s="200">
        <f t="shared" si="15"/>
        <v>3.9530452237709131E-2</v>
      </c>
      <c r="K174" s="200">
        <f t="shared" si="15"/>
        <v>0</v>
      </c>
      <c r="L174" s="200">
        <f t="shared" si="15"/>
        <v>0</v>
      </c>
      <c r="M174" s="200">
        <f t="shared" si="15"/>
        <v>0</v>
      </c>
      <c r="N174" s="200">
        <f t="shared" si="15"/>
        <v>0</v>
      </c>
      <c r="O174" s="200">
        <f t="shared" si="15"/>
        <v>0</v>
      </c>
      <c r="P174" s="200">
        <f t="shared" si="15"/>
        <v>0</v>
      </c>
      <c r="Q174" s="200">
        <f t="shared" si="15"/>
        <v>0</v>
      </c>
    </row>
    <row r="175" spans="1:17" x14ac:dyDescent="0.25">
      <c r="A175" s="142" t="s">
        <v>164</v>
      </c>
      <c r="B175" s="199">
        <f t="shared" ref="B175:Q175" si="16">IF(B$45=0,0,B$45/B$33)</f>
        <v>3.2132444461694026E-2</v>
      </c>
      <c r="C175" s="199">
        <f t="shared" si="16"/>
        <v>3.0633622624070968E-2</v>
      </c>
      <c r="D175" s="199">
        <f t="shared" si="16"/>
        <v>2.8778207068299574E-2</v>
      </c>
      <c r="E175" s="199">
        <f t="shared" si="16"/>
        <v>2.7774234408319755E-2</v>
      </c>
      <c r="F175" s="199">
        <f t="shared" si="16"/>
        <v>2.6281888236994778E-2</v>
      </c>
      <c r="G175" s="199">
        <f t="shared" si="16"/>
        <v>3.3313163710589525E-2</v>
      </c>
      <c r="H175" s="199">
        <f t="shared" si="16"/>
        <v>3.3906490386773673E-2</v>
      </c>
      <c r="I175" s="199">
        <f t="shared" si="16"/>
        <v>3.3868616866467534E-2</v>
      </c>
      <c r="J175" s="199">
        <f t="shared" si="16"/>
        <v>3.9530452237709131E-2</v>
      </c>
      <c r="K175" s="199">
        <f t="shared" si="16"/>
        <v>0</v>
      </c>
      <c r="L175" s="199">
        <f t="shared" si="16"/>
        <v>0</v>
      </c>
      <c r="M175" s="199">
        <f t="shared" si="16"/>
        <v>0</v>
      </c>
      <c r="N175" s="199">
        <f t="shared" si="16"/>
        <v>0</v>
      </c>
      <c r="O175" s="199">
        <f t="shared" si="16"/>
        <v>0</v>
      </c>
      <c r="P175" s="199">
        <f t="shared" si="16"/>
        <v>0</v>
      </c>
      <c r="Q175" s="199">
        <f t="shared" si="16"/>
        <v>0</v>
      </c>
    </row>
    <row r="176" spans="1:17" x14ac:dyDescent="0.25">
      <c r="A176" s="142" t="s">
        <v>163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0</v>
      </c>
      <c r="G176" s="199">
        <f t="shared" si="17"/>
        <v>0</v>
      </c>
      <c r="H176" s="199">
        <f t="shared" si="17"/>
        <v>0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0.1767402620484077</v>
      </c>
      <c r="C177" s="200">
        <f t="shared" si="18"/>
        <v>0.16997028351894564</v>
      </c>
      <c r="D177" s="200">
        <f t="shared" si="18"/>
        <v>0.17245513098794754</v>
      </c>
      <c r="E177" s="200">
        <f t="shared" si="18"/>
        <v>0.15358461522162745</v>
      </c>
      <c r="F177" s="200">
        <f t="shared" si="18"/>
        <v>0.12259243499108467</v>
      </c>
      <c r="G177" s="200">
        <f t="shared" si="18"/>
        <v>8.9196101691828109E-2</v>
      </c>
      <c r="H177" s="200">
        <f t="shared" si="18"/>
        <v>9.8417750717163924E-2</v>
      </c>
      <c r="I177" s="200">
        <f t="shared" si="18"/>
        <v>0.10712675734472087</v>
      </c>
      <c r="J177" s="200">
        <f t="shared" si="18"/>
        <v>0.1267560604693985</v>
      </c>
      <c r="K177" s="200">
        <f t="shared" si="18"/>
        <v>0</v>
      </c>
      <c r="L177" s="200">
        <f t="shared" si="18"/>
        <v>0</v>
      </c>
      <c r="M177" s="200">
        <f t="shared" si="18"/>
        <v>0</v>
      </c>
      <c r="N177" s="200">
        <f t="shared" si="18"/>
        <v>0</v>
      </c>
      <c r="O177" s="200">
        <f t="shared" si="18"/>
        <v>0</v>
      </c>
      <c r="P177" s="200">
        <f t="shared" si="18"/>
        <v>0</v>
      </c>
      <c r="Q177" s="200">
        <f t="shared" si="18"/>
        <v>0</v>
      </c>
    </row>
    <row r="178" spans="1:17" x14ac:dyDescent="0.25">
      <c r="A178" s="142" t="s">
        <v>162</v>
      </c>
      <c r="B178" s="199">
        <f t="shared" ref="B178:Q178" si="19">IF(B$52=0,0,B$52/B$33)</f>
        <v>1.2706423415688131E-4</v>
      </c>
      <c r="C178" s="199">
        <f t="shared" si="19"/>
        <v>1.4532870699868544E-4</v>
      </c>
      <c r="D178" s="199">
        <f t="shared" si="19"/>
        <v>2.8437576966139426E-4</v>
      </c>
      <c r="E178" s="199">
        <f t="shared" si="19"/>
        <v>8.0293533403230031E-5</v>
      </c>
      <c r="F178" s="199">
        <f t="shared" si="19"/>
        <v>1.4312636773624137E-4</v>
      </c>
      <c r="G178" s="199">
        <f t="shared" si="19"/>
        <v>4.2797477481064259E-4</v>
      </c>
      <c r="H178" s="199">
        <f t="shared" si="19"/>
        <v>2.022162476145646E-3</v>
      </c>
      <c r="I178" s="199">
        <f t="shared" si="19"/>
        <v>5.5239350588835966E-3</v>
      </c>
      <c r="J178" s="199">
        <f t="shared" si="19"/>
        <v>1.3134997292093645E-2</v>
      </c>
      <c r="K178" s="199">
        <f t="shared" si="19"/>
        <v>0</v>
      </c>
      <c r="L178" s="199">
        <f t="shared" si="19"/>
        <v>0</v>
      </c>
      <c r="M178" s="199">
        <f t="shared" si="19"/>
        <v>0</v>
      </c>
      <c r="N178" s="199">
        <f t="shared" si="19"/>
        <v>0</v>
      </c>
      <c r="O178" s="199">
        <f t="shared" si="19"/>
        <v>0</v>
      </c>
      <c r="P178" s="199">
        <f t="shared" si="19"/>
        <v>0</v>
      </c>
      <c r="Q178" s="199">
        <f t="shared" si="19"/>
        <v>0</v>
      </c>
    </row>
    <row r="179" spans="1:17" x14ac:dyDescent="0.25">
      <c r="A179" s="142" t="s">
        <v>161</v>
      </c>
      <c r="B179" s="199">
        <f t="shared" ref="B179:Q179" si="20">IF(B$56=0,0,B$56/B$33)</f>
        <v>0.17661319781425083</v>
      </c>
      <c r="C179" s="199">
        <f t="shared" si="20"/>
        <v>0.16982495481194695</v>
      </c>
      <c r="D179" s="199">
        <f t="shared" si="20"/>
        <v>0.17217075521828612</v>
      </c>
      <c r="E179" s="199">
        <f t="shared" si="20"/>
        <v>0.15350432168822423</v>
      </c>
      <c r="F179" s="199">
        <f t="shared" si="20"/>
        <v>0.12244930862334844</v>
      </c>
      <c r="G179" s="199">
        <f t="shared" si="20"/>
        <v>8.8768126917017465E-2</v>
      </c>
      <c r="H179" s="199">
        <f t="shared" si="20"/>
        <v>9.6395588241018279E-2</v>
      </c>
      <c r="I179" s="199">
        <f t="shared" si="20"/>
        <v>0.10160282228583727</v>
      </c>
      <c r="J179" s="199">
        <f t="shared" si="20"/>
        <v>0.11362106317730485</v>
      </c>
      <c r="K179" s="199">
        <f t="shared" si="20"/>
        <v>0</v>
      </c>
      <c r="L179" s="199">
        <f t="shared" si="20"/>
        <v>0</v>
      </c>
      <c r="M179" s="199">
        <f t="shared" si="20"/>
        <v>0</v>
      </c>
      <c r="N179" s="199">
        <f t="shared" si="20"/>
        <v>0</v>
      </c>
      <c r="O179" s="199">
        <f t="shared" si="20"/>
        <v>0</v>
      </c>
      <c r="P179" s="199">
        <f t="shared" si="20"/>
        <v>0</v>
      </c>
      <c r="Q179" s="199">
        <f t="shared" si="20"/>
        <v>0</v>
      </c>
    </row>
    <row r="180" spans="1:17" x14ac:dyDescent="0.25">
      <c r="A180" s="142" t="s">
        <v>160</v>
      </c>
      <c r="B180" s="199">
        <f t="shared" ref="B180:Q180" si="21">IF(B$67=0,0,B$67/B$33)</f>
        <v>0</v>
      </c>
      <c r="C180" s="199">
        <f t="shared" si="21"/>
        <v>0</v>
      </c>
      <c r="D180" s="199">
        <f t="shared" si="21"/>
        <v>0</v>
      </c>
      <c r="E180" s="199">
        <f t="shared" si="21"/>
        <v>0</v>
      </c>
      <c r="F180" s="199">
        <f t="shared" si="21"/>
        <v>0</v>
      </c>
      <c r="G180" s="199">
        <f t="shared" si="21"/>
        <v>0</v>
      </c>
      <c r="H180" s="199">
        <f t="shared" si="21"/>
        <v>0</v>
      </c>
      <c r="I180" s="199">
        <f t="shared" si="21"/>
        <v>0</v>
      </c>
      <c r="J180" s="199">
        <f t="shared" si="21"/>
        <v>0</v>
      </c>
      <c r="K180" s="199">
        <f t="shared" si="21"/>
        <v>0</v>
      </c>
      <c r="L180" s="199">
        <f t="shared" si="21"/>
        <v>0</v>
      </c>
      <c r="M180" s="199">
        <f t="shared" si="21"/>
        <v>0</v>
      </c>
      <c r="N180" s="199">
        <f t="shared" si="21"/>
        <v>0</v>
      </c>
      <c r="O180" s="199">
        <f t="shared" si="21"/>
        <v>0</v>
      </c>
      <c r="P180" s="199">
        <f t="shared" si="21"/>
        <v>0</v>
      </c>
      <c r="Q180" s="199">
        <f t="shared" si="21"/>
        <v>0</v>
      </c>
    </row>
    <row r="181" spans="1:17" x14ac:dyDescent="0.25">
      <c r="A181" s="177" t="s">
        <v>98</v>
      </c>
      <c r="B181" s="209">
        <f t="shared" ref="B181:Q181" si="22">IF(B$68=0,0,B$68/B$33)</f>
        <v>0.79049854301695066</v>
      </c>
      <c r="C181" s="209">
        <f t="shared" si="22"/>
        <v>0.79880174166758644</v>
      </c>
      <c r="D181" s="209">
        <f t="shared" si="22"/>
        <v>0.79820166598483488</v>
      </c>
      <c r="E181" s="209">
        <f t="shared" si="22"/>
        <v>0.81809432276657479</v>
      </c>
      <c r="F181" s="209">
        <f t="shared" si="22"/>
        <v>0.8506085941400644</v>
      </c>
      <c r="G181" s="209">
        <f t="shared" si="22"/>
        <v>0.8768358151775123</v>
      </c>
      <c r="H181" s="209">
        <f t="shared" si="22"/>
        <v>0.86700857567033407</v>
      </c>
      <c r="I181" s="209">
        <f t="shared" si="22"/>
        <v>0.85833826340753783</v>
      </c>
      <c r="J181" s="209">
        <f t="shared" si="22"/>
        <v>0.83309826850521207</v>
      </c>
      <c r="K181" s="209">
        <f t="shared" si="22"/>
        <v>0</v>
      </c>
      <c r="L181" s="209">
        <f t="shared" si="22"/>
        <v>0</v>
      </c>
      <c r="M181" s="209">
        <f t="shared" si="22"/>
        <v>0</v>
      </c>
      <c r="N181" s="209">
        <f t="shared" si="22"/>
        <v>0</v>
      </c>
      <c r="O181" s="209">
        <f t="shared" si="22"/>
        <v>0</v>
      </c>
      <c r="P181" s="209">
        <f t="shared" si="22"/>
        <v>0</v>
      </c>
      <c r="Q181" s="209">
        <f t="shared" si="22"/>
        <v>0</v>
      </c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3">SUM(B$184:B$189,B$193:B$194,B$196:B$198)</f>
        <v>1.0000000000000002</v>
      </c>
      <c r="C183" s="77">
        <f t="shared" si="23"/>
        <v>0.99999999999999978</v>
      </c>
      <c r="D183" s="77">
        <f t="shared" si="23"/>
        <v>0.99999999999999978</v>
      </c>
      <c r="E183" s="77">
        <f t="shared" si="23"/>
        <v>0.99999999999999989</v>
      </c>
      <c r="F183" s="77">
        <f t="shared" si="23"/>
        <v>1</v>
      </c>
      <c r="G183" s="77">
        <f t="shared" si="23"/>
        <v>1</v>
      </c>
      <c r="H183" s="77">
        <f t="shared" si="23"/>
        <v>1</v>
      </c>
      <c r="I183" s="77">
        <f t="shared" si="23"/>
        <v>1</v>
      </c>
      <c r="J183" s="77">
        <f t="shared" si="23"/>
        <v>1</v>
      </c>
      <c r="K183" s="77">
        <f t="shared" si="23"/>
        <v>1</v>
      </c>
      <c r="L183" s="77">
        <f t="shared" si="23"/>
        <v>1</v>
      </c>
      <c r="M183" s="77">
        <f t="shared" si="23"/>
        <v>1</v>
      </c>
      <c r="N183" s="77">
        <f t="shared" si="23"/>
        <v>1</v>
      </c>
      <c r="O183" s="77">
        <f t="shared" si="23"/>
        <v>0.99999999999999978</v>
      </c>
      <c r="P183" s="77">
        <f t="shared" si="23"/>
        <v>1</v>
      </c>
      <c r="Q183" s="77">
        <f t="shared" si="23"/>
        <v>1.0000000000000002</v>
      </c>
    </row>
    <row r="184" spans="1:17" x14ac:dyDescent="0.25">
      <c r="A184" s="132" t="s">
        <v>83</v>
      </c>
      <c r="B184" s="203">
        <f t="shared" ref="B184:Q184" si="24">IF(B$71=0,0,B$71/B$70)</f>
        <v>0</v>
      </c>
      <c r="C184" s="203">
        <f t="shared" si="24"/>
        <v>0</v>
      </c>
      <c r="D184" s="203">
        <f t="shared" si="24"/>
        <v>0</v>
      </c>
      <c r="E184" s="203">
        <f t="shared" si="24"/>
        <v>0</v>
      </c>
      <c r="F184" s="203">
        <f t="shared" si="24"/>
        <v>0</v>
      </c>
      <c r="G184" s="203">
        <f t="shared" si="24"/>
        <v>0</v>
      </c>
      <c r="H184" s="203">
        <f t="shared" si="24"/>
        <v>0</v>
      </c>
      <c r="I184" s="203">
        <f t="shared" si="24"/>
        <v>0</v>
      </c>
      <c r="J184" s="203">
        <f t="shared" si="24"/>
        <v>0</v>
      </c>
      <c r="K184" s="203">
        <f t="shared" si="24"/>
        <v>0</v>
      </c>
      <c r="L184" s="203">
        <f t="shared" si="24"/>
        <v>0</v>
      </c>
      <c r="M184" s="203">
        <f t="shared" si="24"/>
        <v>0</v>
      </c>
      <c r="N184" s="203">
        <f t="shared" si="24"/>
        <v>0</v>
      </c>
      <c r="O184" s="203">
        <f t="shared" si="24"/>
        <v>0</v>
      </c>
      <c r="P184" s="203">
        <f t="shared" si="24"/>
        <v>0</v>
      </c>
      <c r="Q184" s="203">
        <f t="shared" si="24"/>
        <v>0</v>
      </c>
    </row>
    <row r="185" spans="1:17" x14ac:dyDescent="0.25">
      <c r="A185" s="76" t="s">
        <v>82</v>
      </c>
      <c r="B185" s="202">
        <f t="shared" ref="B185:Q185" si="25">IF(B$72=0,0,B$72/B$70)</f>
        <v>0</v>
      </c>
      <c r="C185" s="202">
        <f t="shared" si="25"/>
        <v>0</v>
      </c>
      <c r="D185" s="202">
        <f t="shared" si="25"/>
        <v>0</v>
      </c>
      <c r="E185" s="202">
        <f t="shared" si="25"/>
        <v>0</v>
      </c>
      <c r="F185" s="202">
        <f t="shared" si="25"/>
        <v>0</v>
      </c>
      <c r="G185" s="202">
        <f t="shared" si="25"/>
        <v>0</v>
      </c>
      <c r="H185" s="202">
        <f t="shared" si="25"/>
        <v>0</v>
      </c>
      <c r="I185" s="202">
        <f t="shared" si="25"/>
        <v>0</v>
      </c>
      <c r="J185" s="202">
        <f t="shared" si="25"/>
        <v>0</v>
      </c>
      <c r="K185" s="202">
        <f t="shared" si="25"/>
        <v>0</v>
      </c>
      <c r="L185" s="202">
        <f t="shared" si="25"/>
        <v>0</v>
      </c>
      <c r="M185" s="202">
        <f t="shared" si="25"/>
        <v>0</v>
      </c>
      <c r="N185" s="202">
        <f t="shared" si="25"/>
        <v>0</v>
      </c>
      <c r="O185" s="202">
        <f t="shared" si="25"/>
        <v>0</v>
      </c>
      <c r="P185" s="202">
        <f t="shared" si="25"/>
        <v>0</v>
      </c>
      <c r="Q185" s="202">
        <f t="shared" si="25"/>
        <v>0</v>
      </c>
    </row>
    <row r="186" spans="1:17" x14ac:dyDescent="0.25">
      <c r="A186" s="76" t="s">
        <v>81</v>
      </c>
      <c r="B186" s="202">
        <f t="shared" ref="B186:Q186" si="26">IF(B$73=0,0,B$73/B$70)</f>
        <v>0</v>
      </c>
      <c r="C186" s="202">
        <f t="shared" si="26"/>
        <v>0</v>
      </c>
      <c r="D186" s="202">
        <f t="shared" si="26"/>
        <v>0</v>
      </c>
      <c r="E186" s="202">
        <f t="shared" si="26"/>
        <v>0</v>
      </c>
      <c r="F186" s="202">
        <f t="shared" si="26"/>
        <v>0</v>
      </c>
      <c r="G186" s="202">
        <f t="shared" si="26"/>
        <v>0</v>
      </c>
      <c r="H186" s="202">
        <f t="shared" si="26"/>
        <v>0</v>
      </c>
      <c r="I186" s="202">
        <f t="shared" si="26"/>
        <v>0</v>
      </c>
      <c r="J186" s="202">
        <f t="shared" si="26"/>
        <v>0</v>
      </c>
      <c r="K186" s="202">
        <f t="shared" si="26"/>
        <v>0</v>
      </c>
      <c r="L186" s="202">
        <f t="shared" si="26"/>
        <v>0</v>
      </c>
      <c r="M186" s="202">
        <f t="shared" si="26"/>
        <v>0</v>
      </c>
      <c r="N186" s="202">
        <f t="shared" si="26"/>
        <v>0</v>
      </c>
      <c r="O186" s="202">
        <f t="shared" si="26"/>
        <v>0</v>
      </c>
      <c r="P186" s="202">
        <f t="shared" si="26"/>
        <v>0</v>
      </c>
      <c r="Q186" s="202">
        <f t="shared" si="26"/>
        <v>0</v>
      </c>
    </row>
    <row r="187" spans="1:17" x14ac:dyDescent="0.25">
      <c r="A187" s="76" t="s">
        <v>80</v>
      </c>
      <c r="B187" s="202">
        <f t="shared" ref="B187:Q187" si="27">IF(B$74=0,0,B$74/B$70)</f>
        <v>0</v>
      </c>
      <c r="C187" s="202">
        <f t="shared" si="27"/>
        <v>0</v>
      </c>
      <c r="D187" s="202">
        <f t="shared" si="27"/>
        <v>0</v>
      </c>
      <c r="E187" s="202">
        <f t="shared" si="27"/>
        <v>0</v>
      </c>
      <c r="F187" s="202">
        <f t="shared" si="27"/>
        <v>0</v>
      </c>
      <c r="G187" s="202">
        <f t="shared" si="27"/>
        <v>0</v>
      </c>
      <c r="H187" s="202">
        <f t="shared" si="27"/>
        <v>0</v>
      </c>
      <c r="I187" s="202">
        <f t="shared" si="27"/>
        <v>0</v>
      </c>
      <c r="J187" s="202">
        <f t="shared" si="27"/>
        <v>0</v>
      </c>
      <c r="K187" s="202">
        <f t="shared" si="27"/>
        <v>0</v>
      </c>
      <c r="L187" s="202">
        <f t="shared" si="27"/>
        <v>0</v>
      </c>
      <c r="M187" s="202">
        <f t="shared" si="27"/>
        <v>0</v>
      </c>
      <c r="N187" s="202">
        <f t="shared" si="27"/>
        <v>0</v>
      </c>
      <c r="O187" s="202">
        <f t="shared" si="27"/>
        <v>0</v>
      </c>
      <c r="P187" s="202">
        <f t="shared" si="27"/>
        <v>0</v>
      </c>
      <c r="Q187" s="202">
        <f t="shared" si="27"/>
        <v>0</v>
      </c>
    </row>
    <row r="188" spans="1:17" x14ac:dyDescent="0.25">
      <c r="A188" s="129" t="s">
        <v>79</v>
      </c>
      <c r="B188" s="201">
        <f t="shared" ref="B188:Q188" si="28">IF(B$75=0,0,B$75/B$70)</f>
        <v>1.0683428268844391E-3</v>
      </c>
      <c r="C188" s="201">
        <f t="shared" si="28"/>
        <v>1.0553925777890504E-3</v>
      </c>
      <c r="D188" s="201">
        <f t="shared" si="28"/>
        <v>1.0160402142440762E-3</v>
      </c>
      <c r="E188" s="201">
        <f t="shared" si="28"/>
        <v>1.0707450486786064E-3</v>
      </c>
      <c r="F188" s="201">
        <f t="shared" si="28"/>
        <v>1.1818696188822043E-3</v>
      </c>
      <c r="G188" s="201">
        <f t="shared" si="28"/>
        <v>1.8131140614709321E-3</v>
      </c>
      <c r="H188" s="201">
        <f t="shared" si="28"/>
        <v>1.7317710313599741E-3</v>
      </c>
      <c r="I188" s="201">
        <f t="shared" si="28"/>
        <v>1.4213295583690977E-3</v>
      </c>
      <c r="J188" s="201">
        <f t="shared" si="28"/>
        <v>1.1745370813584061E-3</v>
      </c>
      <c r="K188" s="201">
        <f t="shared" si="28"/>
        <v>1.3233011752098831E-3</v>
      </c>
      <c r="L188" s="201">
        <f t="shared" si="28"/>
        <v>1.0612461856431099E-3</v>
      </c>
      <c r="M188" s="201">
        <f t="shared" si="28"/>
        <v>1.0815832909648018E-3</v>
      </c>
      <c r="N188" s="201">
        <f t="shared" si="28"/>
        <v>1.0969561033260036E-3</v>
      </c>
      <c r="O188" s="201">
        <f t="shared" si="28"/>
        <v>1.104960236838685E-3</v>
      </c>
      <c r="P188" s="201">
        <f t="shared" si="28"/>
        <v>1.0432491904759844E-3</v>
      </c>
      <c r="Q188" s="201">
        <f t="shared" si="28"/>
        <v>1.0285605004457571E-3</v>
      </c>
    </row>
    <row r="189" spans="1:17" x14ac:dyDescent="0.25">
      <c r="A189" s="127" t="s">
        <v>149</v>
      </c>
      <c r="B189" s="200">
        <f t="shared" ref="B189:Q189" si="29">IF(B$80=0,0,B$80/B$70)</f>
        <v>0.23822149164105638</v>
      </c>
      <c r="C189" s="200">
        <f t="shared" si="29"/>
        <v>0.23571157093431847</v>
      </c>
      <c r="D189" s="200">
        <f t="shared" si="29"/>
        <v>0.22617690272524091</v>
      </c>
      <c r="E189" s="200">
        <f t="shared" si="29"/>
        <v>0.2380497314295299</v>
      </c>
      <c r="F189" s="200">
        <f t="shared" si="29"/>
        <v>0.26287667932047076</v>
      </c>
      <c r="G189" s="200">
        <f t="shared" si="29"/>
        <v>0.23653865029348292</v>
      </c>
      <c r="H189" s="200">
        <f t="shared" si="29"/>
        <v>0.22576101654142441</v>
      </c>
      <c r="I189" s="200">
        <f t="shared" si="29"/>
        <v>0.31611625530691095</v>
      </c>
      <c r="J189" s="200">
        <f t="shared" si="29"/>
        <v>0.26136110765671705</v>
      </c>
      <c r="K189" s="200">
        <f t="shared" si="29"/>
        <v>0.29468468855239599</v>
      </c>
      <c r="L189" s="200">
        <f t="shared" si="29"/>
        <v>0.2366679577350862</v>
      </c>
      <c r="M189" s="200">
        <f t="shared" si="29"/>
        <v>0.24076215757052291</v>
      </c>
      <c r="N189" s="200">
        <f t="shared" si="29"/>
        <v>0.24310710130151048</v>
      </c>
      <c r="O189" s="200">
        <f t="shared" si="29"/>
        <v>0.24490493191835733</v>
      </c>
      <c r="P189" s="200">
        <f t="shared" si="29"/>
        <v>0.23119715453985218</v>
      </c>
      <c r="Q189" s="200">
        <f t="shared" si="29"/>
        <v>0.22771304715673366</v>
      </c>
    </row>
    <row r="190" spans="1:17" x14ac:dyDescent="0.25">
      <c r="A190" s="142" t="s">
        <v>166</v>
      </c>
      <c r="B190" s="199">
        <f t="shared" ref="B190:Q190" si="30">IF(B$81=0,0,B$81/B$70)</f>
        <v>0.23822149164105638</v>
      </c>
      <c r="C190" s="199">
        <f t="shared" si="30"/>
        <v>0.23571157093431847</v>
      </c>
      <c r="D190" s="199">
        <f t="shared" si="30"/>
        <v>0.22617690272524091</v>
      </c>
      <c r="E190" s="199">
        <f t="shared" si="30"/>
        <v>0.2380497314295299</v>
      </c>
      <c r="F190" s="199">
        <f t="shared" si="30"/>
        <v>0.26287667932047076</v>
      </c>
      <c r="G190" s="199">
        <f t="shared" si="30"/>
        <v>0.23653865029348292</v>
      </c>
      <c r="H190" s="199">
        <f t="shared" si="30"/>
        <v>0.22576101654142441</v>
      </c>
      <c r="I190" s="199">
        <f t="shared" si="30"/>
        <v>0.31611625530691095</v>
      </c>
      <c r="J190" s="199">
        <f t="shared" si="30"/>
        <v>0.26136110765671705</v>
      </c>
      <c r="K190" s="199">
        <f t="shared" si="30"/>
        <v>0.29468468855239599</v>
      </c>
      <c r="L190" s="199">
        <f t="shared" si="30"/>
        <v>0.2366679577350862</v>
      </c>
      <c r="M190" s="199">
        <f t="shared" si="30"/>
        <v>0.24076215757052291</v>
      </c>
      <c r="N190" s="199">
        <f t="shared" si="30"/>
        <v>0.24310710130151048</v>
      </c>
      <c r="O190" s="199">
        <f t="shared" si="30"/>
        <v>0.24490493191835733</v>
      </c>
      <c r="P190" s="199">
        <f t="shared" si="30"/>
        <v>0.23119715453985218</v>
      </c>
      <c r="Q190" s="199">
        <f t="shared" si="30"/>
        <v>0.22771304715673366</v>
      </c>
    </row>
    <row r="191" spans="1:17" x14ac:dyDescent="0.25">
      <c r="A191" s="142" t="s">
        <v>165</v>
      </c>
      <c r="B191" s="199">
        <f t="shared" ref="B191:Q191" si="31">IF(B$86=0,0,B$86/B$70)</f>
        <v>0</v>
      </c>
      <c r="C191" s="199">
        <f t="shared" si="31"/>
        <v>0</v>
      </c>
      <c r="D191" s="199">
        <f t="shared" si="31"/>
        <v>0</v>
      </c>
      <c r="E191" s="199">
        <f t="shared" si="31"/>
        <v>0</v>
      </c>
      <c r="F191" s="199">
        <f t="shared" si="31"/>
        <v>0</v>
      </c>
      <c r="G191" s="199">
        <f t="shared" si="31"/>
        <v>0</v>
      </c>
      <c r="H191" s="199">
        <f t="shared" si="31"/>
        <v>0</v>
      </c>
      <c r="I191" s="199">
        <f t="shared" si="31"/>
        <v>0</v>
      </c>
      <c r="J191" s="199">
        <f t="shared" si="31"/>
        <v>0</v>
      </c>
      <c r="K191" s="199">
        <f t="shared" si="31"/>
        <v>0</v>
      </c>
      <c r="L191" s="199">
        <f t="shared" si="31"/>
        <v>0</v>
      </c>
      <c r="M191" s="199">
        <f t="shared" si="31"/>
        <v>0</v>
      </c>
      <c r="N191" s="199">
        <f t="shared" si="31"/>
        <v>0</v>
      </c>
      <c r="O191" s="199">
        <f t="shared" si="31"/>
        <v>0</v>
      </c>
      <c r="P191" s="199">
        <f t="shared" si="31"/>
        <v>0</v>
      </c>
      <c r="Q191" s="199">
        <f t="shared" si="31"/>
        <v>0</v>
      </c>
    </row>
    <row r="192" spans="1:17" x14ac:dyDescent="0.25">
      <c r="A192" s="127" t="s">
        <v>148</v>
      </c>
      <c r="B192" s="200">
        <f t="shared" ref="B192:Q192" si="32">IF(B$87=0,0,B$87/B$70)</f>
        <v>0.15540990721146916</v>
      </c>
      <c r="C192" s="200">
        <f t="shared" si="32"/>
        <v>0.15483571668518489</v>
      </c>
      <c r="D192" s="200">
        <f t="shared" si="32"/>
        <v>0.14730989192351923</v>
      </c>
      <c r="E192" s="200">
        <f t="shared" si="32"/>
        <v>0.15480335327703446</v>
      </c>
      <c r="F192" s="200">
        <f t="shared" si="32"/>
        <v>0.17098924876649196</v>
      </c>
      <c r="G192" s="200">
        <f t="shared" si="32"/>
        <v>0.26251598805340082</v>
      </c>
      <c r="H192" s="200">
        <f t="shared" si="32"/>
        <v>0.25051331424697321</v>
      </c>
      <c r="I192" s="200">
        <f t="shared" si="32"/>
        <v>0.20562901703192268</v>
      </c>
      <c r="J192" s="200">
        <f t="shared" si="32"/>
        <v>0.21481843464393205</v>
      </c>
      <c r="K192" s="200">
        <f t="shared" si="32"/>
        <v>0.19214245414647066</v>
      </c>
      <c r="L192" s="200">
        <f t="shared" si="32"/>
        <v>0.32247768915741792</v>
      </c>
      <c r="M192" s="200">
        <f t="shared" si="32"/>
        <v>0.3054903422206276</v>
      </c>
      <c r="N192" s="200">
        <f t="shared" si="32"/>
        <v>0.31690660650460789</v>
      </c>
      <c r="O192" s="200">
        <f t="shared" si="32"/>
        <v>0.30613157417142101</v>
      </c>
      <c r="P192" s="200">
        <f t="shared" si="32"/>
        <v>0.27516167291211419</v>
      </c>
      <c r="Q192" s="200">
        <f t="shared" si="32"/>
        <v>0.28157447599556085</v>
      </c>
    </row>
    <row r="193" spans="1:17" x14ac:dyDescent="0.25">
      <c r="A193" s="142" t="s">
        <v>164</v>
      </c>
      <c r="B193" s="199">
        <f t="shared" ref="B193:Q193" si="33">IF(B$88=0,0,B$88/B$70)</f>
        <v>0.15540990721146916</v>
      </c>
      <c r="C193" s="199">
        <f t="shared" si="33"/>
        <v>0.15483571668518489</v>
      </c>
      <c r="D193" s="199">
        <f t="shared" si="33"/>
        <v>0.14730989192351923</v>
      </c>
      <c r="E193" s="199">
        <f t="shared" si="33"/>
        <v>0.15480335327703446</v>
      </c>
      <c r="F193" s="199">
        <f t="shared" si="33"/>
        <v>0.17098924876649196</v>
      </c>
      <c r="G193" s="199">
        <f t="shared" si="33"/>
        <v>0.26251598805340082</v>
      </c>
      <c r="H193" s="199">
        <f t="shared" si="33"/>
        <v>0.25051331424697321</v>
      </c>
      <c r="I193" s="199">
        <f t="shared" si="33"/>
        <v>0.20562901703192268</v>
      </c>
      <c r="J193" s="199">
        <f t="shared" si="33"/>
        <v>0.21481843464393205</v>
      </c>
      <c r="K193" s="199">
        <f t="shared" si="33"/>
        <v>0.19214245414647066</v>
      </c>
      <c r="L193" s="199">
        <f t="shared" si="33"/>
        <v>0.32247768915741792</v>
      </c>
      <c r="M193" s="199">
        <f t="shared" si="33"/>
        <v>0.3054903422206276</v>
      </c>
      <c r="N193" s="199">
        <f t="shared" si="33"/>
        <v>0.31690660650460789</v>
      </c>
      <c r="O193" s="199">
        <f t="shared" si="33"/>
        <v>0.30613157417142101</v>
      </c>
      <c r="P193" s="199">
        <f t="shared" si="33"/>
        <v>0.27516167291211419</v>
      </c>
      <c r="Q193" s="199">
        <f t="shared" si="33"/>
        <v>0.28157447599556085</v>
      </c>
    </row>
    <row r="194" spans="1:17" x14ac:dyDescent="0.25">
      <c r="A194" s="142" t="s">
        <v>163</v>
      </c>
      <c r="B194" s="199">
        <f t="shared" ref="B194:Q194" si="34">IF(B$93=0,0,B$93/B$70)</f>
        <v>0</v>
      </c>
      <c r="C194" s="199">
        <f t="shared" si="34"/>
        <v>0</v>
      </c>
      <c r="D194" s="199">
        <f t="shared" si="34"/>
        <v>0</v>
      </c>
      <c r="E194" s="199">
        <f t="shared" si="34"/>
        <v>0</v>
      </c>
      <c r="F194" s="199">
        <f t="shared" si="34"/>
        <v>0</v>
      </c>
      <c r="G194" s="199">
        <f t="shared" si="34"/>
        <v>0</v>
      </c>
      <c r="H194" s="199">
        <f t="shared" si="34"/>
        <v>0</v>
      </c>
      <c r="I194" s="199">
        <f t="shared" si="34"/>
        <v>0</v>
      </c>
      <c r="J194" s="199">
        <f t="shared" si="34"/>
        <v>0</v>
      </c>
      <c r="K194" s="199">
        <f t="shared" si="34"/>
        <v>0</v>
      </c>
      <c r="L194" s="199">
        <f t="shared" si="34"/>
        <v>0</v>
      </c>
      <c r="M194" s="199">
        <f t="shared" si="34"/>
        <v>0</v>
      </c>
      <c r="N194" s="199">
        <f t="shared" si="34"/>
        <v>0</v>
      </c>
      <c r="O194" s="199">
        <f t="shared" si="34"/>
        <v>0</v>
      </c>
      <c r="P194" s="199">
        <f t="shared" si="34"/>
        <v>0</v>
      </c>
      <c r="Q194" s="199">
        <f t="shared" si="34"/>
        <v>0</v>
      </c>
    </row>
    <row r="195" spans="1:17" x14ac:dyDescent="0.25">
      <c r="A195" s="127" t="s">
        <v>147</v>
      </c>
      <c r="B195" s="200">
        <f t="shared" ref="B195:Q195" si="35">IF(B$94=0,0,B$94/B$70)</f>
        <v>0.60530025832059009</v>
      </c>
      <c r="C195" s="200">
        <f t="shared" si="35"/>
        <v>0.60839731980270739</v>
      </c>
      <c r="D195" s="200">
        <f t="shared" si="35"/>
        <v>0.62549716513699549</v>
      </c>
      <c r="E195" s="200">
        <f t="shared" si="35"/>
        <v>0.60607617024475691</v>
      </c>
      <c r="F195" s="200">
        <f t="shared" si="35"/>
        <v>0.56495220229415499</v>
      </c>
      <c r="G195" s="200">
        <f t="shared" si="35"/>
        <v>0.49913224759164537</v>
      </c>
      <c r="H195" s="200">
        <f t="shared" si="35"/>
        <v>0.52199389818024244</v>
      </c>
      <c r="I195" s="200">
        <f t="shared" si="35"/>
        <v>0.47683339810279718</v>
      </c>
      <c r="J195" s="200">
        <f t="shared" si="35"/>
        <v>0.52264592061799253</v>
      </c>
      <c r="K195" s="200">
        <f t="shared" si="35"/>
        <v>0.51184955612592342</v>
      </c>
      <c r="L195" s="200">
        <f t="shared" si="35"/>
        <v>0.43979310692185269</v>
      </c>
      <c r="M195" s="200">
        <f t="shared" si="35"/>
        <v>0.45266591691788471</v>
      </c>
      <c r="N195" s="200">
        <f t="shared" si="35"/>
        <v>0.4388893360905558</v>
      </c>
      <c r="O195" s="200">
        <f t="shared" si="35"/>
        <v>0.4478585336733828</v>
      </c>
      <c r="P195" s="200">
        <f t="shared" si="35"/>
        <v>0.4925979233575577</v>
      </c>
      <c r="Q195" s="200">
        <f t="shared" si="35"/>
        <v>0.48968391634725983</v>
      </c>
    </row>
    <row r="196" spans="1:17" x14ac:dyDescent="0.25">
      <c r="A196" s="142" t="s">
        <v>162</v>
      </c>
      <c r="B196" s="199">
        <f t="shared" ref="B196:Q196" si="36">IF(B$95=0,0,B$95/B$70)</f>
        <v>7.3738163592549418E-4</v>
      </c>
      <c r="C196" s="199">
        <f t="shared" si="36"/>
        <v>8.8136999006925684E-4</v>
      </c>
      <c r="D196" s="199">
        <f t="shared" si="36"/>
        <v>1.7466055100598501E-3</v>
      </c>
      <c r="E196" s="199">
        <f t="shared" si="36"/>
        <v>5.369735526437006E-4</v>
      </c>
      <c r="F196" s="199">
        <f t="shared" si="36"/>
        <v>1.1172900952160353E-3</v>
      </c>
      <c r="G196" s="199">
        <f t="shared" si="36"/>
        <v>4.0466170796054106E-3</v>
      </c>
      <c r="H196" s="199">
        <f t="shared" si="36"/>
        <v>1.7926606259377979E-2</v>
      </c>
      <c r="I196" s="199">
        <f t="shared" si="36"/>
        <v>4.0241073823906279E-2</v>
      </c>
      <c r="J196" s="199">
        <f t="shared" si="36"/>
        <v>8.5645354465229556E-2</v>
      </c>
      <c r="K196" s="199">
        <f t="shared" si="36"/>
        <v>6.7513354502267461E-2</v>
      </c>
      <c r="L196" s="199">
        <f t="shared" si="36"/>
        <v>8.5017130830510088E-2</v>
      </c>
      <c r="M196" s="199">
        <f t="shared" si="36"/>
        <v>8.5128342300626159E-2</v>
      </c>
      <c r="N196" s="199">
        <f t="shared" si="36"/>
        <v>8.6692193373061388E-2</v>
      </c>
      <c r="O196" s="199">
        <f t="shared" si="36"/>
        <v>8.6587779546547977E-2</v>
      </c>
      <c r="P196" s="199">
        <f t="shared" si="36"/>
        <v>8.0949350110280371E-2</v>
      </c>
      <c r="Q196" s="199">
        <f t="shared" si="36"/>
        <v>8.0257426211023691E-2</v>
      </c>
    </row>
    <row r="197" spans="1:17" x14ac:dyDescent="0.25">
      <c r="A197" s="142" t="s">
        <v>161</v>
      </c>
      <c r="B197" s="199">
        <f t="shared" ref="B197:Q197" si="37">IF(B$99=0,0,B$99/B$70)</f>
        <v>0.60456287668466469</v>
      </c>
      <c r="C197" s="199">
        <f t="shared" si="37"/>
        <v>0.60751594981263812</v>
      </c>
      <c r="D197" s="199">
        <f t="shared" si="37"/>
        <v>0.62375055962693571</v>
      </c>
      <c r="E197" s="199">
        <f t="shared" si="37"/>
        <v>0.6055391966921132</v>
      </c>
      <c r="F197" s="199">
        <f t="shared" si="37"/>
        <v>0.563834912198939</v>
      </c>
      <c r="G197" s="199">
        <f t="shared" si="37"/>
        <v>0.49508563051203996</v>
      </c>
      <c r="H197" s="199">
        <f t="shared" si="37"/>
        <v>0.50406729192086441</v>
      </c>
      <c r="I197" s="199">
        <f t="shared" si="37"/>
        <v>0.43659232427889094</v>
      </c>
      <c r="J197" s="199">
        <f t="shared" si="37"/>
        <v>0.43700056615276295</v>
      </c>
      <c r="K197" s="199">
        <f t="shared" si="37"/>
        <v>0.44433620162365606</v>
      </c>
      <c r="L197" s="199">
        <f t="shared" si="37"/>
        <v>0.35477597609134265</v>
      </c>
      <c r="M197" s="199">
        <f t="shared" si="37"/>
        <v>0.36753757461725861</v>
      </c>
      <c r="N197" s="199">
        <f t="shared" si="37"/>
        <v>0.35219714271749442</v>
      </c>
      <c r="O197" s="199">
        <f t="shared" si="37"/>
        <v>0.36127075412683485</v>
      </c>
      <c r="P197" s="199">
        <f t="shared" si="37"/>
        <v>0.41164857324727733</v>
      </c>
      <c r="Q197" s="199">
        <f t="shared" si="37"/>
        <v>0.40942649013623617</v>
      </c>
    </row>
    <row r="198" spans="1:17" x14ac:dyDescent="0.25">
      <c r="A198" s="140" t="s">
        <v>160</v>
      </c>
      <c r="B198" s="198">
        <f t="shared" ref="B198:Q198" si="38">IF(B$110=0,0,B$110/B$70)</f>
        <v>0</v>
      </c>
      <c r="C198" s="198">
        <f t="shared" si="38"/>
        <v>0</v>
      </c>
      <c r="D198" s="198">
        <f t="shared" si="38"/>
        <v>0</v>
      </c>
      <c r="E198" s="198">
        <f t="shared" si="38"/>
        <v>0</v>
      </c>
      <c r="F198" s="198">
        <f t="shared" si="38"/>
        <v>0</v>
      </c>
      <c r="G198" s="198">
        <f t="shared" si="38"/>
        <v>0</v>
      </c>
      <c r="H198" s="198">
        <f t="shared" si="38"/>
        <v>0</v>
      </c>
      <c r="I198" s="198">
        <f t="shared" si="38"/>
        <v>0</v>
      </c>
      <c r="J198" s="198">
        <f t="shared" si="38"/>
        <v>0</v>
      </c>
      <c r="K198" s="198">
        <f t="shared" si="38"/>
        <v>0</v>
      </c>
      <c r="L198" s="198">
        <f t="shared" si="38"/>
        <v>0</v>
      </c>
      <c r="M198" s="198">
        <f t="shared" si="38"/>
        <v>0</v>
      </c>
      <c r="N198" s="198">
        <f t="shared" si="38"/>
        <v>0</v>
      </c>
      <c r="O198" s="198">
        <f t="shared" si="38"/>
        <v>0</v>
      </c>
      <c r="P198" s="198">
        <f t="shared" si="38"/>
        <v>0</v>
      </c>
      <c r="Q198" s="198">
        <f t="shared" si="38"/>
        <v>0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9">SUM(B$201:B$206,B$210:B$211,B$213:B$215,B216)</f>
        <v>0.99999999999999989</v>
      </c>
      <c r="C200" s="77">
        <f t="shared" si="39"/>
        <v>1</v>
      </c>
      <c r="D200" s="77">
        <f t="shared" si="39"/>
        <v>0.99999999999999989</v>
      </c>
      <c r="E200" s="77">
        <f t="shared" si="39"/>
        <v>1</v>
      </c>
      <c r="F200" s="77">
        <f t="shared" si="39"/>
        <v>1</v>
      </c>
      <c r="G200" s="77">
        <f t="shared" si="39"/>
        <v>1</v>
      </c>
      <c r="H200" s="77">
        <f t="shared" si="39"/>
        <v>1</v>
      </c>
      <c r="I200" s="77">
        <f t="shared" si="39"/>
        <v>0.99999999999999989</v>
      </c>
      <c r="J200" s="77">
        <f t="shared" si="39"/>
        <v>1</v>
      </c>
      <c r="K200" s="77">
        <f t="shared" si="39"/>
        <v>1</v>
      </c>
      <c r="L200" s="77">
        <f t="shared" si="39"/>
        <v>0.99999999999999978</v>
      </c>
      <c r="M200" s="77">
        <f t="shared" si="39"/>
        <v>1</v>
      </c>
      <c r="N200" s="77">
        <f t="shared" si="39"/>
        <v>1</v>
      </c>
      <c r="O200" s="77">
        <f t="shared" si="39"/>
        <v>1.0000000000000002</v>
      </c>
      <c r="P200" s="77">
        <f t="shared" si="39"/>
        <v>1</v>
      </c>
      <c r="Q200" s="77">
        <f t="shared" si="39"/>
        <v>1.0000000000000002</v>
      </c>
    </row>
    <row r="201" spans="1:17" x14ac:dyDescent="0.25">
      <c r="A201" s="132" t="s">
        <v>83</v>
      </c>
      <c r="B201" s="203">
        <f t="shared" ref="B201:Q201" si="40">IF(B$113=0,0,B$113/B$112)</f>
        <v>0</v>
      </c>
      <c r="C201" s="203">
        <f t="shared" si="40"/>
        <v>0</v>
      </c>
      <c r="D201" s="203">
        <f t="shared" si="40"/>
        <v>0</v>
      </c>
      <c r="E201" s="203">
        <f t="shared" si="40"/>
        <v>0</v>
      </c>
      <c r="F201" s="203">
        <f t="shared" si="40"/>
        <v>0</v>
      </c>
      <c r="G201" s="203">
        <f t="shared" si="40"/>
        <v>0</v>
      </c>
      <c r="H201" s="203">
        <f t="shared" si="40"/>
        <v>0</v>
      </c>
      <c r="I201" s="203">
        <f t="shared" si="40"/>
        <v>0</v>
      </c>
      <c r="J201" s="203">
        <f t="shared" si="40"/>
        <v>0</v>
      </c>
      <c r="K201" s="203">
        <f t="shared" si="40"/>
        <v>0</v>
      </c>
      <c r="L201" s="203">
        <f t="shared" si="40"/>
        <v>0</v>
      </c>
      <c r="M201" s="203">
        <f t="shared" si="40"/>
        <v>0</v>
      </c>
      <c r="N201" s="203">
        <f t="shared" si="40"/>
        <v>0</v>
      </c>
      <c r="O201" s="203">
        <f t="shared" si="40"/>
        <v>0</v>
      </c>
      <c r="P201" s="203">
        <f t="shared" si="40"/>
        <v>0</v>
      </c>
      <c r="Q201" s="203">
        <f t="shared" si="40"/>
        <v>0</v>
      </c>
    </row>
    <row r="202" spans="1:17" x14ac:dyDescent="0.25">
      <c r="A202" s="76" t="s">
        <v>82</v>
      </c>
      <c r="B202" s="202">
        <f t="shared" ref="B202:Q202" si="41">IF(B$114=0,0,B$114/B$112)</f>
        <v>0</v>
      </c>
      <c r="C202" s="202">
        <f t="shared" si="41"/>
        <v>0</v>
      </c>
      <c r="D202" s="202">
        <f t="shared" si="41"/>
        <v>0</v>
      </c>
      <c r="E202" s="202">
        <f t="shared" si="41"/>
        <v>0</v>
      </c>
      <c r="F202" s="202">
        <f t="shared" si="41"/>
        <v>0</v>
      </c>
      <c r="G202" s="202">
        <f t="shared" si="41"/>
        <v>0</v>
      </c>
      <c r="H202" s="202">
        <f t="shared" si="41"/>
        <v>0</v>
      </c>
      <c r="I202" s="202">
        <f t="shared" si="41"/>
        <v>0</v>
      </c>
      <c r="J202" s="202">
        <f t="shared" si="41"/>
        <v>0</v>
      </c>
      <c r="K202" s="202">
        <f t="shared" si="41"/>
        <v>0</v>
      </c>
      <c r="L202" s="202">
        <f t="shared" si="41"/>
        <v>0</v>
      </c>
      <c r="M202" s="202">
        <f t="shared" si="41"/>
        <v>0</v>
      </c>
      <c r="N202" s="202">
        <f t="shared" si="41"/>
        <v>0</v>
      </c>
      <c r="O202" s="202">
        <f t="shared" si="41"/>
        <v>0</v>
      </c>
      <c r="P202" s="202">
        <f t="shared" si="41"/>
        <v>0</v>
      </c>
      <c r="Q202" s="202">
        <f t="shared" si="41"/>
        <v>0</v>
      </c>
    </row>
    <row r="203" spans="1:17" x14ac:dyDescent="0.25">
      <c r="A203" s="76" t="s">
        <v>81</v>
      </c>
      <c r="B203" s="202">
        <f t="shared" ref="B203:Q203" si="42">IF(B$115=0,0,B$115/B$112)</f>
        <v>0</v>
      </c>
      <c r="C203" s="202">
        <f t="shared" si="42"/>
        <v>0</v>
      </c>
      <c r="D203" s="202">
        <f t="shared" si="42"/>
        <v>0</v>
      </c>
      <c r="E203" s="202">
        <f t="shared" si="42"/>
        <v>0</v>
      </c>
      <c r="F203" s="202">
        <f t="shared" si="42"/>
        <v>0</v>
      </c>
      <c r="G203" s="202">
        <f t="shared" si="42"/>
        <v>0</v>
      </c>
      <c r="H203" s="202">
        <f t="shared" si="42"/>
        <v>0</v>
      </c>
      <c r="I203" s="202">
        <f t="shared" si="42"/>
        <v>0</v>
      </c>
      <c r="J203" s="202">
        <f t="shared" si="42"/>
        <v>0</v>
      </c>
      <c r="K203" s="202">
        <f t="shared" si="42"/>
        <v>0</v>
      </c>
      <c r="L203" s="202">
        <f t="shared" si="42"/>
        <v>0</v>
      </c>
      <c r="M203" s="202">
        <f t="shared" si="42"/>
        <v>0</v>
      </c>
      <c r="N203" s="202">
        <f t="shared" si="42"/>
        <v>0</v>
      </c>
      <c r="O203" s="202">
        <f t="shared" si="42"/>
        <v>0</v>
      </c>
      <c r="P203" s="202">
        <f t="shared" si="42"/>
        <v>0</v>
      </c>
      <c r="Q203" s="202">
        <f t="shared" si="42"/>
        <v>0</v>
      </c>
    </row>
    <row r="204" spans="1:17" x14ac:dyDescent="0.25">
      <c r="A204" s="76" t="s">
        <v>80</v>
      </c>
      <c r="B204" s="202">
        <f t="shared" ref="B204:Q204" si="43">IF(B$116=0,0,B$116/B$112)</f>
        <v>0</v>
      </c>
      <c r="C204" s="202">
        <f t="shared" si="43"/>
        <v>0</v>
      </c>
      <c r="D204" s="202">
        <f t="shared" si="43"/>
        <v>0</v>
      </c>
      <c r="E204" s="202">
        <f t="shared" si="43"/>
        <v>0</v>
      </c>
      <c r="F204" s="202">
        <f t="shared" si="43"/>
        <v>0</v>
      </c>
      <c r="G204" s="202">
        <f t="shared" si="43"/>
        <v>0</v>
      </c>
      <c r="H204" s="202">
        <f t="shared" si="43"/>
        <v>0</v>
      </c>
      <c r="I204" s="202">
        <f t="shared" si="43"/>
        <v>0</v>
      </c>
      <c r="J204" s="202">
        <f t="shared" si="43"/>
        <v>0</v>
      </c>
      <c r="K204" s="202">
        <f t="shared" si="43"/>
        <v>0</v>
      </c>
      <c r="L204" s="202">
        <f t="shared" si="43"/>
        <v>0</v>
      </c>
      <c r="M204" s="202">
        <f t="shared" si="43"/>
        <v>0</v>
      </c>
      <c r="N204" s="202">
        <f t="shared" si="43"/>
        <v>0</v>
      </c>
      <c r="O204" s="202">
        <f t="shared" si="43"/>
        <v>0</v>
      </c>
      <c r="P204" s="202">
        <f t="shared" si="43"/>
        <v>0</v>
      </c>
      <c r="Q204" s="202">
        <f t="shared" si="43"/>
        <v>0</v>
      </c>
    </row>
    <row r="205" spans="1:17" x14ac:dyDescent="0.25">
      <c r="A205" s="129" t="s">
        <v>79</v>
      </c>
      <c r="B205" s="201">
        <f t="shared" ref="B205:Q205" si="44">IF(B$117=0,0,B$117/B$112)</f>
        <v>4.9491182039815707E-4</v>
      </c>
      <c r="C205" s="201">
        <f t="shared" si="44"/>
        <v>4.8457885769616051E-4</v>
      </c>
      <c r="D205" s="201">
        <f t="shared" si="44"/>
        <v>4.8712674932080771E-4</v>
      </c>
      <c r="E205" s="201">
        <f t="shared" si="44"/>
        <v>5.1377936822566287E-4</v>
      </c>
      <c r="F205" s="201">
        <f t="shared" si="44"/>
        <v>5.8965282163819842E-4</v>
      </c>
      <c r="G205" s="201">
        <f t="shared" si="44"/>
        <v>7.3180388039376391E-4</v>
      </c>
      <c r="H205" s="201">
        <f t="shared" si="44"/>
        <v>7.2469917121896293E-4</v>
      </c>
      <c r="I205" s="201">
        <f t="shared" si="44"/>
        <v>6.7776333589441608E-4</v>
      </c>
      <c r="J205" s="201">
        <f t="shared" si="44"/>
        <v>5.8625094247166285E-4</v>
      </c>
      <c r="K205" s="201">
        <f t="shared" si="44"/>
        <v>6.5333334566458178E-4</v>
      </c>
      <c r="L205" s="201">
        <f t="shared" si="44"/>
        <v>5.8557224561493087E-4</v>
      </c>
      <c r="M205" s="201">
        <f t="shared" si="44"/>
        <v>5.9384404079406003E-4</v>
      </c>
      <c r="N205" s="201">
        <f t="shared" si="44"/>
        <v>5.7297691100580465E-4</v>
      </c>
      <c r="O205" s="201">
        <f t="shared" si="44"/>
        <v>5.7207724725465343E-4</v>
      </c>
      <c r="P205" s="201">
        <f t="shared" si="44"/>
        <v>5.7325172169341563E-4</v>
      </c>
      <c r="Q205" s="201">
        <f t="shared" si="44"/>
        <v>5.7443097710619382E-4</v>
      </c>
    </row>
    <row r="206" spans="1:17" x14ac:dyDescent="0.25">
      <c r="A206" s="127" t="s">
        <v>146</v>
      </c>
      <c r="B206" s="200">
        <f t="shared" ref="B206:Q206" si="45">IF(B$122=0,0,B$122/B$112)</f>
        <v>0.4020689823641681</v>
      </c>
      <c r="C206" s="200">
        <f t="shared" si="45"/>
        <v>0.4243224819910581</v>
      </c>
      <c r="D206" s="200">
        <f t="shared" si="45"/>
        <v>0.39792306396858651</v>
      </c>
      <c r="E206" s="200">
        <f t="shared" si="45"/>
        <v>0.39367674959151272</v>
      </c>
      <c r="F206" s="200">
        <f t="shared" si="45"/>
        <v>0.37237669395422146</v>
      </c>
      <c r="G206" s="200">
        <f t="shared" si="45"/>
        <v>0.38801545382271796</v>
      </c>
      <c r="H206" s="200">
        <f t="shared" si="45"/>
        <v>0.38402498811498659</v>
      </c>
      <c r="I206" s="200">
        <f t="shared" si="45"/>
        <v>0.37604933939008689</v>
      </c>
      <c r="J206" s="200">
        <f t="shared" si="45"/>
        <v>0.35211471220556967</v>
      </c>
      <c r="K206" s="200">
        <f t="shared" si="45"/>
        <v>0.35862162461500902</v>
      </c>
      <c r="L206" s="200">
        <f t="shared" si="45"/>
        <v>0.33031389972620184</v>
      </c>
      <c r="M206" s="200">
        <f t="shared" si="45"/>
        <v>0.33736488391708513</v>
      </c>
      <c r="N206" s="200">
        <f t="shared" si="45"/>
        <v>0.3221511001170369</v>
      </c>
      <c r="O206" s="200">
        <f t="shared" si="45"/>
        <v>0.32385044219912673</v>
      </c>
      <c r="P206" s="200">
        <f t="shared" si="45"/>
        <v>0.31672874166888981</v>
      </c>
      <c r="Q206" s="200">
        <f t="shared" si="45"/>
        <v>0.32167671788573549</v>
      </c>
    </row>
    <row r="207" spans="1:17" x14ac:dyDescent="0.25">
      <c r="A207" s="142" t="s">
        <v>159</v>
      </c>
      <c r="B207" s="199">
        <f t="shared" ref="B207:Q207" si="46">IF(B$123=0,0,B$123/B$112)</f>
        <v>0.4020689823641681</v>
      </c>
      <c r="C207" s="199">
        <f t="shared" si="46"/>
        <v>0.4243224819910581</v>
      </c>
      <c r="D207" s="199">
        <f t="shared" si="46"/>
        <v>0.39792306396858651</v>
      </c>
      <c r="E207" s="199">
        <f t="shared" si="46"/>
        <v>0.39367674959151272</v>
      </c>
      <c r="F207" s="199">
        <f t="shared" si="46"/>
        <v>0.37237669395422146</v>
      </c>
      <c r="G207" s="199">
        <f t="shared" si="46"/>
        <v>0.38801545382271796</v>
      </c>
      <c r="H207" s="199">
        <f t="shared" si="46"/>
        <v>0.38402498811498659</v>
      </c>
      <c r="I207" s="199">
        <f t="shared" si="46"/>
        <v>0.37604933939008689</v>
      </c>
      <c r="J207" s="199">
        <f t="shared" si="46"/>
        <v>0.35211471220556967</v>
      </c>
      <c r="K207" s="199">
        <f t="shared" si="46"/>
        <v>0.35862162461500902</v>
      </c>
      <c r="L207" s="199">
        <f t="shared" si="46"/>
        <v>0.33031389972620184</v>
      </c>
      <c r="M207" s="199">
        <f t="shared" si="46"/>
        <v>0.33736488391708513</v>
      </c>
      <c r="N207" s="199">
        <f t="shared" si="46"/>
        <v>0.3221511001170369</v>
      </c>
      <c r="O207" s="199">
        <f t="shared" si="46"/>
        <v>0.32385044219912673</v>
      </c>
      <c r="P207" s="199">
        <f t="shared" si="46"/>
        <v>0.31672874166888981</v>
      </c>
      <c r="Q207" s="199">
        <f t="shared" si="46"/>
        <v>0.32167671788573549</v>
      </c>
    </row>
    <row r="208" spans="1:17" x14ac:dyDescent="0.25">
      <c r="A208" s="142" t="s">
        <v>158</v>
      </c>
      <c r="B208" s="199">
        <f t="shared" ref="B208:Q208" si="47">IF(B$129=0,0,B$129/B$112)</f>
        <v>0</v>
      </c>
      <c r="C208" s="199">
        <f t="shared" si="47"/>
        <v>0</v>
      </c>
      <c r="D208" s="199">
        <f t="shared" si="47"/>
        <v>0</v>
      </c>
      <c r="E208" s="199">
        <f t="shared" si="47"/>
        <v>0</v>
      </c>
      <c r="F208" s="199">
        <f t="shared" si="47"/>
        <v>0</v>
      </c>
      <c r="G208" s="199">
        <f t="shared" si="47"/>
        <v>0</v>
      </c>
      <c r="H208" s="199">
        <f t="shared" si="47"/>
        <v>0</v>
      </c>
      <c r="I208" s="199">
        <f t="shared" si="47"/>
        <v>0</v>
      </c>
      <c r="J208" s="199">
        <f t="shared" si="47"/>
        <v>0</v>
      </c>
      <c r="K208" s="199">
        <f t="shared" si="47"/>
        <v>0</v>
      </c>
      <c r="L208" s="199">
        <f t="shared" si="47"/>
        <v>0</v>
      </c>
      <c r="M208" s="199">
        <f t="shared" si="47"/>
        <v>0</v>
      </c>
      <c r="N208" s="199">
        <f t="shared" si="47"/>
        <v>0</v>
      </c>
      <c r="O208" s="199">
        <f t="shared" si="47"/>
        <v>0</v>
      </c>
      <c r="P208" s="199">
        <f t="shared" si="47"/>
        <v>0</v>
      </c>
      <c r="Q208" s="199">
        <f t="shared" si="47"/>
        <v>0</v>
      </c>
    </row>
    <row r="209" spans="1:17" x14ac:dyDescent="0.25">
      <c r="A209" s="127" t="s">
        <v>145</v>
      </c>
      <c r="B209" s="200">
        <f t="shared" ref="B209:Q209" si="48">IF(B$130=0,0,B$130/B$112)</f>
        <v>4.8338921562351138E-2</v>
      </c>
      <c r="C209" s="200">
        <f t="shared" si="48"/>
        <v>4.7839066286800964E-2</v>
      </c>
      <c r="D209" s="200">
        <f t="shared" si="48"/>
        <v>4.8360196350079931E-2</v>
      </c>
      <c r="E209" s="200">
        <f t="shared" si="48"/>
        <v>5.1224794393410135E-2</v>
      </c>
      <c r="F209" s="200">
        <f t="shared" si="48"/>
        <v>5.6117628073781914E-2</v>
      </c>
      <c r="G209" s="200">
        <f t="shared" si="48"/>
        <v>5.089911173367128E-2</v>
      </c>
      <c r="H209" s="200">
        <f t="shared" si="48"/>
        <v>7.4400136403066947E-2</v>
      </c>
      <c r="I209" s="200">
        <f t="shared" si="48"/>
        <v>6.9589434664686131E-2</v>
      </c>
      <c r="J209" s="200">
        <f t="shared" si="48"/>
        <v>7.6096379439512876E-2</v>
      </c>
      <c r="K209" s="200">
        <f t="shared" si="48"/>
        <v>6.7324802050047941E-2</v>
      </c>
      <c r="L209" s="200">
        <f t="shared" si="48"/>
        <v>0.1262814733042249</v>
      </c>
      <c r="M209" s="200">
        <f t="shared" si="48"/>
        <v>0.11903797858633394</v>
      </c>
      <c r="N209" s="200">
        <f t="shared" si="48"/>
        <v>0.117477525715227</v>
      </c>
      <c r="O209" s="200">
        <f t="shared" si="48"/>
        <v>0.11248426510999088</v>
      </c>
      <c r="P209" s="200">
        <f t="shared" si="48"/>
        <v>0.1073052270016656</v>
      </c>
      <c r="Q209" s="200">
        <f t="shared" si="48"/>
        <v>0.11160326990359921</v>
      </c>
    </row>
    <row r="210" spans="1:17" x14ac:dyDescent="0.25">
      <c r="A210" s="142" t="s">
        <v>157</v>
      </c>
      <c r="B210" s="199">
        <f t="shared" ref="B210:Q210" si="49">IF(B$131=0,0,B$131/B$112)</f>
        <v>4.8338921562351138E-2</v>
      </c>
      <c r="C210" s="199">
        <f t="shared" si="49"/>
        <v>4.7839066286800964E-2</v>
      </c>
      <c r="D210" s="199">
        <f t="shared" si="49"/>
        <v>4.8360196350079931E-2</v>
      </c>
      <c r="E210" s="199">
        <f t="shared" si="49"/>
        <v>5.1224794393410135E-2</v>
      </c>
      <c r="F210" s="199">
        <f t="shared" si="49"/>
        <v>5.6117628073781914E-2</v>
      </c>
      <c r="G210" s="199">
        <f t="shared" si="49"/>
        <v>5.089911173367128E-2</v>
      </c>
      <c r="H210" s="199">
        <f t="shared" si="49"/>
        <v>7.4400136403066947E-2</v>
      </c>
      <c r="I210" s="199">
        <f t="shared" si="49"/>
        <v>6.9589434664686131E-2</v>
      </c>
      <c r="J210" s="199">
        <f t="shared" si="49"/>
        <v>7.6096379439512876E-2</v>
      </c>
      <c r="K210" s="199">
        <f t="shared" si="49"/>
        <v>6.7324802050047941E-2</v>
      </c>
      <c r="L210" s="199">
        <f t="shared" si="49"/>
        <v>0.1262814733042249</v>
      </c>
      <c r="M210" s="199">
        <f t="shared" si="49"/>
        <v>0.11903797858633394</v>
      </c>
      <c r="N210" s="199">
        <f t="shared" si="49"/>
        <v>0.117477525715227</v>
      </c>
      <c r="O210" s="199">
        <f t="shared" si="49"/>
        <v>0.11248426510999088</v>
      </c>
      <c r="P210" s="199">
        <f t="shared" si="49"/>
        <v>0.1073052270016656</v>
      </c>
      <c r="Q210" s="199">
        <f t="shared" si="49"/>
        <v>0.11160326990359921</v>
      </c>
    </row>
    <row r="211" spans="1:17" x14ac:dyDescent="0.25">
      <c r="A211" s="142" t="s">
        <v>156</v>
      </c>
      <c r="B211" s="199">
        <f t="shared" ref="B211:Q211" si="50">IF(B$136=0,0,B$136/B$112)</f>
        <v>0</v>
      </c>
      <c r="C211" s="199">
        <f t="shared" si="50"/>
        <v>0</v>
      </c>
      <c r="D211" s="199">
        <f t="shared" si="50"/>
        <v>0</v>
      </c>
      <c r="E211" s="199">
        <f t="shared" si="50"/>
        <v>0</v>
      </c>
      <c r="F211" s="199">
        <f t="shared" si="50"/>
        <v>0</v>
      </c>
      <c r="G211" s="199">
        <f t="shared" si="50"/>
        <v>0</v>
      </c>
      <c r="H211" s="199">
        <f t="shared" si="50"/>
        <v>0</v>
      </c>
      <c r="I211" s="199">
        <f t="shared" si="50"/>
        <v>0</v>
      </c>
      <c r="J211" s="199">
        <f t="shared" si="50"/>
        <v>0</v>
      </c>
      <c r="K211" s="199">
        <f t="shared" si="50"/>
        <v>0</v>
      </c>
      <c r="L211" s="199">
        <f t="shared" si="50"/>
        <v>0</v>
      </c>
      <c r="M211" s="199">
        <f t="shared" si="50"/>
        <v>0</v>
      </c>
      <c r="N211" s="199">
        <f t="shared" si="50"/>
        <v>0</v>
      </c>
      <c r="O211" s="199">
        <f t="shared" si="50"/>
        <v>0</v>
      </c>
      <c r="P211" s="199">
        <f t="shared" si="50"/>
        <v>0</v>
      </c>
      <c r="Q211" s="199">
        <f t="shared" si="50"/>
        <v>0</v>
      </c>
    </row>
    <row r="212" spans="1:17" x14ac:dyDescent="0.25">
      <c r="A212" s="127" t="s">
        <v>144</v>
      </c>
      <c r="B212" s="200">
        <f t="shared" ref="B212:Q212" si="51">IF(B$137=0,0,B$137/B$112)</f>
        <v>0.33335931165701693</v>
      </c>
      <c r="C212" s="200">
        <f t="shared" si="51"/>
        <v>0.33207368050094338</v>
      </c>
      <c r="D212" s="200">
        <f t="shared" si="51"/>
        <v>0.35631505348964743</v>
      </c>
      <c r="E212" s="200">
        <f t="shared" si="51"/>
        <v>0.34572740379128858</v>
      </c>
      <c r="F212" s="200">
        <f t="shared" si="51"/>
        <v>0.33508693510525867</v>
      </c>
      <c r="G212" s="200">
        <f t="shared" si="51"/>
        <v>0.27843535416778742</v>
      </c>
      <c r="H212" s="200">
        <f t="shared" si="51"/>
        <v>0.26844983445737836</v>
      </c>
      <c r="I212" s="200">
        <f t="shared" si="51"/>
        <v>0.26020963528268742</v>
      </c>
      <c r="J212" s="200">
        <f t="shared" si="51"/>
        <v>0.2875358696059877</v>
      </c>
      <c r="K212" s="200">
        <f t="shared" si="51"/>
        <v>0.28282551739108475</v>
      </c>
      <c r="L212" s="200">
        <f t="shared" si="51"/>
        <v>0.26368224800579343</v>
      </c>
      <c r="M212" s="200">
        <f t="shared" si="51"/>
        <v>0.27075136964714414</v>
      </c>
      <c r="N212" s="200">
        <f t="shared" si="51"/>
        <v>0.2485857934937791</v>
      </c>
      <c r="O212" s="200">
        <f t="shared" si="51"/>
        <v>0.25194837556523014</v>
      </c>
      <c r="P212" s="200">
        <f t="shared" si="51"/>
        <v>0.29827770063611814</v>
      </c>
      <c r="Q212" s="200">
        <f t="shared" si="51"/>
        <v>0.30142947886560723</v>
      </c>
    </row>
    <row r="213" spans="1:17" x14ac:dyDescent="0.25">
      <c r="A213" s="142" t="s">
        <v>155</v>
      </c>
      <c r="B213" s="199">
        <f t="shared" ref="B213:Q213" si="52">IF(B$138=0,0,B$138/B$112)</f>
        <v>3.1549024245868077E-4</v>
      </c>
      <c r="C213" s="199">
        <f t="shared" si="52"/>
        <v>3.6958945177435314E-4</v>
      </c>
      <c r="D213" s="199">
        <f t="shared" si="52"/>
        <v>6.9622535439250348E-4</v>
      </c>
      <c r="E213" s="199">
        <f t="shared" si="52"/>
        <v>2.0551656412643802E-4</v>
      </c>
      <c r="F213" s="199">
        <f t="shared" si="52"/>
        <v>5.6739348793438508E-4</v>
      </c>
      <c r="G213" s="199">
        <f t="shared" si="52"/>
        <v>2.910148685941972E-3</v>
      </c>
      <c r="H213" s="199">
        <f t="shared" si="52"/>
        <v>3.7310138673482657E-3</v>
      </c>
      <c r="I213" s="199">
        <f t="shared" si="52"/>
        <v>1.2637309185277267E-2</v>
      </c>
      <c r="J213" s="199">
        <f t="shared" si="52"/>
        <v>2.8152852089737418E-2</v>
      </c>
      <c r="K213" s="199">
        <f t="shared" si="52"/>
        <v>2.1951670730631957E-2</v>
      </c>
      <c r="L213" s="199">
        <f t="shared" si="52"/>
        <v>3.0893886896438252E-2</v>
      </c>
      <c r="M213" s="199">
        <f t="shared" si="52"/>
        <v>3.0781400517942935E-2</v>
      </c>
      <c r="N213" s="199">
        <f t="shared" si="52"/>
        <v>2.9821509998600591E-2</v>
      </c>
      <c r="O213" s="199">
        <f t="shared" si="52"/>
        <v>2.9523401609323877E-2</v>
      </c>
      <c r="P213" s="199">
        <f t="shared" si="52"/>
        <v>2.9293579548904516E-2</v>
      </c>
      <c r="Q213" s="199">
        <f t="shared" si="52"/>
        <v>2.9518548875968616E-2</v>
      </c>
    </row>
    <row r="214" spans="1:17" x14ac:dyDescent="0.25">
      <c r="A214" s="142" t="s">
        <v>154</v>
      </c>
      <c r="B214" s="199">
        <f t="shared" ref="B214:Q214" si="53">IF(B$142=0,0,B$142/B$112)</f>
        <v>0.33304382141455829</v>
      </c>
      <c r="C214" s="199">
        <f t="shared" si="53"/>
        <v>0.33170409104916898</v>
      </c>
      <c r="D214" s="199">
        <f t="shared" si="53"/>
        <v>0.35561882813525492</v>
      </c>
      <c r="E214" s="199">
        <f t="shared" si="53"/>
        <v>0.34552188722716215</v>
      </c>
      <c r="F214" s="199">
        <f t="shared" si="53"/>
        <v>0.33451954161732428</v>
      </c>
      <c r="G214" s="199">
        <f t="shared" si="53"/>
        <v>0.27552520548184545</v>
      </c>
      <c r="H214" s="199">
        <f t="shared" si="53"/>
        <v>0.2647188205900301</v>
      </c>
      <c r="I214" s="199">
        <f t="shared" si="53"/>
        <v>0.24757232609741014</v>
      </c>
      <c r="J214" s="199">
        <f t="shared" si="53"/>
        <v>0.25938301751625031</v>
      </c>
      <c r="K214" s="199">
        <f t="shared" si="53"/>
        <v>0.26087384666045282</v>
      </c>
      <c r="L214" s="199">
        <f t="shared" si="53"/>
        <v>0.23278836110935519</v>
      </c>
      <c r="M214" s="199">
        <f t="shared" si="53"/>
        <v>0.23996996912920121</v>
      </c>
      <c r="N214" s="199">
        <f t="shared" si="53"/>
        <v>0.21876428349517851</v>
      </c>
      <c r="O214" s="199">
        <f t="shared" si="53"/>
        <v>0.22242497395590627</v>
      </c>
      <c r="P214" s="199">
        <f t="shared" si="53"/>
        <v>0.26898412108721359</v>
      </c>
      <c r="Q214" s="199">
        <f t="shared" si="53"/>
        <v>0.27191092998963862</v>
      </c>
    </row>
    <row r="215" spans="1:17" x14ac:dyDescent="0.25">
      <c r="A215" s="142" t="s">
        <v>153</v>
      </c>
      <c r="B215" s="199">
        <f t="shared" ref="B215:Q215" si="54">IF(B$153=0,0,B$153/B$112)</f>
        <v>0</v>
      </c>
      <c r="C215" s="199">
        <f t="shared" si="54"/>
        <v>0</v>
      </c>
      <c r="D215" s="199">
        <f t="shared" si="54"/>
        <v>0</v>
      </c>
      <c r="E215" s="199">
        <f t="shared" si="54"/>
        <v>0</v>
      </c>
      <c r="F215" s="199">
        <f t="shared" si="54"/>
        <v>0</v>
      </c>
      <c r="G215" s="199">
        <f t="shared" si="54"/>
        <v>0</v>
      </c>
      <c r="H215" s="199">
        <f t="shared" si="54"/>
        <v>0</v>
      </c>
      <c r="I215" s="199">
        <f t="shared" si="54"/>
        <v>0</v>
      </c>
      <c r="J215" s="199">
        <f t="shared" si="54"/>
        <v>0</v>
      </c>
      <c r="K215" s="199">
        <f t="shared" si="54"/>
        <v>0</v>
      </c>
      <c r="L215" s="199">
        <f t="shared" si="54"/>
        <v>0</v>
      </c>
      <c r="M215" s="199">
        <f t="shared" si="54"/>
        <v>0</v>
      </c>
      <c r="N215" s="199">
        <f t="shared" si="54"/>
        <v>0</v>
      </c>
      <c r="O215" s="199">
        <f t="shared" si="54"/>
        <v>0</v>
      </c>
      <c r="P215" s="199">
        <f t="shared" si="54"/>
        <v>0</v>
      </c>
      <c r="Q215" s="199">
        <f t="shared" si="54"/>
        <v>0</v>
      </c>
    </row>
    <row r="216" spans="1:17" x14ac:dyDescent="0.25">
      <c r="A216" s="177" t="s">
        <v>98</v>
      </c>
      <c r="B216" s="209">
        <f t="shared" ref="B216:Q216" si="55">IF(B$154=0,0,B$154/B$112)</f>
        <v>0.21573787259606544</v>
      </c>
      <c r="C216" s="209">
        <f t="shared" si="55"/>
        <v>0.19528019236350147</v>
      </c>
      <c r="D216" s="209">
        <f t="shared" si="55"/>
        <v>0.19691455944236527</v>
      </c>
      <c r="E216" s="209">
        <f t="shared" si="55"/>
        <v>0.20885727285556283</v>
      </c>
      <c r="F216" s="209">
        <f t="shared" si="55"/>
        <v>0.23582909004509978</v>
      </c>
      <c r="G216" s="209">
        <f t="shared" si="55"/>
        <v>0.28191827639542966</v>
      </c>
      <c r="H216" s="209">
        <f t="shared" si="55"/>
        <v>0.27240034185334921</v>
      </c>
      <c r="I216" s="209">
        <f t="shared" si="55"/>
        <v>0.29347382732664495</v>
      </c>
      <c r="J216" s="209">
        <f t="shared" si="55"/>
        <v>0.28366678780645804</v>
      </c>
      <c r="K216" s="209">
        <f t="shared" si="55"/>
        <v>0.29057472259819361</v>
      </c>
      <c r="L216" s="209">
        <f t="shared" si="55"/>
        <v>0.27913680671816465</v>
      </c>
      <c r="M216" s="209">
        <f t="shared" si="55"/>
        <v>0.27225192380864283</v>
      </c>
      <c r="N216" s="209">
        <f t="shared" si="55"/>
        <v>0.31121260376295112</v>
      </c>
      <c r="O216" s="209">
        <f t="shared" si="55"/>
        <v>0.31114483987839775</v>
      </c>
      <c r="P216" s="209">
        <f t="shared" si="55"/>
        <v>0.27711507897163301</v>
      </c>
      <c r="Q216" s="209">
        <f t="shared" si="55"/>
        <v>0.26471610236795201</v>
      </c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137" t="s">
        <v>133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>IF(B$5=0,0,B$5/NFM_fec!B$5)</f>
        <v>0</v>
      </c>
      <c r="C220" s="133">
        <f>IF(C$5=0,0,C$5/NFM_fec!C$5)</f>
        <v>0</v>
      </c>
      <c r="D220" s="133">
        <f>IF(D$5=0,0,D$5/NFM_fec!D$5)</f>
        <v>0</v>
      </c>
      <c r="E220" s="133">
        <f>IF(E$5=0,0,E$5/NFM_fec!E$5)</f>
        <v>0</v>
      </c>
      <c r="F220" s="133">
        <f>IF(F$5=0,0,F$5/NFM_fec!F$5)</f>
        <v>0</v>
      </c>
      <c r="G220" s="133">
        <f>IF(G$5=0,0,G$5/NFM_fec!G$5)</f>
        <v>0</v>
      </c>
      <c r="H220" s="133">
        <f>IF(H$5=0,0,H$5/NFM_fec!H$5)</f>
        <v>0</v>
      </c>
      <c r="I220" s="133">
        <f>IF(I$5=0,0,I$5/NFM_fec!I$5)</f>
        <v>0</v>
      </c>
      <c r="J220" s="133">
        <f>IF(J$5=0,0,J$5/NFM_fec!J$5)</f>
        <v>0</v>
      </c>
      <c r="K220" s="133">
        <f>IF(K$5=0,0,K$5/NFM_fec!K$5)</f>
        <v>0</v>
      </c>
      <c r="L220" s="133">
        <f>IF(L$5=0,0,L$5/NFM_fec!L$5)</f>
        <v>0</v>
      </c>
      <c r="M220" s="133">
        <f>IF(M$5=0,0,M$5/NFM_fec!M$5)</f>
        <v>0</v>
      </c>
      <c r="N220" s="133">
        <f>IF(N$5=0,0,N$5/NFM_fec!N$5)</f>
        <v>0</v>
      </c>
      <c r="O220" s="133">
        <f>IF(O$5=0,0,O$5/NFM_fec!O$5)</f>
        <v>0</v>
      </c>
      <c r="P220" s="133">
        <f>IF(P$5=0,0,P$5/NFM_fec!P$5)</f>
        <v>0</v>
      </c>
      <c r="Q220" s="133">
        <f>IF(Q$5=0,0,Q$5/NFM_fec!Q$5)</f>
        <v>0</v>
      </c>
    </row>
    <row r="221" spans="1:17" x14ac:dyDescent="0.25">
      <c r="A221" s="132" t="s">
        <v>83</v>
      </c>
      <c r="B221" s="131">
        <f>IF(B$6=0,0,B$6/NFM_fec!B$6)</f>
        <v>0</v>
      </c>
      <c r="C221" s="131">
        <f>IF(C$6=0,0,C$6/NFM_fec!C$6)</f>
        <v>0</v>
      </c>
      <c r="D221" s="131">
        <f>IF(D$6=0,0,D$6/NFM_fec!D$6)</f>
        <v>0</v>
      </c>
      <c r="E221" s="131">
        <f>IF(E$6=0,0,E$6/NFM_fec!E$6)</f>
        <v>0</v>
      </c>
      <c r="F221" s="131">
        <f>IF(F$6=0,0,F$6/NFM_fec!F$6)</f>
        <v>0</v>
      </c>
      <c r="G221" s="131">
        <f>IF(G$6=0,0,G$6/NFM_fec!G$6)</f>
        <v>0</v>
      </c>
      <c r="H221" s="131">
        <f>IF(H$6=0,0,H$6/NFM_fec!H$6)</f>
        <v>0</v>
      </c>
      <c r="I221" s="131">
        <f>IF(I$6=0,0,I$6/NFM_fec!I$6)</f>
        <v>0</v>
      </c>
      <c r="J221" s="131">
        <f>IF(J$6=0,0,J$6/NFM_fec!J$6)</f>
        <v>0</v>
      </c>
      <c r="K221" s="131">
        <f>IF(K$6=0,0,K$6/NFM_fec!K$6)</f>
        <v>0</v>
      </c>
      <c r="L221" s="131">
        <f>IF(L$6=0,0,L$6/NFM_fec!L$6)</f>
        <v>0</v>
      </c>
      <c r="M221" s="131">
        <f>IF(M$6=0,0,M$6/NFM_fec!M$6)</f>
        <v>0</v>
      </c>
      <c r="N221" s="131">
        <f>IF(N$6=0,0,N$6/NFM_fec!N$6)</f>
        <v>0</v>
      </c>
      <c r="O221" s="131">
        <f>IF(O$6=0,0,O$6/NFM_fec!O$6)</f>
        <v>0</v>
      </c>
      <c r="P221" s="131">
        <f>IF(P$6=0,0,P$6/NFM_fec!P$6)</f>
        <v>0</v>
      </c>
      <c r="Q221" s="131">
        <f>IF(Q$6=0,0,Q$6/NFM_fec!Q$6)</f>
        <v>0</v>
      </c>
    </row>
    <row r="222" spans="1:17" x14ac:dyDescent="0.25">
      <c r="A222" s="76" t="s">
        <v>82</v>
      </c>
      <c r="B222" s="130">
        <f>IF(B$7=0,0,B$7/NFM_fec!B$7)</f>
        <v>0</v>
      </c>
      <c r="C222" s="130">
        <f>IF(C$7=0,0,C$7/NFM_fec!C$7)</f>
        <v>0</v>
      </c>
      <c r="D222" s="130">
        <f>IF(D$7=0,0,D$7/NFM_fec!D$7)</f>
        <v>0</v>
      </c>
      <c r="E222" s="130">
        <f>IF(E$7=0,0,E$7/NFM_fec!E$7)</f>
        <v>0</v>
      </c>
      <c r="F222" s="130">
        <f>IF(F$7=0,0,F$7/NFM_fec!F$7)</f>
        <v>0</v>
      </c>
      <c r="G222" s="130">
        <f>IF(G$7=0,0,G$7/NFM_fec!G$7)</f>
        <v>0</v>
      </c>
      <c r="H222" s="130">
        <f>IF(H$7=0,0,H$7/NFM_fec!H$7)</f>
        <v>0</v>
      </c>
      <c r="I222" s="130">
        <f>IF(I$7=0,0,I$7/NFM_fec!I$7)</f>
        <v>0</v>
      </c>
      <c r="J222" s="130">
        <f>IF(J$7=0,0,J$7/NFM_fec!J$7)</f>
        <v>0</v>
      </c>
      <c r="K222" s="130">
        <f>IF(K$7=0,0,K$7/NFM_fec!K$7)</f>
        <v>0</v>
      </c>
      <c r="L222" s="130">
        <f>IF(L$7=0,0,L$7/NFM_fec!L$7)</f>
        <v>0</v>
      </c>
      <c r="M222" s="130">
        <f>IF(M$7=0,0,M$7/NFM_fec!M$7)</f>
        <v>0</v>
      </c>
      <c r="N222" s="130">
        <f>IF(N$7=0,0,N$7/NFM_fec!N$7)</f>
        <v>0</v>
      </c>
      <c r="O222" s="130">
        <f>IF(O$7=0,0,O$7/NFM_fec!O$7)</f>
        <v>0</v>
      </c>
      <c r="P222" s="130">
        <f>IF(P$7=0,0,P$7/NFM_fec!P$7)</f>
        <v>0</v>
      </c>
      <c r="Q222" s="130">
        <f>IF(Q$7=0,0,Q$7/NFM_fec!Q$7)</f>
        <v>0</v>
      </c>
    </row>
    <row r="223" spans="1:17" x14ac:dyDescent="0.25">
      <c r="A223" s="76" t="s">
        <v>81</v>
      </c>
      <c r="B223" s="130">
        <f>IF(B$8=0,0,B$8/NFM_fec!B$8)</f>
        <v>0</v>
      </c>
      <c r="C223" s="130">
        <f>IF(C$8=0,0,C$8/NFM_fec!C$8)</f>
        <v>0</v>
      </c>
      <c r="D223" s="130">
        <f>IF(D$8=0,0,D$8/NFM_fec!D$8)</f>
        <v>0</v>
      </c>
      <c r="E223" s="130">
        <f>IF(E$8=0,0,E$8/NFM_fec!E$8)</f>
        <v>0</v>
      </c>
      <c r="F223" s="130">
        <f>IF(F$8=0,0,F$8/NFM_fec!F$8)</f>
        <v>0</v>
      </c>
      <c r="G223" s="130">
        <f>IF(G$8=0,0,G$8/NFM_fec!G$8)</f>
        <v>0</v>
      </c>
      <c r="H223" s="130">
        <f>IF(H$8=0,0,H$8/NFM_fec!H$8)</f>
        <v>0</v>
      </c>
      <c r="I223" s="130">
        <f>IF(I$8=0,0,I$8/NFM_fec!I$8)</f>
        <v>0</v>
      </c>
      <c r="J223" s="130">
        <f>IF(J$8=0,0,J$8/NFM_fec!J$8)</f>
        <v>0</v>
      </c>
      <c r="K223" s="130">
        <f>IF(K$8=0,0,K$8/NFM_fec!K$8)</f>
        <v>0</v>
      </c>
      <c r="L223" s="130">
        <f>IF(L$8=0,0,L$8/NFM_fec!L$8)</f>
        <v>0</v>
      </c>
      <c r="M223" s="130">
        <f>IF(M$8=0,0,M$8/NFM_fec!M$8)</f>
        <v>0</v>
      </c>
      <c r="N223" s="130">
        <f>IF(N$8=0,0,N$8/NFM_fec!N$8)</f>
        <v>0</v>
      </c>
      <c r="O223" s="130">
        <f>IF(O$8=0,0,O$8/NFM_fec!O$8)</f>
        <v>0</v>
      </c>
      <c r="P223" s="130">
        <f>IF(P$8=0,0,P$8/NFM_fec!P$8)</f>
        <v>0</v>
      </c>
      <c r="Q223" s="130">
        <f>IF(Q$8=0,0,Q$8/NFM_fec!Q$8)</f>
        <v>0</v>
      </c>
    </row>
    <row r="224" spans="1:17" x14ac:dyDescent="0.25">
      <c r="A224" s="76" t="s">
        <v>80</v>
      </c>
      <c r="B224" s="130">
        <f>IF(B$9=0,0,B$9/NFM_fec!B$9)</f>
        <v>0</v>
      </c>
      <c r="C224" s="130">
        <f>IF(C$9=0,0,C$9/NFM_fec!C$9)</f>
        <v>0</v>
      </c>
      <c r="D224" s="130">
        <f>IF(D$9=0,0,D$9/NFM_fec!D$9)</f>
        <v>0</v>
      </c>
      <c r="E224" s="130">
        <f>IF(E$9=0,0,E$9/NFM_fec!E$9)</f>
        <v>0</v>
      </c>
      <c r="F224" s="130">
        <f>IF(F$9=0,0,F$9/NFM_fec!F$9)</f>
        <v>0</v>
      </c>
      <c r="G224" s="130">
        <f>IF(G$9=0,0,G$9/NFM_fec!G$9)</f>
        <v>0</v>
      </c>
      <c r="H224" s="130">
        <f>IF(H$9=0,0,H$9/NFM_fec!H$9)</f>
        <v>0</v>
      </c>
      <c r="I224" s="130">
        <f>IF(I$9=0,0,I$9/NFM_fec!I$9)</f>
        <v>0</v>
      </c>
      <c r="J224" s="130">
        <f>IF(J$9=0,0,J$9/NFM_fec!J$9)</f>
        <v>0</v>
      </c>
      <c r="K224" s="130">
        <f>IF(K$9=0,0,K$9/NFM_fec!K$9)</f>
        <v>0</v>
      </c>
      <c r="L224" s="130">
        <f>IF(L$9=0,0,L$9/NFM_fec!L$9)</f>
        <v>0</v>
      </c>
      <c r="M224" s="130">
        <f>IF(M$9=0,0,M$9/NFM_fec!M$9)</f>
        <v>0</v>
      </c>
      <c r="N224" s="130">
        <f>IF(N$9=0,0,N$9/NFM_fec!N$9)</f>
        <v>0</v>
      </c>
      <c r="O224" s="130">
        <f>IF(O$9=0,0,O$9/NFM_fec!O$9)</f>
        <v>0</v>
      </c>
      <c r="P224" s="130">
        <f>IF(P$9=0,0,P$9/NFM_fec!P$9)</f>
        <v>0</v>
      </c>
      <c r="Q224" s="130">
        <f>IF(Q$9=0,0,Q$9/NFM_fec!Q$9)</f>
        <v>0</v>
      </c>
    </row>
    <row r="225" spans="1:17" x14ac:dyDescent="0.25">
      <c r="A225" s="129" t="s">
        <v>79</v>
      </c>
      <c r="B225" s="128">
        <f>IF(B$10=0,0,B$10/NFM_fec!B$10)</f>
        <v>0</v>
      </c>
      <c r="C225" s="128">
        <f>IF(C$10=0,0,C$10/NFM_fec!C$10)</f>
        <v>0</v>
      </c>
      <c r="D225" s="128">
        <f>IF(D$10=0,0,D$10/NFM_fec!D$10)</f>
        <v>0</v>
      </c>
      <c r="E225" s="128">
        <f>IF(E$10=0,0,E$10/NFM_fec!E$10)</f>
        <v>0</v>
      </c>
      <c r="F225" s="128">
        <f>IF(F$10=0,0,F$10/NFM_fec!F$10)</f>
        <v>0</v>
      </c>
      <c r="G225" s="128">
        <f>IF(G$10=0,0,G$10/NFM_fec!G$10)</f>
        <v>0</v>
      </c>
      <c r="H225" s="128">
        <f>IF(H$10=0,0,H$10/NFM_fec!H$10)</f>
        <v>0</v>
      </c>
      <c r="I225" s="128">
        <f>IF(I$10=0,0,I$10/NFM_fec!I$10)</f>
        <v>0</v>
      </c>
      <c r="J225" s="128">
        <f>IF(J$10=0,0,J$10/NFM_fec!J$10)</f>
        <v>0</v>
      </c>
      <c r="K225" s="128">
        <f>IF(K$10=0,0,K$10/NFM_fec!K$10)</f>
        <v>0</v>
      </c>
      <c r="L225" s="128">
        <f>IF(L$10=0,0,L$10/NFM_fec!L$10)</f>
        <v>0</v>
      </c>
      <c r="M225" s="128">
        <f>IF(M$10=0,0,M$10/NFM_fec!M$10)</f>
        <v>0</v>
      </c>
      <c r="N225" s="128">
        <f>IF(N$10=0,0,N$10/NFM_fec!N$10)</f>
        <v>0</v>
      </c>
      <c r="O225" s="128">
        <f>IF(O$10=0,0,O$10/NFM_fec!O$10)</f>
        <v>0</v>
      </c>
      <c r="P225" s="128">
        <f>IF(P$10=0,0,P$10/NFM_fec!P$10)</f>
        <v>0</v>
      </c>
      <c r="Q225" s="128">
        <f>IF(Q$10=0,0,Q$10/NFM_fec!Q$10)</f>
        <v>0</v>
      </c>
    </row>
    <row r="226" spans="1:17" x14ac:dyDescent="0.25">
      <c r="A226" s="127" t="s">
        <v>152</v>
      </c>
      <c r="B226" s="126">
        <f>IF(B$15=0,0,B$15/NFM_fec!B$15)</f>
        <v>0</v>
      </c>
      <c r="C226" s="126">
        <f>IF(C$15=0,0,C$15/NFM_fec!C$15)</f>
        <v>0</v>
      </c>
      <c r="D226" s="126">
        <f>IF(D$15=0,0,D$15/NFM_fec!D$15)</f>
        <v>0</v>
      </c>
      <c r="E226" s="126">
        <f>IF(E$15=0,0,E$15/NFM_fec!E$15)</f>
        <v>0</v>
      </c>
      <c r="F226" s="126">
        <f>IF(F$15=0,0,F$15/NFM_fec!F$15)</f>
        <v>0</v>
      </c>
      <c r="G226" s="126">
        <f>IF(G$15=0,0,G$15/NFM_fec!G$15)</f>
        <v>0</v>
      </c>
      <c r="H226" s="126">
        <f>IF(H$15=0,0,H$15/NFM_fec!H$15)</f>
        <v>0</v>
      </c>
      <c r="I226" s="126">
        <f>IF(I$15=0,0,I$15/NFM_fec!I$15)</f>
        <v>0</v>
      </c>
      <c r="J226" s="126">
        <f>IF(J$15=0,0,J$15/NFM_fec!J$15)</f>
        <v>0</v>
      </c>
      <c r="K226" s="126">
        <f>IF(K$15=0,0,K$15/NFM_fec!K$15)</f>
        <v>0</v>
      </c>
      <c r="L226" s="126">
        <f>IF(L$15=0,0,L$15/NFM_fec!L$15)</f>
        <v>0</v>
      </c>
      <c r="M226" s="126">
        <f>IF(M$15=0,0,M$15/NFM_fec!M$15)</f>
        <v>0</v>
      </c>
      <c r="N226" s="126">
        <f>IF(N$15=0,0,N$15/NFM_fec!N$15)</f>
        <v>0</v>
      </c>
      <c r="O226" s="126">
        <f>IF(O$15=0,0,O$15/NFM_fec!O$15)</f>
        <v>0</v>
      </c>
      <c r="P226" s="126">
        <f>IF(P$15=0,0,P$15/NFM_fec!P$15)</f>
        <v>0</v>
      </c>
      <c r="Q226" s="126">
        <f>IF(Q$15=0,0,Q$15/NFM_fec!Q$15)</f>
        <v>0</v>
      </c>
    </row>
    <row r="227" spans="1:17" x14ac:dyDescent="0.25">
      <c r="A227" s="72" t="s">
        <v>151</v>
      </c>
      <c r="B227" s="125">
        <f>IF(B$26=0,0,B$26/NFM_fec!B$26)</f>
        <v>0</v>
      </c>
      <c r="C227" s="125">
        <f>IF(C$26=0,0,C$26/NFM_fec!C$26)</f>
        <v>0</v>
      </c>
      <c r="D227" s="125">
        <f>IF(D$26=0,0,D$26/NFM_fec!D$26)</f>
        <v>0</v>
      </c>
      <c r="E227" s="125">
        <f>IF(E$26=0,0,E$26/NFM_fec!E$26)</f>
        <v>0</v>
      </c>
      <c r="F227" s="125">
        <f>IF(F$26=0,0,F$26/NFM_fec!F$26)</f>
        <v>0</v>
      </c>
      <c r="G227" s="125">
        <f>IF(G$26=0,0,G$26/NFM_fec!G$26)</f>
        <v>0</v>
      </c>
      <c r="H227" s="125">
        <f>IF(H$26=0,0,H$26/NFM_fec!H$26)</f>
        <v>0</v>
      </c>
      <c r="I227" s="125">
        <f>IF(I$26=0,0,I$26/NFM_fec!I$26)</f>
        <v>0</v>
      </c>
      <c r="J227" s="125">
        <f>IF(J$26=0,0,J$26/NFM_fec!J$26)</f>
        <v>0</v>
      </c>
      <c r="K227" s="125">
        <f>IF(K$26=0,0,K$26/NFM_fec!K$26)</f>
        <v>0</v>
      </c>
      <c r="L227" s="125">
        <f>IF(L$26=0,0,L$26/NFM_fec!L$26)</f>
        <v>0</v>
      </c>
      <c r="M227" s="125">
        <f>IF(M$26=0,0,M$26/NFM_fec!M$26)</f>
        <v>0</v>
      </c>
      <c r="N227" s="125">
        <f>IF(N$26=0,0,N$26/NFM_fec!N$26)</f>
        <v>0</v>
      </c>
      <c r="O227" s="125">
        <f>IF(O$26=0,0,O$26/NFM_fec!O$26)</f>
        <v>0</v>
      </c>
      <c r="P227" s="125">
        <f>IF(P$26=0,0,P$26/NFM_fec!P$26)</f>
        <v>0</v>
      </c>
      <c r="Q227" s="125">
        <f>IF(Q$26=0,0,Q$26/NFM_fec!Q$26)</f>
        <v>0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168</v>
      </c>
      <c r="B229" s="133">
        <f>IF(B$33=0,0,(B$33-B$68)/NFM_fec!B$33)</f>
        <v>0.31454954453533412</v>
      </c>
      <c r="C229" s="133">
        <f>IF(C$33=0,0,(C$33-C$68)/NFM_fec!C$33)</f>
        <v>0.31956608921127083</v>
      </c>
      <c r="D229" s="133">
        <f>IF(D$33=0,0,(D$33-D$68)/NFM_fec!D$33)</f>
        <v>0.33717283123933484</v>
      </c>
      <c r="E229" s="133">
        <f>IF(E$33=0,0,(E$33-E$68)/NFM_fec!E$33)</f>
        <v>0.31403363188237737</v>
      </c>
      <c r="F229" s="133">
        <f>IF(F$33=0,0,(F$33-F$68)/NFM_fec!F$33)</f>
        <v>0.27273821975989376</v>
      </c>
      <c r="G229" s="133">
        <f>IF(G$33=0,0,(G$33-G$68)/NFM_fec!G$33)</f>
        <v>0.17753210639993403</v>
      </c>
      <c r="H229" s="133">
        <f>IF(H$33=0,0,(H$33-H$68)/NFM_fec!H$33)</f>
        <v>0.18817367050998729</v>
      </c>
      <c r="I229" s="133">
        <f>IF(I$33=0,0,(I$33-I$68)/NFM_fec!I$33)</f>
        <v>0.20068847261821968</v>
      </c>
      <c r="J229" s="133">
        <f>IF(J$33=0,0,(J$33-J$68)/NFM_fec!J$33)</f>
        <v>0.25610118644180391</v>
      </c>
      <c r="K229" s="133">
        <f>IF(K$33=0,0,(K$33-K$68)/NFM_fec!K$33)</f>
        <v>0</v>
      </c>
      <c r="L229" s="133">
        <f>IF(L$33=0,0,(L$33-L$68)/NFM_fec!L$33)</f>
        <v>0</v>
      </c>
      <c r="M229" s="133">
        <f>IF(M$33=0,0,(M$33-M$68)/NFM_fec!M$33)</f>
        <v>0</v>
      </c>
      <c r="N229" s="133">
        <f>IF(N$33=0,0,(N$33-N$68)/NFM_fec!N$33)</f>
        <v>0</v>
      </c>
      <c r="O229" s="133">
        <f>IF(O$33=0,0,(O$33-O$68)/NFM_fec!O$33)</f>
        <v>0</v>
      </c>
      <c r="P229" s="133">
        <f>IF(P$33=0,0,(P$33-P$68)/NFM_fec!P$33)</f>
        <v>0</v>
      </c>
      <c r="Q229" s="133">
        <f>IF(Q$33=0,0,(Q$33-Q$68)/NFM_fec!Q$33)</f>
        <v>0</v>
      </c>
    </row>
    <row r="230" spans="1:17" x14ac:dyDescent="0.25">
      <c r="A230" s="132" t="s">
        <v>83</v>
      </c>
      <c r="B230" s="131">
        <f>IF(B$34=0,0,B$34/NFM_fec!B$34)</f>
        <v>0</v>
      </c>
      <c r="C230" s="131">
        <f>IF(C$34=0,0,C$34/NFM_fec!C$34)</f>
        <v>0</v>
      </c>
      <c r="D230" s="131">
        <f>IF(D$34=0,0,D$34/NFM_fec!D$34)</f>
        <v>0</v>
      </c>
      <c r="E230" s="131">
        <f>IF(E$34=0,0,E$34/NFM_fec!E$34)</f>
        <v>0</v>
      </c>
      <c r="F230" s="131">
        <f>IF(F$34=0,0,F$34/NFM_fec!F$34)</f>
        <v>0</v>
      </c>
      <c r="G230" s="131">
        <f>IF(G$34=0,0,G$34/NFM_fec!G$34)</f>
        <v>0</v>
      </c>
      <c r="H230" s="131">
        <f>IF(H$34=0,0,H$34/NFM_fec!H$34)</f>
        <v>0</v>
      </c>
      <c r="I230" s="131">
        <f>IF(I$34=0,0,I$34/NFM_fec!I$34)</f>
        <v>0</v>
      </c>
      <c r="J230" s="131">
        <f>IF(J$34=0,0,J$34/NFM_fec!J$34)</f>
        <v>0</v>
      </c>
      <c r="K230" s="131">
        <f>IF(K$34=0,0,K$34/NFM_fec!K$34)</f>
        <v>0</v>
      </c>
      <c r="L230" s="131">
        <f>IF(L$34=0,0,L$34/NFM_fec!L$34)</f>
        <v>0</v>
      </c>
      <c r="M230" s="131">
        <f>IF(M$34=0,0,M$34/NFM_fec!M$34)</f>
        <v>0</v>
      </c>
      <c r="N230" s="131">
        <f>IF(N$34=0,0,N$34/NFM_fec!N$34)</f>
        <v>0</v>
      </c>
      <c r="O230" s="131">
        <f>IF(O$34=0,0,O$34/NFM_fec!O$34)</f>
        <v>0</v>
      </c>
      <c r="P230" s="131">
        <f>IF(P$34=0,0,P$34/NFM_fec!P$34)</f>
        <v>0</v>
      </c>
      <c r="Q230" s="131">
        <f>IF(Q$34=0,0,Q$34/NFM_fec!Q$34)</f>
        <v>0</v>
      </c>
    </row>
    <row r="231" spans="1:17" x14ac:dyDescent="0.25">
      <c r="A231" s="76" t="s">
        <v>82</v>
      </c>
      <c r="B231" s="130">
        <f>IF(B$35=0,0,B$35/NFM_fec!B$35)</f>
        <v>0</v>
      </c>
      <c r="C231" s="130">
        <f>IF(C$35=0,0,C$35/NFM_fec!C$35)</f>
        <v>0</v>
      </c>
      <c r="D231" s="130">
        <f>IF(D$35=0,0,D$35/NFM_fec!D$35)</f>
        <v>0</v>
      </c>
      <c r="E231" s="130">
        <f>IF(E$35=0,0,E$35/NFM_fec!E$35)</f>
        <v>0</v>
      </c>
      <c r="F231" s="130">
        <f>IF(F$35=0,0,F$35/NFM_fec!F$35)</f>
        <v>0</v>
      </c>
      <c r="G231" s="130">
        <f>IF(G$35=0,0,G$35/NFM_fec!G$35)</f>
        <v>0</v>
      </c>
      <c r="H231" s="130">
        <f>IF(H$35=0,0,H$35/NFM_fec!H$35)</f>
        <v>0</v>
      </c>
      <c r="I231" s="130">
        <f>IF(I$35=0,0,I$35/NFM_fec!I$35)</f>
        <v>0</v>
      </c>
      <c r="J231" s="130">
        <f>IF(J$35=0,0,J$35/NFM_fec!J$35)</f>
        <v>0</v>
      </c>
      <c r="K231" s="130">
        <f>IF(K$35=0,0,K$35/NFM_fec!K$35)</f>
        <v>0</v>
      </c>
      <c r="L231" s="130">
        <f>IF(L$35=0,0,L$35/NFM_fec!L$35)</f>
        <v>0</v>
      </c>
      <c r="M231" s="130">
        <f>IF(M$35=0,0,M$35/NFM_fec!M$35)</f>
        <v>0</v>
      </c>
      <c r="N231" s="130">
        <f>IF(N$35=0,0,N$35/NFM_fec!N$35)</f>
        <v>0</v>
      </c>
      <c r="O231" s="130">
        <f>IF(O$35=0,0,O$35/NFM_fec!O$35)</f>
        <v>0</v>
      </c>
      <c r="P231" s="130">
        <f>IF(P$35=0,0,P$35/NFM_fec!P$35)</f>
        <v>0</v>
      </c>
      <c r="Q231" s="130">
        <f>IF(Q$35=0,0,Q$35/NFM_fec!Q$35)</f>
        <v>0</v>
      </c>
    </row>
    <row r="232" spans="1:17" x14ac:dyDescent="0.25">
      <c r="A232" s="76" t="s">
        <v>81</v>
      </c>
      <c r="B232" s="130">
        <f>IF(B$36=0,0,B$36/NFM_fec!B$36)</f>
        <v>0</v>
      </c>
      <c r="C232" s="130">
        <f>IF(C$36=0,0,C$36/NFM_fec!C$36)</f>
        <v>0</v>
      </c>
      <c r="D232" s="130">
        <f>IF(D$36=0,0,D$36/NFM_fec!D$36)</f>
        <v>0</v>
      </c>
      <c r="E232" s="130">
        <f>IF(E$36=0,0,E$36/NFM_fec!E$36)</f>
        <v>0</v>
      </c>
      <c r="F232" s="130">
        <f>IF(F$36=0,0,F$36/NFM_fec!F$36)</f>
        <v>0</v>
      </c>
      <c r="G232" s="130">
        <f>IF(G$36=0,0,G$36/NFM_fec!G$36)</f>
        <v>0</v>
      </c>
      <c r="H232" s="130">
        <f>IF(H$36=0,0,H$36/NFM_fec!H$36)</f>
        <v>0</v>
      </c>
      <c r="I232" s="130">
        <f>IF(I$36=0,0,I$36/NFM_fec!I$36)</f>
        <v>0</v>
      </c>
      <c r="J232" s="130">
        <f>IF(J$36=0,0,J$36/NFM_fec!J$36)</f>
        <v>0</v>
      </c>
      <c r="K232" s="130">
        <f>IF(K$36=0,0,K$36/NFM_fec!K$36)</f>
        <v>0</v>
      </c>
      <c r="L232" s="130">
        <f>IF(L$36=0,0,L$36/NFM_fec!L$36)</f>
        <v>0</v>
      </c>
      <c r="M232" s="130">
        <f>IF(M$36=0,0,M$36/NFM_fec!M$36)</f>
        <v>0</v>
      </c>
      <c r="N232" s="130">
        <f>IF(N$36=0,0,N$36/NFM_fec!N$36)</f>
        <v>0</v>
      </c>
      <c r="O232" s="130">
        <f>IF(O$36=0,0,O$36/NFM_fec!O$36)</f>
        <v>0</v>
      </c>
      <c r="P232" s="130">
        <f>IF(P$36=0,0,P$36/NFM_fec!P$36)</f>
        <v>0</v>
      </c>
      <c r="Q232" s="130">
        <f>IF(Q$36=0,0,Q$36/NFM_fec!Q$36)</f>
        <v>0</v>
      </c>
    </row>
    <row r="233" spans="1:17" x14ac:dyDescent="0.25">
      <c r="A233" s="76" t="s">
        <v>80</v>
      </c>
      <c r="B233" s="130">
        <f>IF(B$37=0,0,B$37/NFM_fec!B$37)</f>
        <v>0</v>
      </c>
      <c r="C233" s="130">
        <f>IF(C$37=0,0,C$37/NFM_fec!C$37)</f>
        <v>0</v>
      </c>
      <c r="D233" s="130">
        <f>IF(D$37=0,0,D$37/NFM_fec!D$37)</f>
        <v>0</v>
      </c>
      <c r="E233" s="130">
        <f>IF(E$37=0,0,E$37/NFM_fec!E$37)</f>
        <v>0</v>
      </c>
      <c r="F233" s="130">
        <f>IF(F$37=0,0,F$37/NFM_fec!F$37)</f>
        <v>0</v>
      </c>
      <c r="G233" s="130">
        <f>IF(G$37=0,0,G$37/NFM_fec!G$37)</f>
        <v>0</v>
      </c>
      <c r="H233" s="130">
        <f>IF(H$37=0,0,H$37/NFM_fec!H$37)</f>
        <v>0</v>
      </c>
      <c r="I233" s="130">
        <f>IF(I$37=0,0,I$37/NFM_fec!I$37)</f>
        <v>0</v>
      </c>
      <c r="J233" s="130">
        <f>IF(J$37=0,0,J$37/NFM_fec!J$37)</f>
        <v>0</v>
      </c>
      <c r="K233" s="130">
        <f>IF(K$37=0,0,K$37/NFM_fec!K$37)</f>
        <v>0</v>
      </c>
      <c r="L233" s="130">
        <f>IF(L$37=0,0,L$37/NFM_fec!L$37)</f>
        <v>0</v>
      </c>
      <c r="M233" s="130">
        <f>IF(M$37=0,0,M$37/NFM_fec!M$37)</f>
        <v>0</v>
      </c>
      <c r="N233" s="130">
        <f>IF(N$37=0,0,N$37/NFM_fec!N$37)</f>
        <v>0</v>
      </c>
      <c r="O233" s="130">
        <f>IF(O$37=0,0,O$37/NFM_fec!O$37)</f>
        <v>0</v>
      </c>
      <c r="P233" s="130">
        <f>IF(P$37=0,0,P$37/NFM_fec!P$37)</f>
        <v>0</v>
      </c>
      <c r="Q233" s="130">
        <f>IF(Q$37=0,0,Q$37/NFM_fec!Q$37)</f>
        <v>0</v>
      </c>
    </row>
    <row r="234" spans="1:17" x14ac:dyDescent="0.25">
      <c r="A234" s="129" t="s">
        <v>79</v>
      </c>
      <c r="B234" s="128">
        <f>IF(B$38=0,0,B$38/NFM_fec!B$38)</f>
        <v>1.3251222</v>
      </c>
      <c r="C234" s="128">
        <f>IF(C$38=0,0,C$38/NFM_fec!C$38)</f>
        <v>1.3251222000000002</v>
      </c>
      <c r="D234" s="128">
        <f>IF(D$38=0,0,D$38/NFM_fec!D$38)</f>
        <v>1.3251221999999998</v>
      </c>
      <c r="E234" s="128">
        <f>IF(E$38=0,0,E$38/NFM_fec!E$38)</f>
        <v>1.3251221999999998</v>
      </c>
      <c r="F234" s="128">
        <f>IF(F$38=0,0,F$38/NFM_fec!F$38)</f>
        <v>1.3251222000000002</v>
      </c>
      <c r="G234" s="128">
        <f>IF(G$38=0,0,G$38/NFM_fec!G$38)</f>
        <v>1.3251222000000002</v>
      </c>
      <c r="H234" s="128">
        <f>IF(H$38=0,0,H$38/NFM_fec!H$38)</f>
        <v>1.3251222</v>
      </c>
      <c r="I234" s="128">
        <f>IF(I$38=0,0,I$38/NFM_fec!I$38)</f>
        <v>1.3251221999999998</v>
      </c>
      <c r="J234" s="128">
        <f>IF(J$38=0,0,J$38/NFM_fec!J$38)</f>
        <v>1.3251222</v>
      </c>
      <c r="K234" s="128">
        <f>IF(K$38=0,0,K$38/NFM_fec!K$38)</f>
        <v>0</v>
      </c>
      <c r="L234" s="128">
        <f>IF(L$38=0,0,L$38/NFM_fec!L$38)</f>
        <v>0</v>
      </c>
      <c r="M234" s="128">
        <f>IF(M$38=0,0,M$38/NFM_fec!M$38)</f>
        <v>0</v>
      </c>
      <c r="N234" s="128">
        <f>IF(N$38=0,0,N$38/NFM_fec!N$38)</f>
        <v>0</v>
      </c>
      <c r="O234" s="128">
        <f>IF(O$38=0,0,O$38/NFM_fec!O$38)</f>
        <v>0</v>
      </c>
      <c r="P234" s="128">
        <f>IF(P$38=0,0,P$38/NFM_fec!P$38)</f>
        <v>0</v>
      </c>
      <c r="Q234" s="128">
        <f>IF(Q$38=0,0,Q$38/NFM_fec!Q$38)</f>
        <v>0</v>
      </c>
    </row>
    <row r="235" spans="1:17" x14ac:dyDescent="0.25">
      <c r="A235" s="127" t="s">
        <v>150</v>
      </c>
      <c r="B235" s="126">
        <f>IF(B$43=0,0,B$43/NFM_fec!B$43)</f>
        <v>0</v>
      </c>
      <c r="C235" s="126">
        <f>IF(C$43=0,0,C$43/NFM_fec!C$43)</f>
        <v>0</v>
      </c>
      <c r="D235" s="126">
        <f>IF(D$43=0,0,D$43/NFM_fec!D$43)</f>
        <v>0</v>
      </c>
      <c r="E235" s="126">
        <f>IF(E$43=0,0,E$43/NFM_fec!E$43)</f>
        <v>0</v>
      </c>
      <c r="F235" s="126">
        <f>IF(F$43=0,0,F$43/NFM_fec!F$43)</f>
        <v>0</v>
      </c>
      <c r="G235" s="126">
        <f>IF(G$43=0,0,G$43/NFM_fec!G$43)</f>
        <v>0</v>
      </c>
      <c r="H235" s="126">
        <f>IF(H$43=0,0,H$43/NFM_fec!H$43)</f>
        <v>0</v>
      </c>
      <c r="I235" s="126">
        <f>IF(I$43=0,0,I$43/NFM_fec!I$43)</f>
        <v>0</v>
      </c>
      <c r="J235" s="126">
        <f>IF(J$43=0,0,J$43/NFM_fec!J$43)</f>
        <v>0</v>
      </c>
      <c r="K235" s="126">
        <f>IF(K$43=0,0,K$43/NFM_fec!K$43)</f>
        <v>0</v>
      </c>
      <c r="L235" s="126">
        <f>IF(L$43=0,0,L$43/NFM_fec!L$43)</f>
        <v>0</v>
      </c>
      <c r="M235" s="126">
        <f>IF(M$43=0,0,M$43/NFM_fec!M$43)</f>
        <v>0</v>
      </c>
      <c r="N235" s="126">
        <f>IF(N$43=0,0,N$43/NFM_fec!N$43)</f>
        <v>0</v>
      </c>
      <c r="O235" s="126">
        <f>IF(O$43=0,0,O$43/NFM_fec!O$43)</f>
        <v>0</v>
      </c>
      <c r="P235" s="126">
        <f>IF(P$43=0,0,P$43/NFM_fec!P$43)</f>
        <v>0</v>
      </c>
      <c r="Q235" s="126">
        <f>IF(Q$43=0,0,Q$43/NFM_fec!Q$43)</f>
        <v>0</v>
      </c>
    </row>
    <row r="236" spans="1:17" x14ac:dyDescent="0.25">
      <c r="A236" s="127" t="s">
        <v>148</v>
      </c>
      <c r="B236" s="126">
        <f>IF(B$44=0,0,B$44/NFM_fec!B$44)</f>
        <v>0.48207198228843362</v>
      </c>
      <c r="C236" s="126">
        <f>IF(C$44=0,0,C$44/NFM_fec!C$44)</f>
        <v>0.48618431257324685</v>
      </c>
      <c r="D236" s="126">
        <f>IF(D$44=0,0,D$44/NFM_fec!D$44)</f>
        <v>0.48046841358735248</v>
      </c>
      <c r="E236" s="126">
        <f>IF(E$44=0,0,E$44/NFM_fec!E$44)</f>
        <v>0.47911317952693733</v>
      </c>
      <c r="F236" s="126">
        <f>IF(F$44=0,0,F$44/NFM_fec!F$44)</f>
        <v>0.47944971409989118</v>
      </c>
      <c r="G236" s="126">
        <f>IF(G$44=0,0,G$44/NFM_fec!G$44)</f>
        <v>0.47981570727652478</v>
      </c>
      <c r="H236" s="126">
        <f>IF(H$44=0,0,H$44/NFM_fec!H$44)</f>
        <v>0.47938470174753633</v>
      </c>
      <c r="I236" s="126">
        <f>IF(I$44=0,0,I$44/NFM_fec!I$44)</f>
        <v>0.47943908978273908</v>
      </c>
      <c r="J236" s="126">
        <f>IF(J$44=0,0,J$44/NFM_fec!J$44)</f>
        <v>0.60610608440445857</v>
      </c>
      <c r="K236" s="126">
        <f>IF(K$44=0,0,K$44/NFM_fec!K$44)</f>
        <v>0</v>
      </c>
      <c r="L236" s="126">
        <f>IF(L$44=0,0,L$44/NFM_fec!L$44)</f>
        <v>0</v>
      </c>
      <c r="M236" s="126">
        <f>IF(M$44=0,0,M$44/NFM_fec!M$44)</f>
        <v>0</v>
      </c>
      <c r="N236" s="126">
        <f>IF(N$44=0,0,N$44/NFM_fec!N$44)</f>
        <v>0</v>
      </c>
      <c r="O236" s="126">
        <f>IF(O$44=0,0,O$44/NFM_fec!O$44)</f>
        <v>0</v>
      </c>
      <c r="P236" s="126">
        <f>IF(P$44=0,0,P$44/NFM_fec!P$44)</f>
        <v>0</v>
      </c>
      <c r="Q236" s="126">
        <f>IF(Q$44=0,0,Q$44/NFM_fec!Q$44)</f>
        <v>0</v>
      </c>
    </row>
    <row r="237" spans="1:17" x14ac:dyDescent="0.25">
      <c r="A237" s="72" t="s">
        <v>147</v>
      </c>
      <c r="B237" s="125">
        <f>IF(B$51=0,0,B$51/NFM_fec!B$51)</f>
        <v>4.2742828138913014</v>
      </c>
      <c r="C237" s="125">
        <f>IF(C$51=0,0,C$51/NFM_fec!C$51)</f>
        <v>4.3484573680503162</v>
      </c>
      <c r="D237" s="125">
        <f>IF(D$51=0,0,D$51/NFM_fec!D$51)</f>
        <v>4.641270317034504</v>
      </c>
      <c r="E237" s="125">
        <f>IF(E$51=0,0,E$51/NFM_fec!E$51)</f>
        <v>4.2707423273366585</v>
      </c>
      <c r="F237" s="125">
        <f>IF(F$51=0,0,F$51/NFM_fec!F$51)</f>
        <v>3.6050376549433119</v>
      </c>
      <c r="G237" s="125">
        <f>IF(G$51=0,0,G$51/NFM_fec!G$51)</f>
        <v>2.07092366076493</v>
      </c>
      <c r="H237" s="125">
        <f>IF(H$51=0,0,H$51/NFM_fec!H$51)</f>
        <v>2.2430264823984971</v>
      </c>
      <c r="I237" s="125">
        <f>IF(I$51=0,0,I$51/NFM_fec!I$51)</f>
        <v>2.4445198741298579</v>
      </c>
      <c r="J237" s="125">
        <f>IF(J$51=0,0,J$51/NFM_fec!J$51)</f>
        <v>3.1328905887085852</v>
      </c>
      <c r="K237" s="125">
        <f>IF(K$51=0,0,K$51/NFM_fec!K$51)</f>
        <v>0</v>
      </c>
      <c r="L237" s="125">
        <f>IF(L$51=0,0,L$51/NFM_fec!L$51)</f>
        <v>0</v>
      </c>
      <c r="M237" s="125">
        <f>IF(M$51=0,0,M$51/NFM_fec!M$51)</f>
        <v>0</v>
      </c>
      <c r="N237" s="125">
        <f>IF(N$51=0,0,N$51/NFM_fec!N$51)</f>
        <v>0</v>
      </c>
      <c r="O237" s="125">
        <f>IF(O$51=0,0,O$51/NFM_fec!O$51)</f>
        <v>0</v>
      </c>
      <c r="P237" s="125">
        <f>IF(P$51=0,0,P$51/NFM_fec!P$51)</f>
        <v>0</v>
      </c>
      <c r="Q237" s="125">
        <f>IF(Q$51=0,0,Q$51/NFM_fec!Q$51)</f>
        <v>0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>IF(B$70=0,0,B$70/NFM_fec!B$70)</f>
        <v>1.4377613473339563</v>
      </c>
      <c r="C239" s="133">
        <f>IF(C$70=0,0,C$70/NFM_fec!C$70)</f>
        <v>1.4554034721503937</v>
      </c>
      <c r="D239" s="133">
        <f>IF(D$70=0,0,D$70/NFM_fec!D$70)</f>
        <v>1.5117728616073767</v>
      </c>
      <c r="E239" s="133">
        <f>IF(E$70=0,0,E$70/NFM_fec!E$70)</f>
        <v>1.4345357226648161</v>
      </c>
      <c r="F239" s="133">
        <f>IF(F$70=0,0,F$70/NFM_fec!F$70)</f>
        <v>1.2996543761304966</v>
      </c>
      <c r="G239" s="133">
        <f>IF(G$70=0,0,G$70/NFM_fec!G$70)</f>
        <v>0.84717341001139423</v>
      </c>
      <c r="H239" s="133">
        <f>IF(H$70=0,0,H$70/NFM_fec!H$70)</f>
        <v>0.88696599861107972</v>
      </c>
      <c r="I239" s="133">
        <f>IF(I$70=0,0,I$70/NFM_fec!I$70)</f>
        <v>1.0806937864280013</v>
      </c>
      <c r="J239" s="133">
        <f>IF(J$70=0,0,J$70/NFM_fec!J$70)</f>
        <v>1.3077680105420413</v>
      </c>
      <c r="K239" s="133">
        <f>IF(K$70=0,0,K$70/NFM_fec!K$70)</f>
        <v>1.1607501383442185</v>
      </c>
      <c r="L239" s="133">
        <f>IF(L$70=0,0,L$70/NFM_fec!L$70)</f>
        <v>1.4473757766819368</v>
      </c>
      <c r="M239" s="133">
        <f>IF(M$70=0,0,M$70/NFM_fec!M$70)</f>
        <v>1.4201606432231078</v>
      </c>
      <c r="N239" s="133">
        <f>IF(N$70=0,0,N$70/NFM_fec!N$70)</f>
        <v>1.4002584219538725</v>
      </c>
      <c r="O239" s="133">
        <f>IF(O$70=0,0,O$70/NFM_fec!O$70)</f>
        <v>1.3901152014216644</v>
      </c>
      <c r="P239" s="133">
        <f>IF(P$70=0,0,P$70/NFM_fec!P$70)</f>
        <v>1.4723443221605816</v>
      </c>
      <c r="Q239" s="133">
        <f>IF(Q$70=0,0,Q$70/NFM_fec!Q$70)</f>
        <v>1.4933706102171513</v>
      </c>
    </row>
    <row r="240" spans="1:17" x14ac:dyDescent="0.25">
      <c r="A240" s="132" t="s">
        <v>83</v>
      </c>
      <c r="B240" s="131">
        <f>IF(B$71=0,0,B$71/NFM_fec!B$71)</f>
        <v>0</v>
      </c>
      <c r="C240" s="131">
        <f>IF(C$71=0,0,C$71/NFM_fec!C$71)</f>
        <v>0</v>
      </c>
      <c r="D240" s="131">
        <f>IF(D$71=0,0,D$71/NFM_fec!D$71)</f>
        <v>0</v>
      </c>
      <c r="E240" s="131">
        <f>IF(E$71=0,0,E$71/NFM_fec!E$71)</f>
        <v>0</v>
      </c>
      <c r="F240" s="131">
        <f>IF(F$71=0,0,F$71/NFM_fec!F$71)</f>
        <v>0</v>
      </c>
      <c r="G240" s="131">
        <f>IF(G$71=0,0,G$71/NFM_fec!G$71)</f>
        <v>0</v>
      </c>
      <c r="H240" s="131">
        <f>IF(H$71=0,0,H$71/NFM_fec!H$71)</f>
        <v>0</v>
      </c>
      <c r="I240" s="131">
        <f>IF(I$71=0,0,I$71/NFM_fec!I$71)</f>
        <v>0</v>
      </c>
      <c r="J240" s="131">
        <f>IF(J$71=0,0,J$71/NFM_fec!J$71)</f>
        <v>0</v>
      </c>
      <c r="K240" s="131">
        <f>IF(K$71=0,0,K$71/NFM_fec!K$71)</f>
        <v>0</v>
      </c>
      <c r="L240" s="131">
        <f>IF(L$71=0,0,L$71/NFM_fec!L$71)</f>
        <v>0</v>
      </c>
      <c r="M240" s="131">
        <f>IF(M$71=0,0,M$71/NFM_fec!M$71)</f>
        <v>0</v>
      </c>
      <c r="N240" s="131">
        <f>IF(N$71=0,0,N$71/NFM_fec!N$71)</f>
        <v>0</v>
      </c>
      <c r="O240" s="131">
        <f>IF(O$71=0,0,O$71/NFM_fec!O$71)</f>
        <v>0</v>
      </c>
      <c r="P240" s="131">
        <f>IF(P$71=0,0,P$71/NFM_fec!P$71)</f>
        <v>0</v>
      </c>
      <c r="Q240" s="131">
        <f>IF(Q$71=0,0,Q$71/NFM_fec!Q$71)</f>
        <v>0</v>
      </c>
    </row>
    <row r="241" spans="1:17" x14ac:dyDescent="0.25">
      <c r="A241" s="76" t="s">
        <v>82</v>
      </c>
      <c r="B241" s="130">
        <f>IF(B$72=0,0,B$72/NFM_fec!B$72)</f>
        <v>0</v>
      </c>
      <c r="C241" s="130">
        <f>IF(C$72=0,0,C$72/NFM_fec!C$72)</f>
        <v>0</v>
      </c>
      <c r="D241" s="130">
        <f>IF(D$72=0,0,D$72/NFM_fec!D$72)</f>
        <v>0</v>
      </c>
      <c r="E241" s="130">
        <f>IF(E$72=0,0,E$72/NFM_fec!E$72)</f>
        <v>0</v>
      </c>
      <c r="F241" s="130">
        <f>IF(F$72=0,0,F$72/NFM_fec!F$72)</f>
        <v>0</v>
      </c>
      <c r="G241" s="130">
        <f>IF(G$72=0,0,G$72/NFM_fec!G$72)</f>
        <v>0</v>
      </c>
      <c r="H241" s="130">
        <f>IF(H$72=0,0,H$72/NFM_fec!H$72)</f>
        <v>0</v>
      </c>
      <c r="I241" s="130">
        <f>IF(I$72=0,0,I$72/NFM_fec!I$72)</f>
        <v>0</v>
      </c>
      <c r="J241" s="130">
        <f>IF(J$72=0,0,J$72/NFM_fec!J$72)</f>
        <v>0</v>
      </c>
      <c r="K241" s="130">
        <f>IF(K$72=0,0,K$72/NFM_fec!K$72)</f>
        <v>0</v>
      </c>
      <c r="L241" s="130">
        <f>IF(L$72=0,0,L$72/NFM_fec!L$72)</f>
        <v>0</v>
      </c>
      <c r="M241" s="130">
        <f>IF(M$72=0,0,M$72/NFM_fec!M$72)</f>
        <v>0</v>
      </c>
      <c r="N241" s="130">
        <f>IF(N$72=0,0,N$72/NFM_fec!N$72)</f>
        <v>0</v>
      </c>
      <c r="O241" s="130">
        <f>IF(O$72=0,0,O$72/NFM_fec!O$72)</f>
        <v>0</v>
      </c>
      <c r="P241" s="130">
        <f>IF(P$72=0,0,P$72/NFM_fec!P$72)</f>
        <v>0</v>
      </c>
      <c r="Q241" s="130">
        <f>IF(Q$72=0,0,Q$72/NFM_fec!Q$72)</f>
        <v>0</v>
      </c>
    </row>
    <row r="242" spans="1:17" x14ac:dyDescent="0.25">
      <c r="A242" s="76" t="s">
        <v>81</v>
      </c>
      <c r="B242" s="130">
        <f>IF(B$73=0,0,B$73/NFM_fec!B$73)</f>
        <v>0</v>
      </c>
      <c r="C242" s="130">
        <f>IF(C$73=0,0,C$73/NFM_fec!C$73)</f>
        <v>0</v>
      </c>
      <c r="D242" s="130">
        <f>IF(D$73=0,0,D$73/NFM_fec!D$73)</f>
        <v>0</v>
      </c>
      <c r="E242" s="130">
        <f>IF(E$73=0,0,E$73/NFM_fec!E$73)</f>
        <v>0</v>
      </c>
      <c r="F242" s="130">
        <f>IF(F$73=0,0,F$73/NFM_fec!F$73)</f>
        <v>0</v>
      </c>
      <c r="G242" s="130">
        <f>IF(G$73=0,0,G$73/NFM_fec!G$73)</f>
        <v>0</v>
      </c>
      <c r="H242" s="130">
        <f>IF(H$73=0,0,H$73/NFM_fec!H$73)</f>
        <v>0</v>
      </c>
      <c r="I242" s="130">
        <f>IF(I$73=0,0,I$73/NFM_fec!I$73)</f>
        <v>0</v>
      </c>
      <c r="J242" s="130">
        <f>IF(J$73=0,0,J$73/NFM_fec!J$73)</f>
        <v>0</v>
      </c>
      <c r="K242" s="130">
        <f>IF(K$73=0,0,K$73/NFM_fec!K$73)</f>
        <v>0</v>
      </c>
      <c r="L242" s="130">
        <f>IF(L$73=0,0,L$73/NFM_fec!L$73)</f>
        <v>0</v>
      </c>
      <c r="M242" s="130">
        <f>IF(M$73=0,0,M$73/NFM_fec!M$73)</f>
        <v>0</v>
      </c>
      <c r="N242" s="130">
        <f>IF(N$73=0,0,N$73/NFM_fec!N$73)</f>
        <v>0</v>
      </c>
      <c r="O242" s="130">
        <f>IF(O$73=0,0,O$73/NFM_fec!O$73)</f>
        <v>0</v>
      </c>
      <c r="P242" s="130">
        <f>IF(P$73=0,0,P$73/NFM_fec!P$73)</f>
        <v>0</v>
      </c>
      <c r="Q242" s="130">
        <f>IF(Q$73=0,0,Q$73/NFM_fec!Q$73)</f>
        <v>0</v>
      </c>
    </row>
    <row r="243" spans="1:17" x14ac:dyDescent="0.25">
      <c r="A243" s="76" t="s">
        <v>80</v>
      </c>
      <c r="B243" s="130">
        <f>IF(B$74=0,0,B$74/NFM_fec!B$74)</f>
        <v>0</v>
      </c>
      <c r="C243" s="130">
        <f>IF(C$74=0,0,C$74/NFM_fec!C$74)</f>
        <v>0</v>
      </c>
      <c r="D243" s="130">
        <f>IF(D$74=0,0,D$74/NFM_fec!D$74)</f>
        <v>0</v>
      </c>
      <c r="E243" s="130">
        <f>IF(E$74=0,0,E$74/NFM_fec!E$74)</f>
        <v>0</v>
      </c>
      <c r="F243" s="130">
        <f>IF(F$74=0,0,F$74/NFM_fec!F$74)</f>
        <v>0</v>
      </c>
      <c r="G243" s="130">
        <f>IF(G$74=0,0,G$74/NFM_fec!G$74)</f>
        <v>0</v>
      </c>
      <c r="H243" s="130">
        <f>IF(H$74=0,0,H$74/NFM_fec!H$74)</f>
        <v>0</v>
      </c>
      <c r="I243" s="130">
        <f>IF(I$74=0,0,I$74/NFM_fec!I$74)</f>
        <v>0</v>
      </c>
      <c r="J243" s="130">
        <f>IF(J$74=0,0,J$74/NFM_fec!J$74)</f>
        <v>0</v>
      </c>
      <c r="K243" s="130">
        <f>IF(K$74=0,0,K$74/NFM_fec!K$74)</f>
        <v>0</v>
      </c>
      <c r="L243" s="130">
        <f>IF(L$74=0,0,L$74/NFM_fec!L$74)</f>
        <v>0</v>
      </c>
      <c r="M243" s="130">
        <f>IF(M$74=0,0,M$74/NFM_fec!M$74)</f>
        <v>0</v>
      </c>
      <c r="N243" s="130">
        <f>IF(N$74=0,0,N$74/NFM_fec!N$74)</f>
        <v>0</v>
      </c>
      <c r="O243" s="130">
        <f>IF(O$74=0,0,O$74/NFM_fec!O$74)</f>
        <v>0</v>
      </c>
      <c r="P243" s="130">
        <f>IF(P$74=0,0,P$74/NFM_fec!P$74)</f>
        <v>0</v>
      </c>
      <c r="Q243" s="130">
        <f>IF(Q$74=0,0,Q$74/NFM_fec!Q$74)</f>
        <v>0</v>
      </c>
    </row>
    <row r="244" spans="1:17" x14ac:dyDescent="0.25">
      <c r="A244" s="129" t="s">
        <v>79</v>
      </c>
      <c r="B244" s="128">
        <f>IF(B$75=0,0,B$75/NFM_fec!B$75)</f>
        <v>1.3251222</v>
      </c>
      <c r="C244" s="128">
        <f>IF(C$75=0,0,C$75/NFM_fec!C$75)</f>
        <v>1.3251222</v>
      </c>
      <c r="D244" s="128">
        <f>IF(D$75=0,0,D$75/NFM_fec!D$75)</f>
        <v>1.3251222000000002</v>
      </c>
      <c r="E244" s="128">
        <f>IF(E$75=0,0,E$75/NFM_fec!E$75)</f>
        <v>1.3251222</v>
      </c>
      <c r="F244" s="128">
        <f>IF(F$75=0,0,F$75/NFM_fec!F$75)</f>
        <v>1.3251222000000002</v>
      </c>
      <c r="G244" s="128">
        <f>IF(G$75=0,0,G$75/NFM_fec!G$75)</f>
        <v>1.3251221999999998</v>
      </c>
      <c r="H244" s="128">
        <f>IF(H$75=0,0,H$75/NFM_fec!H$75)</f>
        <v>1.3251221999999998</v>
      </c>
      <c r="I244" s="128">
        <f>IF(I$75=0,0,I$75/NFM_fec!I$75)</f>
        <v>1.3251222000000002</v>
      </c>
      <c r="J244" s="128">
        <f>IF(J$75=0,0,J$75/NFM_fec!J$75)</f>
        <v>1.3251222</v>
      </c>
      <c r="K244" s="128">
        <f>IF(K$75=0,0,K$75/NFM_fec!K$75)</f>
        <v>1.3251222</v>
      </c>
      <c r="L244" s="128">
        <f>IF(L$75=0,0,L$75/NFM_fec!L$75)</f>
        <v>1.3251222</v>
      </c>
      <c r="M244" s="128">
        <f>IF(M$75=0,0,M$75/NFM_fec!M$75)</f>
        <v>1.3251222</v>
      </c>
      <c r="N244" s="128">
        <f>IF(N$75=0,0,N$75/NFM_fec!N$75)</f>
        <v>1.3251222000000002</v>
      </c>
      <c r="O244" s="128">
        <f>IF(O$75=0,0,O$75/NFM_fec!O$75)</f>
        <v>1.3251222000000002</v>
      </c>
      <c r="P244" s="128">
        <f>IF(P$75=0,0,P$75/NFM_fec!P$75)</f>
        <v>1.3251221999999998</v>
      </c>
      <c r="Q244" s="128">
        <f>IF(Q$75=0,0,Q$75/NFM_fec!Q$75)</f>
        <v>1.3251222000000002</v>
      </c>
    </row>
    <row r="245" spans="1:17" x14ac:dyDescent="0.25">
      <c r="A245" s="127" t="s">
        <v>149</v>
      </c>
      <c r="B245" s="126">
        <f>IF(B$80=0,0,B$80/NFM_fec!B$80)</f>
        <v>1.2236564394640519</v>
      </c>
      <c r="C245" s="126">
        <f>IF(C$80=0,0,C$80/NFM_fec!C$80)</f>
        <v>1.2256206381478811</v>
      </c>
      <c r="D245" s="126">
        <f>IF(D$80=0,0,D$80/NFM_fec!D$80)</f>
        <v>1.2215930517714992</v>
      </c>
      <c r="E245" s="126">
        <f>IF(E$80=0,0,E$80/NFM_fec!E$80)</f>
        <v>1.220030870369432</v>
      </c>
      <c r="F245" s="126">
        <f>IF(F$80=0,0,F$80/NFM_fec!F$80)</f>
        <v>1.2205952905577249</v>
      </c>
      <c r="G245" s="126">
        <f>IF(G$80=0,0,G$80/NFM_fec!G$80)</f>
        <v>0.71592278914925034</v>
      </c>
      <c r="H245" s="126">
        <f>IF(H$80=0,0,H$80/NFM_fec!H$80)</f>
        <v>0.71539793142713204</v>
      </c>
      <c r="I245" s="126">
        <f>IF(I$80=0,0,I$80/NFM_fec!I$80)</f>
        <v>1.2205097118952513</v>
      </c>
      <c r="J245" s="126">
        <f>IF(J$80=0,0,J$80/NFM_fec!J$80)</f>
        <v>1.2211342947555388</v>
      </c>
      <c r="K245" s="126">
        <f>IF(K$80=0,0,K$80/NFM_fec!K$80)</f>
        <v>1.2220474568351067</v>
      </c>
      <c r="L245" s="126">
        <f>IF(L$80=0,0,L$80/NFM_fec!L$80)</f>
        <v>1.2238058351130137</v>
      </c>
      <c r="M245" s="126">
        <f>IF(M$80=0,0,M$80/NFM_fec!M$80)</f>
        <v>1.2215674611493614</v>
      </c>
      <c r="N245" s="126">
        <f>IF(N$80=0,0,N$80/NFM_fec!N$80)</f>
        <v>1.2161792654970445</v>
      </c>
      <c r="O245" s="126">
        <f>IF(O$80=0,0,O$80/NFM_fec!O$80)</f>
        <v>1.2162982448423125</v>
      </c>
      <c r="P245" s="126">
        <f>IF(P$80=0,0,P$80/NFM_fec!P$80)</f>
        <v>1.216140151123861</v>
      </c>
      <c r="Q245" s="126">
        <f>IF(Q$80=0,0,Q$80/NFM_fec!Q$80)</f>
        <v>1.2149188528304726</v>
      </c>
    </row>
    <row r="246" spans="1:17" x14ac:dyDescent="0.25">
      <c r="A246" s="127" t="s">
        <v>148</v>
      </c>
      <c r="B246" s="126">
        <f>IF(B$87=0,0,B$87/NFM_fec!B$87)</f>
        <v>0.48207198228843356</v>
      </c>
      <c r="C246" s="126">
        <f>IF(C$87=0,0,C$87/NFM_fec!C$87)</f>
        <v>0.48618431257324696</v>
      </c>
      <c r="D246" s="126">
        <f>IF(D$87=0,0,D$87/NFM_fec!D$87)</f>
        <v>0.48046841358735243</v>
      </c>
      <c r="E246" s="126">
        <f>IF(E$87=0,0,E$87/NFM_fec!E$87)</f>
        <v>0.47911317952693733</v>
      </c>
      <c r="F246" s="126">
        <f>IF(F$87=0,0,F$87/NFM_fec!F$87)</f>
        <v>0.47944971409989123</v>
      </c>
      <c r="G246" s="126">
        <f>IF(G$87=0,0,G$87/NFM_fec!G$87)</f>
        <v>0.47981570727652484</v>
      </c>
      <c r="H246" s="126">
        <f>IF(H$87=0,0,H$87/NFM_fec!H$87)</f>
        <v>0.47938470174753639</v>
      </c>
      <c r="I246" s="126">
        <f>IF(I$87=0,0,I$87/NFM_fec!I$87)</f>
        <v>0.47943908978273908</v>
      </c>
      <c r="J246" s="126">
        <f>IF(J$87=0,0,J$87/NFM_fec!J$87)</f>
        <v>0.60610608440445868</v>
      </c>
      <c r="K246" s="126">
        <f>IF(K$87=0,0,K$87/NFM_fec!K$87)</f>
        <v>0.48118099272193993</v>
      </c>
      <c r="L246" s="126">
        <f>IF(L$87=0,0,L$87/NFM_fec!L$87)</f>
        <v>1.0069951046349666</v>
      </c>
      <c r="M246" s="126">
        <f>IF(M$87=0,0,M$87/NFM_fec!M$87)</f>
        <v>0.93601184396130621</v>
      </c>
      <c r="N246" s="126">
        <f>IF(N$87=0,0,N$87/NFM_fec!N$87)</f>
        <v>0.95738335514674422</v>
      </c>
      <c r="O246" s="126">
        <f>IF(O$87=0,0,O$87/NFM_fec!O$87)</f>
        <v>0.91813237887311128</v>
      </c>
      <c r="P246" s="126">
        <f>IF(P$87=0,0,P$87/NFM_fec!P$87)</f>
        <v>0.87406496604667827</v>
      </c>
      <c r="Q246" s="126">
        <f>IF(Q$87=0,0,Q$87/NFM_fec!Q$87)</f>
        <v>0.90720883480983316</v>
      </c>
    </row>
    <row r="247" spans="1:17" x14ac:dyDescent="0.25">
      <c r="A247" s="72" t="s">
        <v>147</v>
      </c>
      <c r="B247" s="125">
        <f>IF(B$94=0,0,B$94/NFM_fec!B$94)</f>
        <v>3.7681081364327129</v>
      </c>
      <c r="C247" s="125">
        <f>IF(C$94=0,0,C$94/NFM_fec!C$94)</f>
        <v>3.8338612666287331</v>
      </c>
      <c r="D247" s="125">
        <f>IF(D$94=0,0,D$94/NFM_fec!D$94)</f>
        <v>4.0942804258157075</v>
      </c>
      <c r="E247" s="125">
        <f>IF(E$94=0,0,E$94/NFM_fec!E$94)</f>
        <v>3.764473728580386</v>
      </c>
      <c r="F247" s="125">
        <f>IF(F$94=0,0,F$94/NFM_fec!F$94)</f>
        <v>3.1791079409541196</v>
      </c>
      <c r="G247" s="125">
        <f>IF(G$94=0,0,G$94/NFM_fec!G$94)</f>
        <v>1.8308536916024571</v>
      </c>
      <c r="H247" s="125">
        <f>IF(H$94=0,0,H$94/NFM_fec!H$94)</f>
        <v>2.0046478498351292</v>
      </c>
      <c r="I247" s="125">
        <f>IF(I$94=0,0,I$94/NFM_fec!I$94)</f>
        <v>2.2311820909353264</v>
      </c>
      <c r="J247" s="125">
        <f>IF(J$94=0,0,J$94/NFM_fec!J$94)</f>
        <v>2.9594020427855141</v>
      </c>
      <c r="K247" s="125">
        <f>IF(K$94=0,0,K$94/NFM_fec!K$94)</f>
        <v>2.5724489770525523</v>
      </c>
      <c r="L247" s="125">
        <f>IF(L$94=0,0,L$94/NFM_fec!L$94)</f>
        <v>2.7561028019938152</v>
      </c>
      <c r="M247" s="125">
        <f>IF(M$94=0,0,M$94/NFM_fec!M$94)</f>
        <v>2.7834342267351477</v>
      </c>
      <c r="N247" s="125">
        <f>IF(N$94=0,0,N$94/NFM_fec!N$94)</f>
        <v>2.6609022245853389</v>
      </c>
      <c r="O247" s="125">
        <f>IF(O$94=0,0,O$94/NFM_fec!O$94)</f>
        <v>2.6956117504157375</v>
      </c>
      <c r="P247" s="125">
        <f>IF(P$94=0,0,P$94/NFM_fec!P$94)</f>
        <v>3.1402748210830329</v>
      </c>
      <c r="Q247" s="125">
        <f>IF(Q$94=0,0,Q$94/NFM_fec!Q$94)</f>
        <v>3.1662786637321645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167</v>
      </c>
      <c r="B249" s="133">
        <f>IF(B$112=0,0,(B$112-B$154)/NFM_fec!B$112)</f>
        <v>1.9983547535190693</v>
      </c>
      <c r="C249" s="133">
        <f>IF(C$112=0,0,(C$112-C$154)/NFM_fec!C$112)</f>
        <v>2.0942060063060652</v>
      </c>
      <c r="D249" s="133">
        <f>IF(D$112=0,0,(D$112-D$154)/NFM_fec!D$112)</f>
        <v>2.0790213318090229</v>
      </c>
      <c r="E249" s="133">
        <f>IF(E$112=0,0,(E$112-E$154)/NFM_fec!E$112)</f>
        <v>1.9418574742856214</v>
      </c>
      <c r="F249" s="133">
        <f>IF(F$112=0,0,(F$112-F$154)/NFM_fec!F$112)</f>
        <v>1.6343056850561322</v>
      </c>
      <c r="G249" s="133">
        <f>IF(G$112=0,0,(G$112-G$154)/NFM_fec!G$112)</f>
        <v>1.2374234350312088</v>
      </c>
      <c r="H249" s="133">
        <f>IF(H$112=0,0,(H$112-H$154)/NFM_fec!H$112)</f>
        <v>1.266117154491667</v>
      </c>
      <c r="I249" s="133">
        <f>IF(I$112=0,0,(I$112-I$154)/NFM_fec!I$112)</f>
        <v>1.3145870636770987</v>
      </c>
      <c r="J249" s="133">
        <f>IF(J$112=0,0,(J$112-J$154)/NFM_fec!J$112)</f>
        <v>1.54088669345009</v>
      </c>
      <c r="K249" s="133">
        <f>IF(K$112=0,0,(K$112-K$154)/NFM_fec!K$112)</f>
        <v>1.369339087535117</v>
      </c>
      <c r="L249" s="133">
        <f>IF(L$112=0,0,(L$112-L$154)/NFM_fec!L$112)</f>
        <v>1.5524282546423835</v>
      </c>
      <c r="M249" s="133">
        <f>IF(M$112=0,0,(M$112-M$154)/NFM_fec!M$112)</f>
        <v>1.5454246485875889</v>
      </c>
      <c r="N249" s="133">
        <f>IF(N$112=0,0,(N$112-N$154)/NFM_fec!N$112)</f>
        <v>1.5159582511893306</v>
      </c>
      <c r="O249" s="133">
        <f>IF(O$112=0,0,(O$112-O$154)/NFM_fec!O$112)</f>
        <v>1.518491663750654</v>
      </c>
      <c r="P249" s="133">
        <f>IF(P$112=0,0,(P$112-P$154)/NFM_fec!P$112)</f>
        <v>1.5902410839848478</v>
      </c>
      <c r="Q249" s="133">
        <f>IF(Q$112=0,0,(Q$112-Q$154)/NFM_fec!Q$112)</f>
        <v>1.6141964010617529</v>
      </c>
    </row>
    <row r="250" spans="1:17" x14ac:dyDescent="0.25">
      <c r="A250" s="132" t="s">
        <v>83</v>
      </c>
      <c r="B250" s="131">
        <f>IF(B$113=0,0,B$113/NFM_fec!B$113)</f>
        <v>0</v>
      </c>
      <c r="C250" s="131">
        <f>IF(C$113=0,0,C$113/NFM_fec!C$113)</f>
        <v>0</v>
      </c>
      <c r="D250" s="131">
        <f>IF(D$113=0,0,D$113/NFM_fec!D$113)</f>
        <v>0</v>
      </c>
      <c r="E250" s="131">
        <f>IF(E$113=0,0,E$113/NFM_fec!E$113)</f>
        <v>0</v>
      </c>
      <c r="F250" s="131">
        <f>IF(F$113=0,0,F$113/NFM_fec!F$113)</f>
        <v>0</v>
      </c>
      <c r="G250" s="131">
        <f>IF(G$113=0,0,G$113/NFM_fec!G$113)</f>
        <v>0</v>
      </c>
      <c r="H250" s="131">
        <f>IF(H$113=0,0,H$113/NFM_fec!H$113)</f>
        <v>0</v>
      </c>
      <c r="I250" s="131">
        <f>IF(I$113=0,0,I$113/NFM_fec!I$113)</f>
        <v>0</v>
      </c>
      <c r="J250" s="131">
        <f>IF(J$113=0,0,J$113/NFM_fec!J$113)</f>
        <v>0</v>
      </c>
      <c r="K250" s="131">
        <f>IF(K$113=0,0,K$113/NFM_fec!K$113)</f>
        <v>0</v>
      </c>
      <c r="L250" s="131">
        <f>IF(L$113=0,0,L$113/NFM_fec!L$113)</f>
        <v>0</v>
      </c>
      <c r="M250" s="131">
        <f>IF(M$113=0,0,M$113/NFM_fec!M$113)</f>
        <v>0</v>
      </c>
      <c r="N250" s="131">
        <f>IF(N$113=0,0,N$113/NFM_fec!N$113)</f>
        <v>0</v>
      </c>
      <c r="O250" s="131">
        <f>IF(O$113=0,0,O$113/NFM_fec!O$113)</f>
        <v>0</v>
      </c>
      <c r="P250" s="131">
        <f>IF(P$113=0,0,P$113/NFM_fec!P$113)</f>
        <v>0</v>
      </c>
      <c r="Q250" s="131">
        <f>IF(Q$113=0,0,Q$113/NFM_fec!Q$113)</f>
        <v>0</v>
      </c>
    </row>
    <row r="251" spans="1:17" x14ac:dyDescent="0.25">
      <c r="A251" s="76" t="s">
        <v>82</v>
      </c>
      <c r="B251" s="130">
        <f>IF(B$114=0,0,B$114/NFM_fec!B$114)</f>
        <v>0</v>
      </c>
      <c r="C251" s="130">
        <f>IF(C$114=0,0,C$114/NFM_fec!C$114)</f>
        <v>0</v>
      </c>
      <c r="D251" s="130">
        <f>IF(D$114=0,0,D$114/NFM_fec!D$114)</f>
        <v>0</v>
      </c>
      <c r="E251" s="130">
        <f>IF(E$114=0,0,E$114/NFM_fec!E$114)</f>
        <v>0</v>
      </c>
      <c r="F251" s="130">
        <f>IF(F$114=0,0,F$114/NFM_fec!F$114)</f>
        <v>0</v>
      </c>
      <c r="G251" s="130">
        <f>IF(G$114=0,0,G$114/NFM_fec!G$114)</f>
        <v>0</v>
      </c>
      <c r="H251" s="130">
        <f>IF(H$114=0,0,H$114/NFM_fec!H$114)</f>
        <v>0</v>
      </c>
      <c r="I251" s="130">
        <f>IF(I$114=0,0,I$114/NFM_fec!I$114)</f>
        <v>0</v>
      </c>
      <c r="J251" s="130">
        <f>IF(J$114=0,0,J$114/NFM_fec!J$114)</f>
        <v>0</v>
      </c>
      <c r="K251" s="130">
        <f>IF(K$114=0,0,K$114/NFM_fec!K$114)</f>
        <v>0</v>
      </c>
      <c r="L251" s="130">
        <f>IF(L$114=0,0,L$114/NFM_fec!L$114)</f>
        <v>0</v>
      </c>
      <c r="M251" s="130">
        <f>IF(M$114=0,0,M$114/NFM_fec!M$114)</f>
        <v>0</v>
      </c>
      <c r="N251" s="130">
        <f>IF(N$114=0,0,N$114/NFM_fec!N$114)</f>
        <v>0</v>
      </c>
      <c r="O251" s="130">
        <f>IF(O$114=0,0,O$114/NFM_fec!O$114)</f>
        <v>0</v>
      </c>
      <c r="P251" s="130">
        <f>IF(P$114=0,0,P$114/NFM_fec!P$114)</f>
        <v>0</v>
      </c>
      <c r="Q251" s="130">
        <f>IF(Q$114=0,0,Q$114/NFM_fec!Q$114)</f>
        <v>0</v>
      </c>
    </row>
    <row r="252" spans="1:17" x14ac:dyDescent="0.25">
      <c r="A252" s="76" t="s">
        <v>81</v>
      </c>
      <c r="B252" s="130">
        <f>IF(B$115=0,0,B$115/NFM_fec!B$115)</f>
        <v>0</v>
      </c>
      <c r="C252" s="130">
        <f>IF(C$115=0,0,C$115/NFM_fec!C$115)</f>
        <v>0</v>
      </c>
      <c r="D252" s="130">
        <f>IF(D$115=0,0,D$115/NFM_fec!D$115)</f>
        <v>0</v>
      </c>
      <c r="E252" s="130">
        <f>IF(E$115=0,0,E$115/NFM_fec!E$115)</f>
        <v>0</v>
      </c>
      <c r="F252" s="130">
        <f>IF(F$115=0,0,F$115/NFM_fec!F$115)</f>
        <v>0</v>
      </c>
      <c r="G252" s="130">
        <f>IF(G$115=0,0,G$115/NFM_fec!G$115)</f>
        <v>0</v>
      </c>
      <c r="H252" s="130">
        <f>IF(H$115=0,0,H$115/NFM_fec!H$115)</f>
        <v>0</v>
      </c>
      <c r="I252" s="130">
        <f>IF(I$115=0,0,I$115/NFM_fec!I$115)</f>
        <v>0</v>
      </c>
      <c r="J252" s="130">
        <f>IF(J$115=0,0,J$115/NFM_fec!J$115)</f>
        <v>0</v>
      </c>
      <c r="K252" s="130">
        <f>IF(K$115=0,0,K$115/NFM_fec!K$115)</f>
        <v>0</v>
      </c>
      <c r="L252" s="130">
        <f>IF(L$115=0,0,L$115/NFM_fec!L$115)</f>
        <v>0</v>
      </c>
      <c r="M252" s="130">
        <f>IF(M$115=0,0,M$115/NFM_fec!M$115)</f>
        <v>0</v>
      </c>
      <c r="N252" s="130">
        <f>IF(N$115=0,0,N$115/NFM_fec!N$115)</f>
        <v>0</v>
      </c>
      <c r="O252" s="130">
        <f>IF(O$115=0,0,O$115/NFM_fec!O$115)</f>
        <v>0</v>
      </c>
      <c r="P252" s="130">
        <f>IF(P$115=0,0,P$115/NFM_fec!P$115)</f>
        <v>0</v>
      </c>
      <c r="Q252" s="130">
        <f>IF(Q$115=0,0,Q$115/NFM_fec!Q$115)</f>
        <v>0</v>
      </c>
    </row>
    <row r="253" spans="1:17" x14ac:dyDescent="0.25">
      <c r="A253" s="76" t="s">
        <v>80</v>
      </c>
      <c r="B253" s="130">
        <f>IF(B$116=0,0,B$116/NFM_fec!B$116)</f>
        <v>0</v>
      </c>
      <c r="C253" s="130">
        <f>IF(C$116=0,0,C$116/NFM_fec!C$116)</f>
        <v>0</v>
      </c>
      <c r="D253" s="130">
        <f>IF(D$116=0,0,D$116/NFM_fec!D$116)</f>
        <v>0</v>
      </c>
      <c r="E253" s="130">
        <f>IF(E$116=0,0,E$116/NFM_fec!E$116)</f>
        <v>0</v>
      </c>
      <c r="F253" s="130">
        <f>IF(F$116=0,0,F$116/NFM_fec!F$116)</f>
        <v>0</v>
      </c>
      <c r="G253" s="130">
        <f>IF(G$116=0,0,G$116/NFM_fec!G$116)</f>
        <v>0</v>
      </c>
      <c r="H253" s="130">
        <f>IF(H$116=0,0,H$116/NFM_fec!H$116)</f>
        <v>0</v>
      </c>
      <c r="I253" s="130">
        <f>IF(I$116=0,0,I$116/NFM_fec!I$116)</f>
        <v>0</v>
      </c>
      <c r="J253" s="130">
        <f>IF(J$116=0,0,J$116/NFM_fec!J$116)</f>
        <v>0</v>
      </c>
      <c r="K253" s="130">
        <f>IF(K$116=0,0,K$116/NFM_fec!K$116)</f>
        <v>0</v>
      </c>
      <c r="L253" s="130">
        <f>IF(L$116=0,0,L$116/NFM_fec!L$116)</f>
        <v>0</v>
      </c>
      <c r="M253" s="130">
        <f>IF(M$116=0,0,M$116/NFM_fec!M$116)</f>
        <v>0</v>
      </c>
      <c r="N253" s="130">
        <f>IF(N$116=0,0,N$116/NFM_fec!N$116)</f>
        <v>0</v>
      </c>
      <c r="O253" s="130">
        <f>IF(O$116=0,0,O$116/NFM_fec!O$116)</f>
        <v>0</v>
      </c>
      <c r="P253" s="130">
        <f>IF(P$116=0,0,P$116/NFM_fec!P$116)</f>
        <v>0</v>
      </c>
      <c r="Q253" s="130">
        <f>IF(Q$116=0,0,Q$116/NFM_fec!Q$116)</f>
        <v>0</v>
      </c>
    </row>
    <row r="254" spans="1:17" x14ac:dyDescent="0.25">
      <c r="A254" s="129" t="s">
        <v>79</v>
      </c>
      <c r="B254" s="128">
        <f>IF(B$117=0,0,B$117/NFM_fec!B$117)</f>
        <v>1.3251222</v>
      </c>
      <c r="C254" s="128">
        <f>IF(C$117=0,0,C$117/NFM_fec!C$117)</f>
        <v>1.3251222</v>
      </c>
      <c r="D254" s="128">
        <f>IF(D$117=0,0,D$117/NFM_fec!D$117)</f>
        <v>1.3251222</v>
      </c>
      <c r="E254" s="128">
        <f>IF(E$117=0,0,E$117/NFM_fec!E$117)</f>
        <v>1.3251222000000002</v>
      </c>
      <c r="F254" s="128">
        <f>IF(F$117=0,0,F$117/NFM_fec!F$117)</f>
        <v>1.3251222</v>
      </c>
      <c r="G254" s="128">
        <f>IF(G$117=0,0,G$117/NFM_fec!G$117)</f>
        <v>1.3251222</v>
      </c>
      <c r="H254" s="128">
        <f>IF(H$117=0,0,H$117/NFM_fec!H$117)</f>
        <v>1.3251222</v>
      </c>
      <c r="I254" s="128">
        <f>IF(I$117=0,0,I$117/NFM_fec!I$117)</f>
        <v>1.3251222</v>
      </c>
      <c r="J254" s="128">
        <f>IF(J$117=0,0,J$117/NFM_fec!J$117)</f>
        <v>1.3251222</v>
      </c>
      <c r="K254" s="128">
        <f>IF(K$117=0,0,K$117/NFM_fec!K$117)</f>
        <v>1.3251222000000002</v>
      </c>
      <c r="L254" s="128">
        <f>IF(L$117=0,0,L$117/NFM_fec!L$117)</f>
        <v>1.3251222000000002</v>
      </c>
      <c r="M254" s="128">
        <f>IF(M$117=0,0,M$117/NFM_fec!M$117)</f>
        <v>1.3251222</v>
      </c>
      <c r="N254" s="128">
        <f>IF(N$117=0,0,N$117/NFM_fec!N$117)</f>
        <v>1.3251222000000002</v>
      </c>
      <c r="O254" s="128">
        <f>IF(O$117=0,0,O$117/NFM_fec!O$117)</f>
        <v>1.3251222000000002</v>
      </c>
      <c r="P254" s="128">
        <f>IF(P$117=0,0,P$117/NFM_fec!P$117)</f>
        <v>1.3251222000000002</v>
      </c>
      <c r="Q254" s="128">
        <f>IF(Q$117=0,0,Q$117/NFM_fec!Q$117)</f>
        <v>1.3251222000000005</v>
      </c>
    </row>
    <row r="255" spans="1:17" x14ac:dyDescent="0.25">
      <c r="A255" s="127" t="s">
        <v>146</v>
      </c>
      <c r="B255" s="126">
        <f>IF(B$122=0,0,B$122/NFM_fec!B$122)</f>
        <v>2.0013587668213479</v>
      </c>
      <c r="C255" s="126">
        <f>IF(C$122=0,0,C$122/NFM_fec!C$122)</f>
        <v>2.1571670833063679</v>
      </c>
      <c r="D255" s="126">
        <f>IF(D$122=0,0,D$122/NFM_fec!D$122)</f>
        <v>2.012376964495052</v>
      </c>
      <c r="E255" s="126">
        <f>IF(E$122=0,0,E$122/NFM_fec!E$122)</f>
        <v>1.8876232141108202</v>
      </c>
      <c r="F255" s="126">
        <f>IF(F$122=0,0,F$122/NFM_fec!F$122)</f>
        <v>1.5557446441457485</v>
      </c>
      <c r="G255" s="126">
        <f>IF(G$122=0,0,G$122/NFM_fec!G$122)</f>
        <v>1.3061904938310642</v>
      </c>
      <c r="H255" s="126">
        <f>IF(H$122=0,0,H$122/NFM_fec!H$122)</f>
        <v>1.3054310056261207</v>
      </c>
      <c r="I255" s="126">
        <f>IF(I$122=0,0,I$122/NFM_fec!I$122)</f>
        <v>1.3668440362285512</v>
      </c>
      <c r="J255" s="126">
        <f>IF(J$122=0,0,J$122/NFM_fec!J$122)</f>
        <v>1.4796289540707968</v>
      </c>
      <c r="K255" s="126">
        <f>IF(K$122=0,0,K$122/NFM_fec!K$122)</f>
        <v>1.3522402308464629</v>
      </c>
      <c r="L255" s="126">
        <f>IF(L$122=0,0,L$122/NFM_fec!L$122)</f>
        <v>1.3896280403506716</v>
      </c>
      <c r="M255" s="126">
        <f>IF(M$122=0,0,M$122/NFM_fec!M$122)</f>
        <v>1.3995218274632333</v>
      </c>
      <c r="N255" s="126">
        <f>IF(N$122=0,0,N$122/NFM_fec!N$122)</f>
        <v>1.3850794977534966</v>
      </c>
      <c r="O255" s="126">
        <f>IF(O$122=0,0,O$122/NFM_fec!O$122)</f>
        <v>1.3945754732786197</v>
      </c>
      <c r="P255" s="126">
        <f>IF(P$122=0,0,P$122/NFM_fec!P$122)</f>
        <v>1.3611134057095648</v>
      </c>
      <c r="Q255" s="126">
        <f>IF(Q$122=0,0,Q$122/NFM_fec!Q$122)</f>
        <v>1.379538994331228</v>
      </c>
    </row>
    <row r="256" spans="1:17" x14ac:dyDescent="0.25">
      <c r="A256" s="127" t="s">
        <v>145</v>
      </c>
      <c r="B256" s="126">
        <f>IF(B$130=0,0,B$130/NFM_fec!B$130)</f>
        <v>0.48207198228843362</v>
      </c>
      <c r="C256" s="126">
        <f>IF(C$130=0,0,C$130/NFM_fec!C$130)</f>
        <v>0.48618431257324701</v>
      </c>
      <c r="D256" s="126">
        <f>IF(D$130=0,0,D$130/NFM_fec!D$130)</f>
        <v>0.48046841358735243</v>
      </c>
      <c r="E256" s="126">
        <f>IF(E$130=0,0,E$130/NFM_fec!E$130)</f>
        <v>0.47911317952693738</v>
      </c>
      <c r="F256" s="126">
        <f>IF(F$130=0,0,F$130/NFM_fec!F$130)</f>
        <v>0.47944971409989118</v>
      </c>
      <c r="G256" s="126">
        <f>IF(G$130=0,0,G$130/NFM_fec!G$130)</f>
        <v>0.47981570727652489</v>
      </c>
      <c r="H256" s="126">
        <f>IF(H$130=0,0,H$130/NFM_fec!H$130)</f>
        <v>0.47938470174753633</v>
      </c>
      <c r="I256" s="126">
        <f>IF(I$130=0,0,I$130/NFM_fec!I$130)</f>
        <v>0.47943908978273903</v>
      </c>
      <c r="J256" s="126">
        <f>IF(J$130=0,0,J$130/NFM_fec!J$130)</f>
        <v>0.60610608440445868</v>
      </c>
      <c r="K256" s="126">
        <f>IF(K$130=0,0,K$130/NFM_fec!K$130)</f>
        <v>0.48118099272193987</v>
      </c>
      <c r="L256" s="126">
        <f>IF(L$130=0,0,L$130/NFM_fec!L$130)</f>
        <v>1.0069951046349666</v>
      </c>
      <c r="M256" s="126">
        <f>IF(M$130=0,0,M$130/NFM_fec!M$130)</f>
        <v>0.93601184396130599</v>
      </c>
      <c r="N256" s="126">
        <f>IF(N$130=0,0,N$130/NFM_fec!N$130)</f>
        <v>0.95738335514674389</v>
      </c>
      <c r="O256" s="126">
        <f>IF(O$130=0,0,O$130/NFM_fec!O$130)</f>
        <v>0.91813237887311128</v>
      </c>
      <c r="P256" s="126">
        <f>IF(P$130=0,0,P$130/NFM_fec!P$130)</f>
        <v>0.87406496604667827</v>
      </c>
      <c r="Q256" s="126">
        <f>IF(Q$130=0,0,Q$130/NFM_fec!Q$130)</f>
        <v>0.90720883480983316</v>
      </c>
    </row>
    <row r="257" spans="1:17" x14ac:dyDescent="0.25">
      <c r="A257" s="72" t="s">
        <v>144</v>
      </c>
      <c r="B257" s="125">
        <f>IF(B$137=0,0,B$137/NFM_fec!B$137)</f>
        <v>4.0277828348821743</v>
      </c>
      <c r="C257" s="125">
        <f>IF(C$137=0,0,C$137/NFM_fec!C$137)</f>
        <v>4.1088214584295031</v>
      </c>
      <c r="D257" s="125">
        <f>IF(D$137=0,0,D$137/NFM_fec!D$137)</f>
        <v>4.4815674139112751</v>
      </c>
      <c r="E257" s="125">
        <f>IF(E$137=0,0,E$137/NFM_fec!E$137)</f>
        <v>4.160361272376595</v>
      </c>
      <c r="F257" s="125">
        <f>IF(F$137=0,0,F$137/NFM_fec!F$137)</f>
        <v>3.3166640306042452</v>
      </c>
      <c r="G257" s="125">
        <f>IF(G$137=0,0,G$137/NFM_fec!G$137)</f>
        <v>1.6918978633376194</v>
      </c>
      <c r="H257" s="125">
        <f>IF(H$137=0,0,H$137/NFM_fec!H$137)</f>
        <v>2.3793777537947181</v>
      </c>
      <c r="I257" s="125">
        <f>IF(I$137=0,0,I$137/NFM_fec!I$137)</f>
        <v>2.466058207771388</v>
      </c>
      <c r="J257" s="125">
        <f>IF(J$137=0,0,J$137/NFM_fec!J$137)</f>
        <v>3.1504057898563715</v>
      </c>
      <c r="K257" s="125">
        <f>IF(K$137=0,0,K$137/NFM_fec!K$137)</f>
        <v>2.7806209235296349</v>
      </c>
      <c r="L257" s="125">
        <f>IF(L$137=0,0,L$137/NFM_fec!L$137)</f>
        <v>2.8924005088742635</v>
      </c>
      <c r="M257" s="125">
        <f>IF(M$137=0,0,M$137/NFM_fec!M$137)</f>
        <v>2.9285745269839869</v>
      </c>
      <c r="N257" s="125">
        <f>IF(N$137=0,0,N$137/NFM_fec!N$137)</f>
        <v>2.7867448332070386</v>
      </c>
      <c r="O257" s="125">
        <f>IF(O$137=0,0,O$137/NFM_fec!O$137)</f>
        <v>2.8288824949176452</v>
      </c>
      <c r="P257" s="125">
        <f>IF(P$137=0,0,P$137/NFM_fec!P$137)</f>
        <v>3.3422077331716165</v>
      </c>
      <c r="Q257" s="125">
        <f>IF(Q$137=0,0,Q$137/NFM_fec!Q$137)</f>
        <v>3.3705897190955589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0.39997558519241921"/>
    <pageSetUpPr fitToPage="1"/>
  </sheetPr>
  <dimension ref="A1:Q10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SUM(B4,B7)</f>
        <v>2717.3136703115788</v>
      </c>
      <c r="C3" s="46">
        <f t="shared" ref="C3:Q3" si="0">SUM(C4,C7)</f>
        <v>2486.2550811440751</v>
      </c>
      <c r="D3" s="46">
        <f t="shared" si="0"/>
        <v>2617.948249366877</v>
      </c>
      <c r="E3" s="46">
        <f t="shared" si="0"/>
        <v>2797.5816797226848</v>
      </c>
      <c r="F3" s="46">
        <f t="shared" si="0"/>
        <v>3054.0251404118744</v>
      </c>
      <c r="G3" s="46">
        <f t="shared" si="0"/>
        <v>3182.2947000582408</v>
      </c>
      <c r="H3" s="46">
        <f t="shared" si="0"/>
        <v>3425.8847590254313</v>
      </c>
      <c r="I3" s="46">
        <f t="shared" si="0"/>
        <v>3629.376333291505</v>
      </c>
      <c r="J3" s="46">
        <f t="shared" si="0"/>
        <v>3649.8685118525846</v>
      </c>
      <c r="K3" s="46">
        <f t="shared" si="0"/>
        <v>3622.6649790502797</v>
      </c>
      <c r="L3" s="46">
        <f t="shared" si="0"/>
        <v>3978.1</v>
      </c>
      <c r="M3" s="46">
        <f t="shared" si="0"/>
        <v>4282.9567843819696</v>
      </c>
      <c r="N3" s="46">
        <f t="shared" si="0"/>
        <v>4422.5124598624989</v>
      </c>
      <c r="O3" s="46">
        <f t="shared" si="0"/>
        <v>4242.4898404982823</v>
      </c>
      <c r="P3" s="46">
        <f t="shared" si="0"/>
        <v>4500.1123562572666</v>
      </c>
      <c r="Q3" s="46">
        <f t="shared" si="0"/>
        <v>4739.0858077723824</v>
      </c>
    </row>
    <row r="4" spans="1:17" x14ac:dyDescent="0.25">
      <c r="A4" s="110" t="s">
        <v>178</v>
      </c>
      <c r="B4" s="120">
        <f>SUM(B5:B6)</f>
        <v>2267.6305360833871</v>
      </c>
      <c r="C4" s="120">
        <f t="shared" ref="C4:Q4" si="1">SUM(C5:C6)</f>
        <v>1997.0448840481788</v>
      </c>
      <c r="D4" s="120">
        <f t="shared" si="1"/>
        <v>2079.8799472547639</v>
      </c>
      <c r="E4" s="120">
        <f t="shared" si="1"/>
        <v>2149.3299123836559</v>
      </c>
      <c r="F4" s="120">
        <f t="shared" si="1"/>
        <v>2428.3230810377104</v>
      </c>
      <c r="G4" s="120">
        <f t="shared" si="1"/>
        <v>2487.128712871287</v>
      </c>
      <c r="H4" s="120">
        <f t="shared" si="1"/>
        <v>2696.4031655699805</v>
      </c>
      <c r="I4" s="120">
        <f t="shared" si="1"/>
        <v>2504.8103066047606</v>
      </c>
      <c r="J4" s="120">
        <f t="shared" si="1"/>
        <v>2471.5109013932151</v>
      </c>
      <c r="K4" s="120">
        <f t="shared" si="1"/>
        <v>2407.9085195530729</v>
      </c>
      <c r="L4" s="120">
        <f t="shared" si="1"/>
        <v>2765.2</v>
      </c>
      <c r="M4" s="120">
        <f t="shared" si="1"/>
        <v>3221.8188364487387</v>
      </c>
      <c r="N4" s="120">
        <f t="shared" si="1"/>
        <v>3249.6109370998565</v>
      </c>
      <c r="O4" s="120">
        <f t="shared" si="1"/>
        <v>3083.7654606460751</v>
      </c>
      <c r="P4" s="120">
        <f t="shared" si="1"/>
        <v>3353.687727765674</v>
      </c>
      <c r="Q4" s="120">
        <f t="shared" si="1"/>
        <v>3587.8440622886756</v>
      </c>
    </row>
    <row r="5" spans="1:17" x14ac:dyDescent="0.25">
      <c r="A5" s="179" t="s">
        <v>61</v>
      </c>
      <c r="B5" s="189">
        <v>1145.0132961176139</v>
      </c>
      <c r="C5" s="189">
        <v>1074.5293797143836</v>
      </c>
      <c r="D5" s="189">
        <v>1096.5880664849328</v>
      </c>
      <c r="E5" s="189">
        <v>1114.7460007046463</v>
      </c>
      <c r="F5" s="189">
        <v>1150.3775314542349</v>
      </c>
      <c r="G5" s="189">
        <v>1164.2233019650919</v>
      </c>
      <c r="H5" s="189">
        <v>1212.2147691378802</v>
      </c>
      <c r="I5" s="189">
        <v>1168.3543439798095</v>
      </c>
      <c r="J5" s="189">
        <v>1160.5622018856639</v>
      </c>
      <c r="K5" s="189">
        <v>921.30596967225802</v>
      </c>
      <c r="L5" s="189">
        <v>1115.6964355179757</v>
      </c>
      <c r="M5" s="189">
        <v>1582.6211516561325</v>
      </c>
      <c r="N5" s="189">
        <v>1617.5068224836614</v>
      </c>
      <c r="O5" s="189">
        <v>1497.5800167849243</v>
      </c>
      <c r="P5" s="189">
        <v>1595.8457117183439</v>
      </c>
      <c r="Q5" s="189">
        <v>1705.2365806730741</v>
      </c>
    </row>
    <row r="6" spans="1:17" x14ac:dyDescent="0.25">
      <c r="A6" s="179" t="s">
        <v>40</v>
      </c>
      <c r="B6" s="189">
        <v>1122.6172399657733</v>
      </c>
      <c r="C6" s="189">
        <v>922.51550433379521</v>
      </c>
      <c r="D6" s="189">
        <v>983.2918807698311</v>
      </c>
      <c r="E6" s="189">
        <v>1034.5839116790096</v>
      </c>
      <c r="F6" s="189">
        <v>1277.9455495834754</v>
      </c>
      <c r="G6" s="189">
        <v>1322.9054109061951</v>
      </c>
      <c r="H6" s="189">
        <v>1484.1883964321003</v>
      </c>
      <c r="I6" s="189">
        <v>1336.4559626249511</v>
      </c>
      <c r="J6" s="189">
        <v>1310.9486995075513</v>
      </c>
      <c r="K6" s="189">
        <v>1486.6025498808149</v>
      </c>
      <c r="L6" s="189">
        <v>1649.5035644820241</v>
      </c>
      <c r="M6" s="189">
        <v>1639.1976847926062</v>
      </c>
      <c r="N6" s="189">
        <v>1632.1041146161951</v>
      </c>
      <c r="O6" s="189">
        <v>1586.1854438611508</v>
      </c>
      <c r="P6" s="189">
        <v>1757.8420160473302</v>
      </c>
      <c r="Q6" s="189">
        <v>1882.6074816156015</v>
      </c>
    </row>
    <row r="7" spans="1:17" x14ac:dyDescent="0.25">
      <c r="A7" s="223" t="s">
        <v>39</v>
      </c>
      <c r="B7" s="118">
        <v>449.68313422819188</v>
      </c>
      <c r="C7" s="118">
        <v>489.21019709589632</v>
      </c>
      <c r="D7" s="118">
        <v>538.0683021121132</v>
      </c>
      <c r="E7" s="118">
        <v>648.25176733902879</v>
      </c>
      <c r="F7" s="118">
        <v>625.70205937416415</v>
      </c>
      <c r="G7" s="118">
        <v>695.165987186954</v>
      </c>
      <c r="H7" s="118">
        <v>729.48159345545082</v>
      </c>
      <c r="I7" s="118">
        <v>1124.5660266867446</v>
      </c>
      <c r="J7" s="118">
        <v>1178.3576104593692</v>
      </c>
      <c r="K7" s="118">
        <v>1214.7564594972068</v>
      </c>
      <c r="L7" s="118">
        <v>1212.9000000000001</v>
      </c>
      <c r="M7" s="118">
        <v>1061.1379479332313</v>
      </c>
      <c r="N7" s="118">
        <v>1172.9015227626421</v>
      </c>
      <c r="O7" s="118">
        <v>1158.7243798522074</v>
      </c>
      <c r="P7" s="118">
        <v>1146.424628491593</v>
      </c>
      <c r="Q7" s="118">
        <v>1151.2417454837071</v>
      </c>
    </row>
    <row r="8" spans="1:17" x14ac:dyDescent="0.25">
      <c r="B8" s="13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177</v>
      </c>
      <c r="B10" s="215">
        <v>3958.6590865163475</v>
      </c>
      <c r="C10" s="215">
        <v>4102.1731576390539</v>
      </c>
      <c r="D10" s="215">
        <v>3976.4695415737156</v>
      </c>
      <c r="E10" s="215">
        <v>4039.5769023938105</v>
      </c>
      <c r="F10" s="215">
        <v>3322.721432115392</v>
      </c>
      <c r="G10" s="215">
        <v>3161.7769275146338</v>
      </c>
      <c r="H10" s="215">
        <v>3304.5670266666439</v>
      </c>
      <c r="I10" s="215">
        <v>3395.9948385105517</v>
      </c>
      <c r="J10" s="215">
        <v>3441.5082405295316</v>
      </c>
      <c r="K10" s="215">
        <v>3245.0326074790701</v>
      </c>
      <c r="L10" s="215">
        <v>3357.2958087046036</v>
      </c>
      <c r="M10" s="215">
        <v>4001.5886789415017</v>
      </c>
      <c r="N10" s="215">
        <v>4409.7604583629209</v>
      </c>
      <c r="O10" s="215">
        <v>4651.1653147347788</v>
      </c>
      <c r="P10" s="215">
        <v>4498.2353738906932</v>
      </c>
      <c r="Q10" s="215">
        <v>3953.5235846020669</v>
      </c>
    </row>
    <row r="11" spans="1:17" x14ac:dyDescent="0.25">
      <c r="A11" s="222" t="s">
        <v>176</v>
      </c>
      <c r="B11" s="214">
        <v>867.0618539942858</v>
      </c>
      <c r="C11" s="214">
        <v>786.77430474022697</v>
      </c>
      <c r="D11" s="214">
        <v>796.55798930132858</v>
      </c>
      <c r="E11" s="214">
        <v>837.54177471153741</v>
      </c>
      <c r="F11" s="214">
        <v>824.60638224720924</v>
      </c>
      <c r="G11" s="214">
        <v>802.60993480583113</v>
      </c>
      <c r="H11" s="214">
        <v>903.86761446729486</v>
      </c>
      <c r="I11" s="214">
        <v>867.81648702369205</v>
      </c>
      <c r="J11" s="214">
        <v>868.45413780615422</v>
      </c>
      <c r="K11" s="214">
        <v>1396.2789100971729</v>
      </c>
      <c r="L11" s="214">
        <v>1460.9153649643777</v>
      </c>
      <c r="M11" s="214">
        <v>929.44666203750194</v>
      </c>
      <c r="N11" s="214">
        <v>488.77562003276461</v>
      </c>
      <c r="O11" s="214">
        <v>565.32286534259913</v>
      </c>
      <c r="P11" s="214">
        <v>561.34831014188057</v>
      </c>
      <c r="Q11" s="214">
        <v>910.23862386877818</v>
      </c>
    </row>
    <row r="12" spans="1:17" x14ac:dyDescent="0.25">
      <c r="A12" s="221" t="s">
        <v>175</v>
      </c>
      <c r="B12" s="213">
        <v>20.638342023100034</v>
      </c>
      <c r="C12" s="213">
        <v>24.745094132408656</v>
      </c>
      <c r="D12" s="213">
        <v>26.32560485408445</v>
      </c>
      <c r="E12" s="213">
        <v>32.021203572598353</v>
      </c>
      <c r="F12" s="213">
        <v>25.958521567772497</v>
      </c>
      <c r="G12" s="213">
        <v>27.62781198477505</v>
      </c>
      <c r="H12" s="213">
        <v>29.30665364904884</v>
      </c>
      <c r="I12" s="213">
        <v>48.705592043983884</v>
      </c>
      <c r="J12" s="213">
        <v>52.82136282449747</v>
      </c>
      <c r="K12" s="213">
        <v>75.56034458571844</v>
      </c>
      <c r="L12" s="213">
        <v>68.109062931297544</v>
      </c>
      <c r="M12" s="213">
        <v>44.104667613539078</v>
      </c>
      <c r="N12" s="213">
        <v>48.306923553925166</v>
      </c>
      <c r="O12" s="213">
        <v>55.082203474668397</v>
      </c>
      <c r="P12" s="213">
        <v>50.370315040609022</v>
      </c>
      <c r="Q12" s="213">
        <v>43.179033443310374</v>
      </c>
    </row>
    <row r="13" spans="1:17" x14ac:dyDescent="0.25">
      <c r="B13" s="13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177</v>
      </c>
      <c r="B15" s="120">
        <v>4398.5100961292746</v>
      </c>
      <c r="C15" s="120">
        <v>4398.5100961292746</v>
      </c>
      <c r="D15" s="120">
        <v>4398.5100961292737</v>
      </c>
      <c r="E15" s="120">
        <v>4398.5100961292746</v>
      </c>
      <c r="F15" s="120">
        <v>3995.4012532753013</v>
      </c>
      <c r="G15" s="120">
        <v>3995.4012532753013</v>
      </c>
      <c r="H15" s="120">
        <v>3592.292410421328</v>
      </c>
      <c r="I15" s="120">
        <v>3592.292410421328</v>
      </c>
      <c r="J15" s="120">
        <v>3995.4012532753013</v>
      </c>
      <c r="K15" s="120">
        <v>3995.4012532753013</v>
      </c>
      <c r="L15" s="120">
        <v>3592.292410421328</v>
      </c>
      <c r="M15" s="120">
        <v>4398.5100961292746</v>
      </c>
      <c r="N15" s="120">
        <v>4801.618938983248</v>
      </c>
      <c r="O15" s="120">
        <v>5204.7277818372213</v>
      </c>
      <c r="P15" s="120">
        <v>5204.7277818372213</v>
      </c>
      <c r="Q15" s="120">
        <v>4801.618938983248</v>
      </c>
    </row>
    <row r="16" spans="1:17" x14ac:dyDescent="0.25">
      <c r="A16" s="180" t="s">
        <v>176</v>
      </c>
      <c r="B16" s="189">
        <v>915.2319569939682</v>
      </c>
      <c r="C16" s="189">
        <v>846.58463492937926</v>
      </c>
      <c r="D16" s="189">
        <v>846.58463492937915</v>
      </c>
      <c r="E16" s="189">
        <v>915.2319569939682</v>
      </c>
      <c r="F16" s="189">
        <v>915.2319569939682</v>
      </c>
      <c r="G16" s="189">
        <v>846.58463492937915</v>
      </c>
      <c r="H16" s="189">
        <v>983.87927905855724</v>
      </c>
      <c r="I16" s="189">
        <v>915.2319569939682</v>
      </c>
      <c r="J16" s="189">
        <v>915.23195699396808</v>
      </c>
      <c r="K16" s="189">
        <v>1533.0578555752693</v>
      </c>
      <c r="L16" s="189">
        <v>1601.7051776398584</v>
      </c>
      <c r="M16" s="189">
        <v>1533.0578555752695</v>
      </c>
      <c r="N16" s="189">
        <v>1533.0578555752695</v>
      </c>
      <c r="O16" s="189">
        <v>1464.4105335106806</v>
      </c>
      <c r="P16" s="189">
        <v>1395.7632114460916</v>
      </c>
      <c r="Q16" s="189">
        <v>1395.7632114460916</v>
      </c>
    </row>
    <row r="17" spans="1:17" x14ac:dyDescent="0.25">
      <c r="A17" s="108" t="s">
        <v>175</v>
      </c>
      <c r="B17" s="118">
        <v>22.931491136777815</v>
      </c>
      <c r="C17" s="118">
        <v>27.700887891765539</v>
      </c>
      <c r="D17" s="118">
        <v>30.085586269259402</v>
      </c>
      <c r="E17" s="118">
        <v>34.854983024247126</v>
      </c>
      <c r="F17" s="118">
        <v>34.854983024247126</v>
      </c>
      <c r="G17" s="118">
        <v>32.470284646753264</v>
      </c>
      <c r="H17" s="118">
        <v>32.470284646753264</v>
      </c>
      <c r="I17" s="118">
        <v>51.547871666704168</v>
      </c>
      <c r="J17" s="118">
        <v>56.317268421691892</v>
      </c>
      <c r="K17" s="118">
        <v>80.164252196630514</v>
      </c>
      <c r="L17" s="118">
        <v>80.164252196630514</v>
      </c>
      <c r="M17" s="118">
        <v>77.779553819136652</v>
      </c>
      <c r="N17" s="118">
        <v>77.779553819136652</v>
      </c>
      <c r="O17" s="118">
        <v>75.39485544164279</v>
      </c>
      <c r="P17" s="118">
        <v>75.39485544164279</v>
      </c>
      <c r="Q17" s="118">
        <v>73.010157064148927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177</v>
      </c>
      <c r="B19" s="120"/>
      <c r="C19" s="120">
        <v>0</v>
      </c>
      <c r="D19" s="120">
        <v>403.1088428539731</v>
      </c>
      <c r="E19" s="120">
        <v>9.0949470177292824E-13</v>
      </c>
      <c r="F19" s="120">
        <v>0</v>
      </c>
      <c r="G19" s="120">
        <v>0</v>
      </c>
      <c r="H19" s="120">
        <v>0</v>
      </c>
      <c r="I19" s="120">
        <v>0</v>
      </c>
      <c r="J19" s="120">
        <v>806.21768570794632</v>
      </c>
      <c r="K19" s="120">
        <v>0</v>
      </c>
      <c r="L19" s="120">
        <v>0</v>
      </c>
      <c r="M19" s="120">
        <v>1209.3265285619195</v>
      </c>
      <c r="N19" s="120">
        <v>403.10884285397333</v>
      </c>
      <c r="O19" s="120">
        <v>806.21768570794632</v>
      </c>
      <c r="P19" s="120">
        <v>0</v>
      </c>
      <c r="Q19" s="120">
        <v>0</v>
      </c>
    </row>
    <row r="20" spans="1:17" x14ac:dyDescent="0.25">
      <c r="A20" s="179" t="s">
        <v>176</v>
      </c>
      <c r="B20" s="189"/>
      <c r="C20" s="189">
        <v>0</v>
      </c>
      <c r="D20" s="189">
        <v>68.647322064589048</v>
      </c>
      <c r="E20" s="189">
        <v>68.647322064589048</v>
      </c>
      <c r="F20" s="189">
        <v>68.647322064589048</v>
      </c>
      <c r="G20" s="189">
        <v>0</v>
      </c>
      <c r="H20" s="189">
        <v>137.2946441291781</v>
      </c>
      <c r="I20" s="189">
        <v>0</v>
      </c>
      <c r="J20" s="189">
        <v>68.647322064589034</v>
      </c>
      <c r="K20" s="189">
        <v>617.82589858130132</v>
      </c>
      <c r="L20" s="189">
        <v>137.2946441291781</v>
      </c>
      <c r="M20" s="189">
        <v>0</v>
      </c>
      <c r="N20" s="189">
        <v>0</v>
      </c>
      <c r="O20" s="189">
        <v>0</v>
      </c>
      <c r="P20" s="189">
        <v>0</v>
      </c>
      <c r="Q20" s="189">
        <v>0</v>
      </c>
    </row>
    <row r="21" spans="1:17" x14ac:dyDescent="0.25">
      <c r="A21" s="119" t="s">
        <v>175</v>
      </c>
      <c r="B21" s="118"/>
      <c r="C21" s="118">
        <v>7.1540951324815882</v>
      </c>
      <c r="D21" s="118">
        <v>2.384698377493863</v>
      </c>
      <c r="E21" s="118">
        <v>7.1540951324815891</v>
      </c>
      <c r="F21" s="118">
        <v>0</v>
      </c>
      <c r="G21" s="118">
        <v>0</v>
      </c>
      <c r="H21" s="118">
        <v>0</v>
      </c>
      <c r="I21" s="118">
        <v>21.462285397444766</v>
      </c>
      <c r="J21" s="118">
        <v>4.7693967549877261</v>
      </c>
      <c r="K21" s="118">
        <v>26.231682152432491</v>
      </c>
      <c r="L21" s="118">
        <v>0</v>
      </c>
      <c r="M21" s="118">
        <v>0</v>
      </c>
      <c r="N21" s="118">
        <v>0</v>
      </c>
      <c r="O21" s="118">
        <v>0</v>
      </c>
      <c r="P21" s="118">
        <v>0</v>
      </c>
      <c r="Q21" s="118">
        <v>0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177</v>
      </c>
      <c r="B23" s="120"/>
      <c r="C23" s="120">
        <f>B15+C19-C15</f>
        <v>0</v>
      </c>
      <c r="D23" s="120">
        <f t="shared" ref="D23:Q23" si="2">C15+D19-D15</f>
        <v>403.10884285397424</v>
      </c>
      <c r="E23" s="120">
        <f t="shared" si="2"/>
        <v>0</v>
      </c>
      <c r="F23" s="120">
        <f t="shared" si="2"/>
        <v>403.10884285397333</v>
      </c>
      <c r="G23" s="120">
        <f t="shared" si="2"/>
        <v>0</v>
      </c>
      <c r="H23" s="120">
        <f t="shared" si="2"/>
        <v>403.10884285397333</v>
      </c>
      <c r="I23" s="120">
        <f t="shared" si="2"/>
        <v>0</v>
      </c>
      <c r="J23" s="120">
        <f t="shared" si="2"/>
        <v>403.10884285397333</v>
      </c>
      <c r="K23" s="120">
        <f t="shared" si="2"/>
        <v>0</v>
      </c>
      <c r="L23" s="120">
        <f t="shared" si="2"/>
        <v>403.10884285397333</v>
      </c>
      <c r="M23" s="120">
        <f t="shared" si="2"/>
        <v>403.10884285397242</v>
      </c>
      <c r="N23" s="120">
        <f t="shared" si="2"/>
        <v>0</v>
      </c>
      <c r="O23" s="120">
        <f t="shared" si="2"/>
        <v>403.10884285397333</v>
      </c>
      <c r="P23" s="120">
        <f t="shared" si="2"/>
        <v>0</v>
      </c>
      <c r="Q23" s="120">
        <f t="shared" si="2"/>
        <v>403.10884285397333</v>
      </c>
    </row>
    <row r="24" spans="1:17" x14ac:dyDescent="0.25">
      <c r="A24" s="179" t="s">
        <v>176</v>
      </c>
      <c r="B24" s="189"/>
      <c r="C24" s="189">
        <f t="shared" ref="C24:Q24" si="3">B16+C20-C16</f>
        <v>68.647322064588934</v>
      </c>
      <c r="D24" s="189">
        <f t="shared" si="3"/>
        <v>68.647322064589162</v>
      </c>
      <c r="E24" s="189">
        <f t="shared" si="3"/>
        <v>0</v>
      </c>
      <c r="F24" s="189">
        <f t="shared" si="3"/>
        <v>68.647322064589048</v>
      </c>
      <c r="G24" s="189">
        <f t="shared" si="3"/>
        <v>68.647322064589048</v>
      </c>
      <c r="H24" s="189">
        <f t="shared" si="3"/>
        <v>0</v>
      </c>
      <c r="I24" s="189">
        <f t="shared" si="3"/>
        <v>68.647322064589048</v>
      </c>
      <c r="J24" s="189">
        <f t="shared" si="3"/>
        <v>68.647322064589162</v>
      </c>
      <c r="K24" s="189">
        <f t="shared" si="3"/>
        <v>0</v>
      </c>
      <c r="L24" s="189">
        <f t="shared" si="3"/>
        <v>68.647322064588934</v>
      </c>
      <c r="M24" s="189">
        <f t="shared" si="3"/>
        <v>68.647322064588934</v>
      </c>
      <c r="N24" s="189">
        <f t="shared" si="3"/>
        <v>0</v>
      </c>
      <c r="O24" s="189">
        <f t="shared" si="3"/>
        <v>68.647322064588934</v>
      </c>
      <c r="P24" s="189">
        <f t="shared" si="3"/>
        <v>68.647322064588934</v>
      </c>
      <c r="Q24" s="189">
        <f t="shared" si="3"/>
        <v>0</v>
      </c>
    </row>
    <row r="25" spans="1:17" x14ac:dyDescent="0.25">
      <c r="A25" s="119" t="s">
        <v>175</v>
      </c>
      <c r="B25" s="118"/>
      <c r="C25" s="118">
        <f t="shared" ref="C25:Q25" si="4">B17+C21-C17</f>
        <v>2.3846983774938622</v>
      </c>
      <c r="D25" s="118">
        <f t="shared" si="4"/>
        <v>0</v>
      </c>
      <c r="E25" s="118">
        <f t="shared" si="4"/>
        <v>2.3846983774938622</v>
      </c>
      <c r="F25" s="118">
        <f t="shared" si="4"/>
        <v>0</v>
      </c>
      <c r="G25" s="118">
        <f t="shared" si="4"/>
        <v>2.3846983774938622</v>
      </c>
      <c r="H25" s="118">
        <f t="shared" si="4"/>
        <v>0</v>
      </c>
      <c r="I25" s="118">
        <f t="shared" si="4"/>
        <v>2.3846983774938622</v>
      </c>
      <c r="J25" s="118">
        <f t="shared" si="4"/>
        <v>0</v>
      </c>
      <c r="K25" s="118">
        <f t="shared" si="4"/>
        <v>2.3846983774938622</v>
      </c>
      <c r="L25" s="118">
        <f t="shared" si="4"/>
        <v>0</v>
      </c>
      <c r="M25" s="118">
        <f t="shared" si="4"/>
        <v>2.3846983774938622</v>
      </c>
      <c r="N25" s="118">
        <f t="shared" si="4"/>
        <v>0</v>
      </c>
      <c r="O25" s="118">
        <f t="shared" si="4"/>
        <v>2.3846983774938622</v>
      </c>
      <c r="P25" s="118">
        <f t="shared" si="4"/>
        <v>0</v>
      </c>
      <c r="Q25" s="118">
        <f t="shared" si="4"/>
        <v>2.3846983774938622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177</v>
      </c>
      <c r="B27" s="120">
        <f>B15-B10</f>
        <v>439.8510096129271</v>
      </c>
      <c r="C27" s="120">
        <f t="shared" ref="C27:Q27" si="5">C15-C10</f>
        <v>296.33693849022075</v>
      </c>
      <c r="D27" s="120">
        <f t="shared" si="5"/>
        <v>422.04055455555817</v>
      </c>
      <c r="E27" s="120">
        <f t="shared" si="5"/>
        <v>358.9331937354641</v>
      </c>
      <c r="F27" s="120">
        <f t="shared" si="5"/>
        <v>672.67982115990935</v>
      </c>
      <c r="G27" s="120">
        <f t="shared" si="5"/>
        <v>833.62432576066749</v>
      </c>
      <c r="H27" s="120">
        <f t="shared" si="5"/>
        <v>287.72538375468412</v>
      </c>
      <c r="I27" s="120">
        <f t="shared" si="5"/>
        <v>196.29757191077624</v>
      </c>
      <c r="J27" s="120">
        <f t="shared" si="5"/>
        <v>553.89301274576974</v>
      </c>
      <c r="K27" s="120">
        <f t="shared" si="5"/>
        <v>750.36864579623125</v>
      </c>
      <c r="L27" s="120">
        <f t="shared" si="5"/>
        <v>234.9966017167244</v>
      </c>
      <c r="M27" s="120">
        <f t="shared" si="5"/>
        <v>396.92141718777293</v>
      </c>
      <c r="N27" s="120">
        <f t="shared" si="5"/>
        <v>391.8584806203271</v>
      </c>
      <c r="O27" s="120">
        <f t="shared" si="5"/>
        <v>553.5624671024425</v>
      </c>
      <c r="P27" s="120">
        <f t="shared" si="5"/>
        <v>706.49240794652815</v>
      </c>
      <c r="Q27" s="120">
        <f t="shared" si="5"/>
        <v>848.0953543811811</v>
      </c>
    </row>
    <row r="28" spans="1:17" x14ac:dyDescent="0.25">
      <c r="A28" s="180" t="s">
        <v>176</v>
      </c>
      <c r="B28" s="189">
        <f t="shared" ref="B28:Q28" si="6">B16-B11</f>
        <v>48.170102999682399</v>
      </c>
      <c r="C28" s="189">
        <f t="shared" si="6"/>
        <v>59.810330189152296</v>
      </c>
      <c r="D28" s="189">
        <f t="shared" si="6"/>
        <v>50.026645628050574</v>
      </c>
      <c r="E28" s="189">
        <f t="shared" si="6"/>
        <v>77.690182282430783</v>
      </c>
      <c r="F28" s="189">
        <f t="shared" si="6"/>
        <v>90.625574746758957</v>
      </c>
      <c r="G28" s="189">
        <f t="shared" si="6"/>
        <v>43.974700123548018</v>
      </c>
      <c r="H28" s="189">
        <f t="shared" si="6"/>
        <v>80.011664591262388</v>
      </c>
      <c r="I28" s="189">
        <f t="shared" si="6"/>
        <v>47.415469970276149</v>
      </c>
      <c r="J28" s="189">
        <f t="shared" si="6"/>
        <v>46.777819187813861</v>
      </c>
      <c r="K28" s="189">
        <f t="shared" si="6"/>
        <v>136.77894547809638</v>
      </c>
      <c r="L28" s="189">
        <f t="shared" si="6"/>
        <v>140.78981267548079</v>
      </c>
      <c r="M28" s="189">
        <f t="shared" si="6"/>
        <v>603.61119353776758</v>
      </c>
      <c r="N28" s="189">
        <f t="shared" si="6"/>
        <v>1044.2822355425048</v>
      </c>
      <c r="O28" s="189">
        <f t="shared" si="6"/>
        <v>899.08766816808145</v>
      </c>
      <c r="P28" s="189">
        <f t="shared" si="6"/>
        <v>834.41490130421107</v>
      </c>
      <c r="Q28" s="189">
        <f t="shared" si="6"/>
        <v>485.52458757731347</v>
      </c>
    </row>
    <row r="29" spans="1:17" x14ac:dyDescent="0.25">
      <c r="A29" s="108" t="s">
        <v>175</v>
      </c>
      <c r="B29" s="118">
        <f t="shared" ref="B29:Q29" si="7">B17-B12</f>
        <v>2.2931491136777815</v>
      </c>
      <c r="C29" s="118">
        <f t="shared" si="7"/>
        <v>2.955793759356883</v>
      </c>
      <c r="D29" s="118">
        <f t="shared" si="7"/>
        <v>3.759981415174952</v>
      </c>
      <c r="E29" s="118">
        <f t="shared" si="7"/>
        <v>2.8337794516487733</v>
      </c>
      <c r="F29" s="118">
        <f t="shared" si="7"/>
        <v>8.8964614564746292</v>
      </c>
      <c r="G29" s="118">
        <f t="shared" si="7"/>
        <v>4.8424726619782135</v>
      </c>
      <c r="H29" s="118">
        <f t="shared" si="7"/>
        <v>3.1636309977044235</v>
      </c>
      <c r="I29" s="118">
        <f t="shared" si="7"/>
        <v>2.8422796227202838</v>
      </c>
      <c r="J29" s="118">
        <f t="shared" si="7"/>
        <v>3.4959055971944224</v>
      </c>
      <c r="K29" s="118">
        <f t="shared" si="7"/>
        <v>4.6039076109120742</v>
      </c>
      <c r="L29" s="118">
        <f t="shared" si="7"/>
        <v>12.05518926533297</v>
      </c>
      <c r="M29" s="118">
        <f t="shared" si="7"/>
        <v>33.674886205597574</v>
      </c>
      <c r="N29" s="118">
        <f t="shared" si="7"/>
        <v>29.472630265211485</v>
      </c>
      <c r="O29" s="118">
        <f t="shared" si="7"/>
        <v>20.312651966974393</v>
      </c>
      <c r="P29" s="118">
        <f t="shared" si="7"/>
        <v>25.024540401033768</v>
      </c>
      <c r="Q29" s="118">
        <f t="shared" si="7"/>
        <v>29.831123620838554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3833.7851270070282</v>
      </c>
      <c r="C32" s="38">
        <v>3541.5817299999999</v>
      </c>
      <c r="D32" s="38">
        <v>3405.4004799999993</v>
      </c>
      <c r="E32" s="38">
        <v>3457.4349099999995</v>
      </c>
      <c r="F32" s="38">
        <v>2905.4916400000006</v>
      </c>
      <c r="G32" s="38">
        <v>2757.8228453467846</v>
      </c>
      <c r="H32" s="38">
        <v>2866.3512800000003</v>
      </c>
      <c r="I32" s="38">
        <v>2873.8629000000001</v>
      </c>
      <c r="J32" s="38">
        <v>2689.4153799999999</v>
      </c>
      <c r="K32" s="38">
        <v>2743.9393900000005</v>
      </c>
      <c r="L32" s="38">
        <v>2741.3146229149611</v>
      </c>
      <c r="M32" s="38">
        <v>2728.6578124131129</v>
      </c>
      <c r="N32" s="38">
        <v>2691.8450761802865</v>
      </c>
      <c r="O32" s="38">
        <v>2791.3527747414028</v>
      </c>
      <c r="P32" s="38">
        <v>2672.7213885418319</v>
      </c>
      <c r="Q32" s="38">
        <v>2550.3010925847989</v>
      </c>
    </row>
    <row r="33" spans="1:17" x14ac:dyDescent="0.25">
      <c r="A33" s="55" t="s">
        <v>33</v>
      </c>
      <c r="B33" s="54">
        <v>1235.0979434696458</v>
      </c>
      <c r="C33" s="54">
        <v>1198.82134</v>
      </c>
      <c r="D33" s="54">
        <v>1127.2518</v>
      </c>
      <c r="E33" s="54">
        <v>705.18859999999995</v>
      </c>
      <c r="F33" s="54">
        <v>681.81194000000005</v>
      </c>
      <c r="G33" s="54">
        <v>690.24121394994222</v>
      </c>
      <c r="H33" s="54">
        <v>677.40887999999995</v>
      </c>
      <c r="I33" s="54">
        <v>685.91791999999998</v>
      </c>
      <c r="J33" s="54">
        <v>1073.57278</v>
      </c>
      <c r="K33" s="54">
        <v>1024.53548</v>
      </c>
      <c r="L33" s="54">
        <v>1149.5500512497213</v>
      </c>
      <c r="M33" s="54">
        <v>1171.3973544416738</v>
      </c>
      <c r="N33" s="54">
        <v>1192.6063975170084</v>
      </c>
      <c r="O33" s="54">
        <v>1202.1073815947111</v>
      </c>
      <c r="P33" s="54">
        <v>1182.0862146543147</v>
      </c>
      <c r="Q33" s="54">
        <v>1092.7593053776516</v>
      </c>
    </row>
    <row r="34" spans="1:17" x14ac:dyDescent="0.25">
      <c r="A34" s="52" t="s">
        <v>32</v>
      </c>
      <c r="B34" s="51">
        <v>915.8430827736978</v>
      </c>
      <c r="C34" s="51">
        <v>792.6237799999999</v>
      </c>
      <c r="D34" s="51">
        <v>786.92050999999992</v>
      </c>
      <c r="E34" s="51">
        <v>799.64908999999989</v>
      </c>
      <c r="F34" s="51">
        <v>802.78489999999999</v>
      </c>
      <c r="G34" s="51">
        <v>620.06815772783102</v>
      </c>
      <c r="H34" s="51">
        <v>699.57966999999996</v>
      </c>
      <c r="I34" s="51">
        <v>711.02042999999992</v>
      </c>
      <c r="J34" s="51">
        <v>560.98665999999992</v>
      </c>
      <c r="K34" s="51">
        <v>638.63979999999981</v>
      </c>
      <c r="L34" s="51">
        <v>528.18265875692202</v>
      </c>
      <c r="M34" s="51">
        <v>401.65077432376188</v>
      </c>
      <c r="N34" s="51">
        <v>329.11204951971564</v>
      </c>
      <c r="O34" s="51">
        <v>398.27727687106227</v>
      </c>
      <c r="P34" s="51">
        <v>317.71392471414106</v>
      </c>
      <c r="Q34" s="51">
        <v>250.64431367717705</v>
      </c>
    </row>
    <row r="35" spans="1:17" x14ac:dyDescent="0.25">
      <c r="A35" s="53" t="s">
        <v>31</v>
      </c>
      <c r="B35" s="51">
        <v>556.85379446029992</v>
      </c>
      <c r="C35" s="51">
        <v>490.6</v>
      </c>
      <c r="D35" s="51">
        <v>495.4</v>
      </c>
      <c r="E35" s="51">
        <v>521.4</v>
      </c>
      <c r="F35" s="51">
        <v>535.63077999999996</v>
      </c>
      <c r="G35" s="51">
        <v>436.27591477978399</v>
      </c>
      <c r="H35" s="51">
        <v>509.57497000000001</v>
      </c>
      <c r="I35" s="51">
        <v>536.79999999999995</v>
      </c>
      <c r="J35" s="51">
        <v>457.5</v>
      </c>
      <c r="K35" s="51">
        <v>498.92487999999997</v>
      </c>
      <c r="L35" s="51">
        <v>410.24171204738775</v>
      </c>
      <c r="M35" s="51">
        <v>293.21097642503213</v>
      </c>
      <c r="N35" s="51">
        <v>231.730921854889</v>
      </c>
      <c r="O35" s="51">
        <v>286.11349957007718</v>
      </c>
      <c r="P35" s="51">
        <v>245.91573516766937</v>
      </c>
      <c r="Q35" s="51">
        <v>177.34307824591599</v>
      </c>
    </row>
    <row r="36" spans="1:17" x14ac:dyDescent="0.25">
      <c r="A36" s="53" t="s">
        <v>30</v>
      </c>
      <c r="B36" s="51">
        <v>0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51">
        <v>2.1987700000000001</v>
      </c>
      <c r="L36" s="51">
        <v>3.2962225441513739</v>
      </c>
      <c r="M36" s="51">
        <v>3.2961544505114899</v>
      </c>
      <c r="N36" s="51">
        <v>3.2960680117136629</v>
      </c>
      <c r="O36" s="51">
        <v>4.3947997923830258</v>
      </c>
      <c r="P36" s="51">
        <v>3.2961285002632108</v>
      </c>
      <c r="Q36" s="51">
        <v>5.4933916501614384</v>
      </c>
    </row>
    <row r="37" spans="1:17" x14ac:dyDescent="0.25">
      <c r="A37" s="53" t="s">
        <v>76</v>
      </c>
      <c r="B37" s="51">
        <v>24.60219906961705</v>
      </c>
      <c r="C37" s="51">
        <v>113.72984</v>
      </c>
      <c r="D37" s="51">
        <v>101.43701</v>
      </c>
      <c r="E37" s="51">
        <v>103.535</v>
      </c>
      <c r="F37" s="51">
        <v>93.290750000000003</v>
      </c>
      <c r="G37" s="51">
        <v>90.165051514085704</v>
      </c>
      <c r="H37" s="51">
        <v>97.352649999999997</v>
      </c>
      <c r="I37" s="51">
        <v>89.205560000000006</v>
      </c>
      <c r="J37" s="51">
        <v>88.184089999999998</v>
      </c>
      <c r="K37" s="51">
        <v>109.67267</v>
      </c>
      <c r="L37" s="51">
        <v>100.31343940745019</v>
      </c>
      <c r="M37" s="51">
        <v>86.871707318622583</v>
      </c>
      <c r="N37" s="51">
        <v>79.635045659898552</v>
      </c>
      <c r="O37" s="51">
        <v>96.184929294474145</v>
      </c>
      <c r="P37" s="51">
        <v>58.948060259257971</v>
      </c>
      <c r="Q37" s="51">
        <v>54.432557385601427</v>
      </c>
    </row>
    <row r="38" spans="1:17" x14ac:dyDescent="0.25">
      <c r="A38" s="53" t="s">
        <v>29</v>
      </c>
      <c r="B38" s="51">
        <v>322.92238033946359</v>
      </c>
      <c r="C38" s="51">
        <v>175.84598</v>
      </c>
      <c r="D38" s="51">
        <v>182.41215</v>
      </c>
      <c r="E38" s="51">
        <v>169.08611999999999</v>
      </c>
      <c r="F38" s="51">
        <v>173.86337</v>
      </c>
      <c r="G38" s="51">
        <v>92.671785778638011</v>
      </c>
      <c r="H38" s="51">
        <v>91.69153</v>
      </c>
      <c r="I38" s="51">
        <v>85.014870000000002</v>
      </c>
      <c r="J38" s="51">
        <v>15.302569999999999</v>
      </c>
      <c r="K38" s="51">
        <v>25.769020000000001</v>
      </c>
      <c r="L38" s="51">
        <v>14.331284757932783</v>
      </c>
      <c r="M38" s="51">
        <v>17.197075145450469</v>
      </c>
      <c r="N38" s="51">
        <v>13.375246550411706</v>
      </c>
      <c r="O38" s="51">
        <v>10.509234704662886</v>
      </c>
      <c r="P38" s="51">
        <v>9.5540007869505246</v>
      </c>
      <c r="Q38" s="51">
        <v>13.375286395498188</v>
      </c>
    </row>
    <row r="39" spans="1:17" x14ac:dyDescent="0.25">
      <c r="A39" s="53" t="s">
        <v>28</v>
      </c>
      <c r="B39" s="51">
        <v>11.464708904317213</v>
      </c>
      <c r="C39" s="51">
        <v>12.447959999999998</v>
      </c>
      <c r="D39" s="51">
        <v>7.6713500000000003</v>
      </c>
      <c r="E39" s="51">
        <v>5.6279700000000012</v>
      </c>
      <c r="F39" s="51">
        <v>0</v>
      </c>
      <c r="G39" s="51">
        <v>0.9554056553233421</v>
      </c>
      <c r="H39" s="51">
        <v>0.96051999999999982</v>
      </c>
      <c r="I39" s="51">
        <v>0</v>
      </c>
      <c r="J39" s="51">
        <v>0</v>
      </c>
      <c r="K39" s="51">
        <v>2.0744599999997995</v>
      </c>
      <c r="L39" s="51">
        <v>0</v>
      </c>
      <c r="M39" s="51">
        <v>1.0748609841452579</v>
      </c>
      <c r="N39" s="51">
        <v>1.0747674428027549</v>
      </c>
      <c r="O39" s="51">
        <v>1.0748135094650295</v>
      </c>
      <c r="P39" s="51">
        <v>0</v>
      </c>
      <c r="Q39" s="51">
        <v>0</v>
      </c>
    </row>
    <row r="40" spans="1:17" x14ac:dyDescent="0.25">
      <c r="A40" s="52" t="s">
        <v>27</v>
      </c>
      <c r="B40" s="51">
        <v>227.50090409384788</v>
      </c>
      <c r="C40" s="51">
        <v>206.29524999999998</v>
      </c>
      <c r="D40" s="51">
        <v>178.89846</v>
      </c>
      <c r="E40" s="51">
        <v>169.68071</v>
      </c>
      <c r="F40" s="51">
        <v>193.89142999999999</v>
      </c>
      <c r="G40" s="51">
        <v>207.22223783964907</v>
      </c>
      <c r="H40" s="51">
        <v>228.20106000000001</v>
      </c>
      <c r="I40" s="51">
        <v>224.80619999999999</v>
      </c>
      <c r="J40" s="51">
        <v>205.48737000000003</v>
      </c>
      <c r="K40" s="51">
        <v>243.38895000000002</v>
      </c>
      <c r="L40" s="51">
        <v>296.98322750534726</v>
      </c>
      <c r="M40" s="51">
        <v>346.39426303401842</v>
      </c>
      <c r="N40" s="51">
        <v>338.25640651690918</v>
      </c>
      <c r="O40" s="51">
        <v>366.27052978215664</v>
      </c>
      <c r="P40" s="51">
        <v>361.73547931578759</v>
      </c>
      <c r="Q40" s="51">
        <v>369.82630312438857</v>
      </c>
    </row>
    <row r="41" spans="1:17" x14ac:dyDescent="0.25">
      <c r="A41" s="53" t="s">
        <v>66</v>
      </c>
      <c r="B41" s="51">
        <v>226.04393607360782</v>
      </c>
      <c r="C41" s="51">
        <v>202.49737999999999</v>
      </c>
      <c r="D41" s="51">
        <v>171.99442999999999</v>
      </c>
      <c r="E41" s="51">
        <v>154.18457000000001</v>
      </c>
      <c r="F41" s="51">
        <v>178.89869999999999</v>
      </c>
      <c r="G41" s="51">
        <v>192.55454936333317</v>
      </c>
      <c r="H41" s="51">
        <v>215.11026000000001</v>
      </c>
      <c r="I41" s="51">
        <v>209.09899999999999</v>
      </c>
      <c r="J41" s="51">
        <v>189.88767000000001</v>
      </c>
      <c r="K41" s="51">
        <v>231.88229000000001</v>
      </c>
      <c r="L41" s="51">
        <v>282.00759994270146</v>
      </c>
      <c r="M41" s="51">
        <v>331.68184666987565</v>
      </c>
      <c r="N41" s="51">
        <v>324.04596767010327</v>
      </c>
      <c r="O41" s="51">
        <v>351.00957284979938</v>
      </c>
      <c r="P41" s="51">
        <v>346.32846824913315</v>
      </c>
      <c r="Q41" s="51">
        <v>354.92425154714869</v>
      </c>
    </row>
    <row r="42" spans="1:17" x14ac:dyDescent="0.25">
      <c r="A42" s="53" t="s">
        <v>25</v>
      </c>
      <c r="B42" s="51">
        <v>1.4569680202400652</v>
      </c>
      <c r="C42" s="51">
        <v>3.7978700000000001</v>
      </c>
      <c r="D42" s="51">
        <v>6.9040299999999997</v>
      </c>
      <c r="E42" s="51">
        <v>15.496139999999999</v>
      </c>
      <c r="F42" s="51">
        <v>14.99273</v>
      </c>
      <c r="G42" s="51">
        <v>14.667688476315901</v>
      </c>
      <c r="H42" s="51">
        <v>13.0908</v>
      </c>
      <c r="I42" s="51">
        <v>15.7072</v>
      </c>
      <c r="J42" s="51">
        <v>15.5997</v>
      </c>
      <c r="K42" s="51">
        <v>11.50666</v>
      </c>
      <c r="L42" s="51">
        <v>14.975627562645803</v>
      </c>
      <c r="M42" s="51">
        <v>14.712416364142761</v>
      </c>
      <c r="N42" s="51">
        <v>14.210438846805905</v>
      </c>
      <c r="O42" s="51">
        <v>15.260956932357262</v>
      </c>
      <c r="P42" s="51">
        <v>15.407011066654455</v>
      </c>
      <c r="Q42" s="51">
        <v>14.9020515772399</v>
      </c>
    </row>
    <row r="43" spans="1:17" x14ac:dyDescent="0.25">
      <c r="A43" s="52" t="s">
        <v>24</v>
      </c>
      <c r="B43" s="51">
        <v>14.498338223039575</v>
      </c>
      <c r="C43" s="51">
        <v>14.816589999999998</v>
      </c>
      <c r="D43" s="51">
        <v>13.499950000000005</v>
      </c>
      <c r="E43" s="51">
        <v>24.621229999999994</v>
      </c>
      <c r="F43" s="51">
        <v>27.801509999999993</v>
      </c>
      <c r="G43" s="51">
        <v>17.268447668056702</v>
      </c>
      <c r="H43" s="51">
        <v>16.007090000000005</v>
      </c>
      <c r="I43" s="51">
        <v>19.799069999999887</v>
      </c>
      <c r="J43" s="51">
        <v>12.194379999999967</v>
      </c>
      <c r="K43" s="51">
        <v>15.295900000000103</v>
      </c>
      <c r="L43" s="51">
        <v>19.776421559569084</v>
      </c>
      <c r="M43" s="51">
        <v>18.749270116113621</v>
      </c>
      <c r="N43" s="51">
        <v>17.005883995879117</v>
      </c>
      <c r="O43" s="51">
        <v>27.276414857924085</v>
      </c>
      <c r="P43" s="51">
        <v>28.303476919812518</v>
      </c>
      <c r="Q43" s="51">
        <v>24.457802740170742</v>
      </c>
    </row>
    <row r="44" spans="1:17" x14ac:dyDescent="0.25">
      <c r="A44" s="53" t="s">
        <v>23</v>
      </c>
      <c r="B44" s="51">
        <v>14.498338223039575</v>
      </c>
      <c r="C44" s="51">
        <v>14.816589999999998</v>
      </c>
      <c r="D44" s="51">
        <v>13.499950000000005</v>
      </c>
      <c r="E44" s="51">
        <v>24.621229999999994</v>
      </c>
      <c r="F44" s="51">
        <v>27.801509999999993</v>
      </c>
      <c r="G44" s="51">
        <v>17.268447668056702</v>
      </c>
      <c r="H44" s="51">
        <v>16.007090000000005</v>
      </c>
      <c r="I44" s="51">
        <v>19.799069999999887</v>
      </c>
      <c r="J44" s="51">
        <v>12.194379999999967</v>
      </c>
      <c r="K44" s="51">
        <v>15.295900000000103</v>
      </c>
      <c r="L44" s="51">
        <v>19.776421559569084</v>
      </c>
      <c r="M44" s="51">
        <v>18.749270116113621</v>
      </c>
      <c r="N44" s="51">
        <v>17.005883995879117</v>
      </c>
      <c r="O44" s="51">
        <v>27.276414857924085</v>
      </c>
      <c r="P44" s="51">
        <v>28.303476919812518</v>
      </c>
      <c r="Q44" s="51">
        <v>24.457802740170742</v>
      </c>
    </row>
    <row r="45" spans="1:17" x14ac:dyDescent="0.25">
      <c r="A45" s="53" t="s">
        <v>74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0.19108010314084112</v>
      </c>
      <c r="Q45" s="51">
        <v>0.14330667841398359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759.07654833721074</v>
      </c>
      <c r="C49" s="51">
        <v>657.83509000000004</v>
      </c>
      <c r="D49" s="51">
        <v>656.20776000000001</v>
      </c>
      <c r="E49" s="51">
        <v>1062.8030699999999</v>
      </c>
      <c r="F49" s="51">
        <v>493.10572000000002</v>
      </c>
      <c r="G49" s="51">
        <v>543.30924916259949</v>
      </c>
      <c r="H49" s="51">
        <v>520.80059000000006</v>
      </c>
      <c r="I49" s="51">
        <v>506.45431000000002</v>
      </c>
      <c r="J49" s="51">
        <v>146.51102</v>
      </c>
      <c r="K49" s="51">
        <v>165.99785</v>
      </c>
      <c r="L49" s="51">
        <v>129.35988745811676</v>
      </c>
      <c r="M49" s="51">
        <v>121.07154114115812</v>
      </c>
      <c r="N49" s="51">
        <v>115.55349971072938</v>
      </c>
      <c r="O49" s="51">
        <v>82.713332014391824</v>
      </c>
      <c r="P49" s="51">
        <v>81.137033986888255</v>
      </c>
      <c r="Q49" s="51">
        <v>93.125151452435702</v>
      </c>
    </row>
    <row r="50" spans="1:17" x14ac:dyDescent="0.25">
      <c r="A50" s="63" t="s">
        <v>21</v>
      </c>
      <c r="B50" s="62">
        <v>681.76831010958665</v>
      </c>
      <c r="C50" s="62">
        <v>671.18967999999995</v>
      </c>
      <c r="D50" s="62">
        <v>642.62199999999996</v>
      </c>
      <c r="E50" s="62">
        <v>695.49221</v>
      </c>
      <c r="F50" s="62">
        <v>706.09613999999999</v>
      </c>
      <c r="G50" s="62">
        <v>679.71353899870599</v>
      </c>
      <c r="H50" s="62">
        <v>724.35398999999995</v>
      </c>
      <c r="I50" s="62">
        <v>725.86496999999997</v>
      </c>
      <c r="J50" s="62">
        <v>690.66317000000004</v>
      </c>
      <c r="K50" s="62">
        <v>656.08141000000001</v>
      </c>
      <c r="L50" s="62">
        <v>617.46237638528453</v>
      </c>
      <c r="M50" s="62">
        <v>669.39460935638692</v>
      </c>
      <c r="N50" s="62">
        <v>699.31083892004494</v>
      </c>
      <c r="O50" s="62">
        <v>714.70783962115695</v>
      </c>
      <c r="P50" s="62">
        <v>701.55417884774647</v>
      </c>
      <c r="Q50" s="62">
        <v>719.34490953456111</v>
      </c>
    </row>
    <row r="51" spans="1:17" x14ac:dyDescent="0.25">
      <c r="A51" s="191" t="s">
        <v>105</v>
      </c>
      <c r="B51" s="190">
        <f t="shared" ref="B51:Q51" si="8">SUM(B52:B54)</f>
        <v>3833.7851270070282</v>
      </c>
      <c r="C51" s="190">
        <f t="shared" si="8"/>
        <v>3541.5817299999999</v>
      </c>
      <c r="D51" s="190">
        <f t="shared" si="8"/>
        <v>3405.4004799999993</v>
      </c>
      <c r="E51" s="190">
        <f t="shared" si="8"/>
        <v>3457.4349099999995</v>
      </c>
      <c r="F51" s="190">
        <f t="shared" si="8"/>
        <v>2905.4916400000002</v>
      </c>
      <c r="G51" s="190">
        <f t="shared" si="8"/>
        <v>2757.8228453467841</v>
      </c>
      <c r="H51" s="190">
        <f t="shared" si="8"/>
        <v>2866.3512800000003</v>
      </c>
      <c r="I51" s="190">
        <f t="shared" si="8"/>
        <v>2873.8629000000005</v>
      </c>
      <c r="J51" s="190">
        <f t="shared" si="8"/>
        <v>2689.4153800000004</v>
      </c>
      <c r="K51" s="190">
        <f t="shared" si="8"/>
        <v>2743.93939</v>
      </c>
      <c r="L51" s="190">
        <f t="shared" si="8"/>
        <v>2741.3146229149615</v>
      </c>
      <c r="M51" s="190">
        <f t="shared" si="8"/>
        <v>2728.6578124131129</v>
      </c>
      <c r="N51" s="190">
        <f t="shared" si="8"/>
        <v>2691.8450761802865</v>
      </c>
      <c r="O51" s="190">
        <f t="shared" si="8"/>
        <v>2791.3527747414023</v>
      </c>
      <c r="P51" s="190">
        <f t="shared" si="8"/>
        <v>2672.7213885418323</v>
      </c>
      <c r="Q51" s="190">
        <f t="shared" si="8"/>
        <v>2550.3010925847984</v>
      </c>
    </row>
    <row r="52" spans="1:17" x14ac:dyDescent="0.25">
      <c r="A52" s="216" t="s">
        <v>41</v>
      </c>
      <c r="B52" s="220">
        <v>3180.6990118929316</v>
      </c>
      <c r="C52" s="220">
        <v>3000.2777537140637</v>
      </c>
      <c r="D52" s="220">
        <v>2863.9691506629888</v>
      </c>
      <c r="E52" s="220">
        <v>2896.3566375980899</v>
      </c>
      <c r="F52" s="220">
        <v>2365.9278828930728</v>
      </c>
      <c r="G52" s="220">
        <v>2235.4839919476594</v>
      </c>
      <c r="H52" s="220">
        <v>2301.863991663256</v>
      </c>
      <c r="I52" s="220">
        <v>2333.00057529064</v>
      </c>
      <c r="J52" s="220">
        <v>2173.2548491603688</v>
      </c>
      <c r="K52" s="220">
        <v>1987.6929452730369</v>
      </c>
      <c r="L52" s="220">
        <v>1985.5668645055539</v>
      </c>
      <c r="M52" s="220">
        <v>2252.9957881236674</v>
      </c>
      <c r="N52" s="220">
        <v>2436.8613140075554</v>
      </c>
      <c r="O52" s="220">
        <v>2499.6888113031036</v>
      </c>
      <c r="P52" s="220">
        <v>2387.8745464793456</v>
      </c>
      <c r="Q52" s="220">
        <v>2099.1589955172399</v>
      </c>
    </row>
    <row r="53" spans="1:17" x14ac:dyDescent="0.25">
      <c r="A53" s="179" t="s">
        <v>40</v>
      </c>
      <c r="B53" s="219">
        <v>643.79993070635044</v>
      </c>
      <c r="C53" s="219">
        <v>531.77022354941403</v>
      </c>
      <c r="D53" s="219">
        <v>531.38072057102227</v>
      </c>
      <c r="E53" s="219">
        <v>549.19895759777648</v>
      </c>
      <c r="F53" s="219">
        <v>530.00007554450565</v>
      </c>
      <c r="G53" s="219">
        <v>512.23180341765578</v>
      </c>
      <c r="H53" s="219">
        <v>553.92473514208984</v>
      </c>
      <c r="I53" s="219">
        <v>524.51336612291141</v>
      </c>
      <c r="J53" s="219">
        <v>499.21587382712534</v>
      </c>
      <c r="K53" s="219">
        <v>733.23447890509465</v>
      </c>
      <c r="L53" s="219">
        <v>735.72013701521644</v>
      </c>
      <c r="M53" s="219">
        <v>462.83795290535949</v>
      </c>
      <c r="N53" s="219">
        <v>241.07195903898631</v>
      </c>
      <c r="O53" s="219">
        <v>275.96381443070703</v>
      </c>
      <c r="P53" s="219">
        <v>270.66566448271328</v>
      </c>
      <c r="Q53" s="219">
        <v>438.98297508289284</v>
      </c>
    </row>
    <row r="54" spans="1:17" x14ac:dyDescent="0.25">
      <c r="A54" s="119" t="s">
        <v>39</v>
      </c>
      <c r="B54" s="218">
        <v>9.2861844077460383</v>
      </c>
      <c r="C54" s="218">
        <v>9.533752736522235</v>
      </c>
      <c r="D54" s="218">
        <v>10.050608765988411</v>
      </c>
      <c r="E54" s="218">
        <v>11.879314804133232</v>
      </c>
      <c r="F54" s="218">
        <v>9.5636815624218112</v>
      </c>
      <c r="G54" s="218">
        <v>10.10704998146899</v>
      </c>
      <c r="H54" s="218">
        <v>10.562553194654345</v>
      </c>
      <c r="I54" s="218">
        <v>16.348958586449239</v>
      </c>
      <c r="J54" s="218">
        <v>16.944657012505822</v>
      </c>
      <c r="K54" s="218">
        <v>23.011965821868579</v>
      </c>
      <c r="L54" s="218">
        <v>20.027621394191051</v>
      </c>
      <c r="M54" s="218">
        <v>12.82407138408599</v>
      </c>
      <c r="N54" s="218">
        <v>13.911803133744664</v>
      </c>
      <c r="O54" s="218">
        <v>15.700149007591818</v>
      </c>
      <c r="P54" s="218">
        <v>14.18117757977312</v>
      </c>
      <c r="Q54" s="218">
        <v>12.159121984666051</v>
      </c>
    </row>
    <row r="55" spans="1:17" x14ac:dyDescent="0.25">
      <c r="B55" s="13"/>
    </row>
    <row r="56" spans="1:17" x14ac:dyDescent="0.25">
      <c r="A56" s="31" t="s">
        <v>174</v>
      </c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</row>
    <row r="57" spans="1:17" x14ac:dyDescent="0.25">
      <c r="A57" s="50" t="s">
        <v>69</v>
      </c>
      <c r="B57" s="38">
        <v>2951.0550577604977</v>
      </c>
      <c r="C57" s="38">
        <v>2646.2452200000007</v>
      </c>
      <c r="D57" s="38">
        <v>2381.8498</v>
      </c>
      <c r="E57" s="38">
        <v>2921.68923</v>
      </c>
      <c r="F57" s="38">
        <v>2907.2450799999992</v>
      </c>
      <c r="G57" s="38">
        <v>2981.5167836328774</v>
      </c>
      <c r="H57" s="38">
        <v>3304.6044499999998</v>
      </c>
      <c r="I57" s="38">
        <v>3303.8097399999997</v>
      </c>
      <c r="J57" s="38">
        <v>3306.8801900000003</v>
      </c>
      <c r="K57" s="38">
        <v>2801.6043099999997</v>
      </c>
      <c r="L57" s="38">
        <v>3052.8078493467965</v>
      </c>
      <c r="M57" s="38">
        <v>2955.7897458746502</v>
      </c>
      <c r="N57" s="38">
        <v>3146.0297517505478</v>
      </c>
      <c r="O57" s="38">
        <v>3411.4820329673912</v>
      </c>
      <c r="P57" s="38">
        <v>3629.4575818441913</v>
      </c>
      <c r="Q57" s="38">
        <v>3894.7179238901181</v>
      </c>
    </row>
    <row r="58" spans="1:17" x14ac:dyDescent="0.25">
      <c r="A58" s="55" t="s">
        <v>33</v>
      </c>
      <c r="B58" s="54">
        <v>0</v>
      </c>
      <c r="C58" s="54">
        <v>0</v>
      </c>
      <c r="D58" s="54">
        <v>0</v>
      </c>
      <c r="E58" s="54">
        <v>0</v>
      </c>
      <c r="F58" s="54">
        <v>0</v>
      </c>
      <c r="G58" s="54">
        <v>3.6065730390751898</v>
      </c>
      <c r="H58" s="54">
        <v>3.6</v>
      </c>
      <c r="I58" s="54">
        <v>3.6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54">
        <v>0</v>
      </c>
      <c r="P58" s="54">
        <v>0</v>
      </c>
      <c r="Q58" s="54">
        <v>0</v>
      </c>
    </row>
    <row r="59" spans="1:17" x14ac:dyDescent="0.25">
      <c r="A59" s="52" t="s">
        <v>32</v>
      </c>
      <c r="B59" s="51">
        <v>1116.2462517329773</v>
      </c>
      <c r="C59" s="51">
        <v>936.47681999999975</v>
      </c>
      <c r="D59" s="51">
        <v>1077.5437199999997</v>
      </c>
      <c r="E59" s="51">
        <v>1052.2063700000001</v>
      </c>
      <c r="F59" s="51">
        <v>996.45242000000019</v>
      </c>
      <c r="G59" s="51">
        <v>960.64165226763214</v>
      </c>
      <c r="H59" s="51">
        <v>1370.0044499999999</v>
      </c>
      <c r="I59" s="51">
        <v>1383.50974</v>
      </c>
      <c r="J59" s="51">
        <v>1340.8801900000003</v>
      </c>
      <c r="K59" s="51">
        <v>1235.4043099999999</v>
      </c>
      <c r="L59" s="51">
        <v>1397.3669398216266</v>
      </c>
      <c r="M59" s="51">
        <v>1141.94623770612</v>
      </c>
      <c r="N59" s="51">
        <v>1144.1189845775275</v>
      </c>
      <c r="O59" s="51">
        <v>1474.5851188563715</v>
      </c>
      <c r="P59" s="51">
        <v>1571.5374519120214</v>
      </c>
      <c r="Q59" s="51">
        <v>1777.4923578253479</v>
      </c>
    </row>
    <row r="60" spans="1:17" x14ac:dyDescent="0.25">
      <c r="A60" s="53" t="s">
        <v>31</v>
      </c>
      <c r="B60" s="51">
        <v>0</v>
      </c>
      <c r="C60" s="51">
        <v>0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  <c r="P60" s="51">
        <v>0</v>
      </c>
      <c r="Q60" s="51">
        <v>0</v>
      </c>
    </row>
    <row r="61" spans="1:17" x14ac:dyDescent="0.25">
      <c r="A61" s="53" t="s">
        <v>30</v>
      </c>
      <c r="B61" s="51">
        <v>72.513577318026137</v>
      </c>
      <c r="C61" s="51">
        <v>99.993409999999812</v>
      </c>
      <c r="D61" s="51">
        <v>102.19648999999981</v>
      </c>
      <c r="E61" s="51">
        <v>87.901299999999992</v>
      </c>
      <c r="F61" s="51">
        <v>79.102760000000217</v>
      </c>
      <c r="G61" s="51">
        <v>71.414597641862656</v>
      </c>
      <c r="H61" s="51">
        <v>100.00390999999991</v>
      </c>
      <c r="I61" s="51">
        <v>96.69992000000002</v>
      </c>
      <c r="J61" s="51">
        <v>101.0917800000002</v>
      </c>
      <c r="K61" s="51">
        <v>107.69677000000001</v>
      </c>
      <c r="L61" s="51">
        <v>81.302707187862325</v>
      </c>
      <c r="M61" s="51">
        <v>115.36276292822413</v>
      </c>
      <c r="N61" s="51">
        <v>92.289608651085928</v>
      </c>
      <c r="O61" s="51">
        <v>123.05324826349624</v>
      </c>
      <c r="P61" s="51">
        <v>127.44837993321789</v>
      </c>
      <c r="Q61" s="51">
        <v>138.43517530645568</v>
      </c>
    </row>
    <row r="62" spans="1:17" x14ac:dyDescent="0.25">
      <c r="A62" s="53" t="s">
        <v>76</v>
      </c>
      <c r="B62" s="51">
        <v>0</v>
      </c>
      <c r="C62" s="51">
        <v>0</v>
      </c>
      <c r="D62" s="51">
        <v>0</v>
      </c>
      <c r="E62" s="51">
        <v>0</v>
      </c>
      <c r="F62" s="51">
        <v>0</v>
      </c>
      <c r="G62" s="51">
        <v>0</v>
      </c>
      <c r="H62" s="51">
        <v>0</v>
      </c>
      <c r="I62" s="51">
        <v>0</v>
      </c>
      <c r="J62" s="51">
        <v>0</v>
      </c>
      <c r="K62" s="51">
        <v>0</v>
      </c>
      <c r="L62" s="51">
        <v>0</v>
      </c>
      <c r="M62" s="51">
        <v>0</v>
      </c>
      <c r="N62" s="51">
        <v>0</v>
      </c>
      <c r="O62" s="51">
        <v>0</v>
      </c>
      <c r="P62" s="51">
        <v>0</v>
      </c>
      <c r="Q62" s="51">
        <v>0</v>
      </c>
    </row>
    <row r="63" spans="1:17" x14ac:dyDescent="0.25">
      <c r="A63" s="53" t="s">
        <v>29</v>
      </c>
      <c r="B63" s="51">
        <v>0</v>
      </c>
      <c r="C63" s="51">
        <v>0</v>
      </c>
      <c r="D63" s="51">
        <v>0</v>
      </c>
      <c r="E63" s="51">
        <v>0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51">
        <v>0</v>
      </c>
    </row>
    <row r="64" spans="1:17" x14ac:dyDescent="0.25">
      <c r="A64" s="53" t="s">
        <v>28</v>
      </c>
      <c r="B64" s="51">
        <v>249.23568387324849</v>
      </c>
      <c r="C64" s="51">
        <v>178.58915999999999</v>
      </c>
      <c r="D64" s="51">
        <v>214.54161999999985</v>
      </c>
      <c r="E64" s="51">
        <v>239.20002000000011</v>
      </c>
      <c r="F64" s="51">
        <v>221.65427999999997</v>
      </c>
      <c r="G64" s="51">
        <v>225.04060380242686</v>
      </c>
      <c r="H64" s="51">
        <v>249.60000000000002</v>
      </c>
      <c r="I64" s="51">
        <v>258</v>
      </c>
      <c r="J64" s="51">
        <v>317.10000000000014</v>
      </c>
      <c r="K64" s="51">
        <v>271.20033999999987</v>
      </c>
      <c r="L64" s="51">
        <v>330.2998493160477</v>
      </c>
      <c r="M64" s="51">
        <v>334.02597097820899</v>
      </c>
      <c r="N64" s="51">
        <v>375.03574249429414</v>
      </c>
      <c r="O64" s="51">
        <v>510.79563781280581</v>
      </c>
      <c r="P64" s="51">
        <v>557.10921259037832</v>
      </c>
      <c r="Q64" s="51">
        <v>632.27327818526305</v>
      </c>
    </row>
    <row r="65" spans="1:17" x14ac:dyDescent="0.25">
      <c r="A65" s="53" t="s">
        <v>67</v>
      </c>
      <c r="B65" s="51">
        <v>794.49699054170264</v>
      </c>
      <c r="C65" s="51">
        <v>657.89424999999994</v>
      </c>
      <c r="D65" s="51">
        <v>760.80561</v>
      </c>
      <c r="E65" s="51">
        <v>725.10505000000001</v>
      </c>
      <c r="F65" s="51">
        <v>695.69538</v>
      </c>
      <c r="G65" s="51">
        <v>664.18645082334262</v>
      </c>
      <c r="H65" s="51">
        <v>1020.40054</v>
      </c>
      <c r="I65" s="51">
        <v>1028.8098199999999</v>
      </c>
      <c r="J65" s="51">
        <v>922.68840999999998</v>
      </c>
      <c r="K65" s="51">
        <v>856.50720000000001</v>
      </c>
      <c r="L65" s="51">
        <v>985.76438331771658</v>
      </c>
      <c r="M65" s="51">
        <v>692.55750379968686</v>
      </c>
      <c r="N65" s="51">
        <v>676.79363343214743</v>
      </c>
      <c r="O65" s="51">
        <v>840.73623278006949</v>
      </c>
      <c r="P65" s="51">
        <v>886.97985938842521</v>
      </c>
      <c r="Q65" s="51">
        <v>1006.7839043336292</v>
      </c>
    </row>
    <row r="66" spans="1:17" x14ac:dyDescent="0.25">
      <c r="A66" s="52" t="s">
        <v>27</v>
      </c>
      <c r="B66" s="51">
        <v>1834.8088060275204</v>
      </c>
      <c r="C66" s="51">
        <v>1709.7684000000008</v>
      </c>
      <c r="D66" s="51">
        <v>1304.3060800000003</v>
      </c>
      <c r="E66" s="51">
        <v>1869.4828600000001</v>
      </c>
      <c r="F66" s="51">
        <v>1910.7926599999992</v>
      </c>
      <c r="G66" s="51">
        <v>2017.26855832617</v>
      </c>
      <c r="H66" s="51">
        <v>1931</v>
      </c>
      <c r="I66" s="51">
        <v>1916.7</v>
      </c>
      <c r="J66" s="51">
        <v>1966</v>
      </c>
      <c r="K66" s="51">
        <v>1566.2</v>
      </c>
      <c r="L66" s="51">
        <v>1655.4409095251699</v>
      </c>
      <c r="M66" s="51">
        <v>1813.84350816853</v>
      </c>
      <c r="N66" s="51">
        <v>2001.9107671730201</v>
      </c>
      <c r="O66" s="51">
        <v>1936.8969141110199</v>
      </c>
      <c r="P66" s="51">
        <v>2057.9201299321699</v>
      </c>
      <c r="Q66" s="51">
        <v>2117.2255660647702</v>
      </c>
    </row>
    <row r="67" spans="1:17" x14ac:dyDescent="0.25">
      <c r="A67" s="53" t="s">
        <v>66</v>
      </c>
      <c r="B67" s="51">
        <v>1834.8088060275204</v>
      </c>
      <c r="C67" s="51">
        <v>1709.7684000000008</v>
      </c>
      <c r="D67" s="51">
        <v>1304.3060800000003</v>
      </c>
      <c r="E67" s="51">
        <v>1869.4828600000001</v>
      </c>
      <c r="F67" s="51">
        <v>1910.7926599999992</v>
      </c>
      <c r="G67" s="51">
        <v>2017.26855832617</v>
      </c>
      <c r="H67" s="51">
        <v>1931</v>
      </c>
      <c r="I67" s="51">
        <v>1916.7</v>
      </c>
      <c r="J67" s="51">
        <v>1966</v>
      </c>
      <c r="K67" s="51">
        <v>1566.2</v>
      </c>
      <c r="L67" s="51">
        <v>1655.4409095251699</v>
      </c>
      <c r="M67" s="51">
        <v>1813.84350816853</v>
      </c>
      <c r="N67" s="51">
        <v>2001.9107671730201</v>
      </c>
      <c r="O67" s="51">
        <v>1936.8969141110199</v>
      </c>
      <c r="P67" s="51">
        <v>2057.9201299321699</v>
      </c>
      <c r="Q67" s="51">
        <v>2117.2255660647702</v>
      </c>
    </row>
    <row r="68" spans="1:17" x14ac:dyDescent="0.25">
      <c r="A68" s="53" t="s">
        <v>25</v>
      </c>
      <c r="B68" s="51">
        <v>0</v>
      </c>
      <c r="C68" s="51">
        <v>0</v>
      </c>
      <c r="D68" s="51">
        <v>0</v>
      </c>
      <c r="E68" s="51">
        <v>0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51">
        <v>0</v>
      </c>
      <c r="L68" s="51">
        <v>0</v>
      </c>
      <c r="M68" s="51">
        <v>0</v>
      </c>
      <c r="N68" s="51">
        <v>0</v>
      </c>
      <c r="O68" s="51">
        <v>0</v>
      </c>
      <c r="P68" s="51">
        <v>0</v>
      </c>
      <c r="Q68" s="51">
        <v>0</v>
      </c>
    </row>
    <row r="69" spans="1:17" x14ac:dyDescent="0.25">
      <c r="A69" s="52" t="s">
        <v>24</v>
      </c>
      <c r="B69" s="51">
        <v>0</v>
      </c>
      <c r="C69" s="51">
        <v>0</v>
      </c>
      <c r="D69" s="51">
        <v>0</v>
      </c>
      <c r="E69" s="51">
        <v>0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51">
        <v>0</v>
      </c>
      <c r="N69" s="51">
        <v>0</v>
      </c>
      <c r="O69" s="51">
        <v>0</v>
      </c>
      <c r="P69" s="51">
        <v>0</v>
      </c>
      <c r="Q69" s="51">
        <v>0</v>
      </c>
    </row>
    <row r="70" spans="1:17" x14ac:dyDescent="0.25">
      <c r="A70" s="191" t="s">
        <v>105</v>
      </c>
      <c r="B70" s="190">
        <f t="shared" ref="B70:Q70" si="9">SUM(B71:B73)</f>
        <v>2951.0550577604977</v>
      </c>
      <c r="C70" s="190">
        <f t="shared" si="9"/>
        <v>2646.2452200000007</v>
      </c>
      <c r="D70" s="190">
        <f t="shared" si="9"/>
        <v>2381.8498</v>
      </c>
      <c r="E70" s="190">
        <f t="shared" si="9"/>
        <v>2921.68923</v>
      </c>
      <c r="F70" s="190">
        <f t="shared" si="9"/>
        <v>2907.2450799999992</v>
      </c>
      <c r="G70" s="190">
        <f t="shared" si="9"/>
        <v>2981.5167836328774</v>
      </c>
      <c r="H70" s="190">
        <f t="shared" si="9"/>
        <v>3304.6044499999998</v>
      </c>
      <c r="I70" s="190">
        <f t="shared" si="9"/>
        <v>3303.8097399999997</v>
      </c>
      <c r="J70" s="190">
        <f t="shared" si="9"/>
        <v>3306.8801900000003</v>
      </c>
      <c r="K70" s="190">
        <f t="shared" si="9"/>
        <v>2801.6043099999997</v>
      </c>
      <c r="L70" s="190">
        <f t="shared" si="9"/>
        <v>3052.8078493467965</v>
      </c>
      <c r="M70" s="190">
        <f t="shared" si="9"/>
        <v>2955.7897458746502</v>
      </c>
      <c r="N70" s="190">
        <f t="shared" si="9"/>
        <v>3146.0297517505478</v>
      </c>
      <c r="O70" s="190">
        <f t="shared" si="9"/>
        <v>3411.4820329673912</v>
      </c>
      <c r="P70" s="190">
        <f t="shared" si="9"/>
        <v>3629.4575818441913</v>
      </c>
      <c r="Q70" s="190">
        <f t="shared" si="9"/>
        <v>3894.7179238901181</v>
      </c>
    </row>
    <row r="71" spans="1:17" x14ac:dyDescent="0.25">
      <c r="A71" s="216" t="str">
        <f>A52</f>
        <v>Basic chemicals</v>
      </c>
      <c r="B71" s="215">
        <v>2951.0550577604977</v>
      </c>
      <c r="C71" s="215">
        <v>2646.2452200000007</v>
      </c>
      <c r="D71" s="215">
        <v>2381.8498</v>
      </c>
      <c r="E71" s="215">
        <v>2921.68923</v>
      </c>
      <c r="F71" s="215">
        <v>2907.2450799999992</v>
      </c>
      <c r="G71" s="215">
        <v>2981.5167836328774</v>
      </c>
      <c r="H71" s="215">
        <v>3304.6044499999998</v>
      </c>
      <c r="I71" s="215">
        <v>3303.8097399999997</v>
      </c>
      <c r="J71" s="215">
        <v>3306.8801900000003</v>
      </c>
      <c r="K71" s="215">
        <v>2801.6043099999997</v>
      </c>
      <c r="L71" s="215">
        <v>3052.8078493467965</v>
      </c>
      <c r="M71" s="215">
        <v>2955.7897458746502</v>
      </c>
      <c r="N71" s="215">
        <v>3146.0297517505478</v>
      </c>
      <c r="O71" s="215">
        <v>3411.4820329673912</v>
      </c>
      <c r="P71" s="215">
        <v>3629.4575818441913</v>
      </c>
      <c r="Q71" s="215">
        <v>3894.7179238901181</v>
      </c>
    </row>
    <row r="72" spans="1:17" x14ac:dyDescent="0.25">
      <c r="A72" s="179" t="str">
        <f>A53</f>
        <v>Other chemicals</v>
      </c>
      <c r="B72" s="214">
        <v>0</v>
      </c>
      <c r="C72" s="214">
        <v>0</v>
      </c>
      <c r="D72" s="214">
        <v>0</v>
      </c>
      <c r="E72" s="214">
        <v>0</v>
      </c>
      <c r="F72" s="214">
        <v>0</v>
      </c>
      <c r="G72" s="214">
        <v>0</v>
      </c>
      <c r="H72" s="214">
        <v>0</v>
      </c>
      <c r="I72" s="214">
        <v>0</v>
      </c>
      <c r="J72" s="214">
        <v>0</v>
      </c>
      <c r="K72" s="214">
        <v>0</v>
      </c>
      <c r="L72" s="214">
        <v>0</v>
      </c>
      <c r="M72" s="214">
        <v>0</v>
      </c>
      <c r="N72" s="214">
        <v>0</v>
      </c>
      <c r="O72" s="214">
        <v>0</v>
      </c>
      <c r="P72" s="214">
        <v>0</v>
      </c>
      <c r="Q72" s="214">
        <v>0</v>
      </c>
    </row>
    <row r="73" spans="1:17" x14ac:dyDescent="0.25">
      <c r="A73" s="119" t="str">
        <f>A54</f>
        <v>Pharmaceutical products etc.</v>
      </c>
      <c r="B73" s="213">
        <v>0</v>
      </c>
      <c r="C73" s="213">
        <v>0</v>
      </c>
      <c r="D73" s="213">
        <v>0</v>
      </c>
      <c r="E73" s="213">
        <v>0</v>
      </c>
      <c r="F73" s="213">
        <v>0</v>
      </c>
      <c r="G73" s="213">
        <v>0</v>
      </c>
      <c r="H73" s="213">
        <v>0</v>
      </c>
      <c r="I73" s="213">
        <v>0</v>
      </c>
      <c r="J73" s="213">
        <v>0</v>
      </c>
      <c r="K73" s="213">
        <v>0</v>
      </c>
      <c r="L73" s="213">
        <v>0</v>
      </c>
      <c r="M73" s="213">
        <v>0</v>
      </c>
      <c r="N73" s="213">
        <v>0</v>
      </c>
      <c r="O73" s="213">
        <v>0</v>
      </c>
      <c r="P73" s="213">
        <v>0</v>
      </c>
      <c r="Q73" s="213">
        <v>0</v>
      </c>
    </row>
    <row r="74" spans="1:17" x14ac:dyDescent="0.25">
      <c r="B74" s="13"/>
    </row>
    <row r="75" spans="1:17" x14ac:dyDescent="0.25">
      <c r="A75" s="31" t="s">
        <v>63</v>
      </c>
      <c r="B75" s="70">
        <f t="shared" ref="B75:Q75" si="10">SUM(B76:B77)</f>
        <v>12446.172435222928</v>
      </c>
      <c r="C75" s="70">
        <f t="shared" si="10"/>
        <v>11730.427403604719</v>
      </c>
      <c r="D75" s="70">
        <f t="shared" si="10"/>
        <v>10546.887303765492</v>
      </c>
      <c r="E75" s="70">
        <f t="shared" si="10"/>
        <v>10111.24734084888</v>
      </c>
      <c r="F75" s="70">
        <f t="shared" si="10"/>
        <v>10262.791944716726</v>
      </c>
      <c r="G75" s="70">
        <f t="shared" si="10"/>
        <v>9836.0899619012307</v>
      </c>
      <c r="H75" s="70">
        <f t="shared" si="10"/>
        <v>10386.968575090597</v>
      </c>
      <c r="I75" s="70">
        <f t="shared" si="10"/>
        <v>10454.757692783032</v>
      </c>
      <c r="J75" s="70">
        <f t="shared" si="10"/>
        <v>11293.021594783047</v>
      </c>
      <c r="K75" s="70">
        <f t="shared" si="10"/>
        <v>10481.415005372826</v>
      </c>
      <c r="L75" s="70">
        <f t="shared" si="10"/>
        <v>11054.726422762706</v>
      </c>
      <c r="M75" s="70">
        <f t="shared" si="10"/>
        <v>11270.006019694978</v>
      </c>
      <c r="N75" s="70">
        <f t="shared" si="10"/>
        <v>11188.85407214559</v>
      </c>
      <c r="O75" s="70">
        <f t="shared" si="10"/>
        <v>11601.982426423947</v>
      </c>
      <c r="P75" s="70">
        <f t="shared" si="10"/>
        <v>11371.427483311265</v>
      </c>
      <c r="Q75" s="70">
        <f t="shared" si="10"/>
        <v>11158.076135784333</v>
      </c>
    </row>
    <row r="76" spans="1:17" x14ac:dyDescent="0.25">
      <c r="A76" s="55" t="s">
        <v>343</v>
      </c>
      <c r="B76" s="54">
        <v>8035.3472752229291</v>
      </c>
      <c r="C76" s="54">
        <v>7486.5195536047195</v>
      </c>
      <c r="D76" s="54">
        <v>7108.8191137654921</v>
      </c>
      <c r="E76" s="54">
        <v>5475.2086808488802</v>
      </c>
      <c r="F76" s="54">
        <v>5474.197764716725</v>
      </c>
      <c r="G76" s="54">
        <v>4949.3107819012293</v>
      </c>
      <c r="H76" s="54">
        <v>5176.199545090597</v>
      </c>
      <c r="I76" s="54">
        <v>5209.0584527830324</v>
      </c>
      <c r="J76" s="54">
        <v>6241.0897147830474</v>
      </c>
      <c r="K76" s="54">
        <v>6356.8640853728275</v>
      </c>
      <c r="L76" s="54">
        <v>6719.309282762707</v>
      </c>
      <c r="M76" s="54">
        <v>6611.4353396949782</v>
      </c>
      <c r="N76" s="54">
        <v>6494.4929121455907</v>
      </c>
      <c r="O76" s="54">
        <v>6844.8201164239472</v>
      </c>
      <c r="P76" s="54">
        <v>6531.4286533112645</v>
      </c>
      <c r="Q76" s="54">
        <v>6016.9426457843329</v>
      </c>
    </row>
    <row r="77" spans="1:17" x14ac:dyDescent="0.25">
      <c r="A77" s="52" t="s">
        <v>106</v>
      </c>
      <c r="B77" s="51">
        <v>4410.8251600000003</v>
      </c>
      <c r="C77" s="51">
        <v>4243.9078499999996</v>
      </c>
      <c r="D77" s="51">
        <v>3438.06819</v>
      </c>
      <c r="E77" s="51">
        <v>4636.0386600000002</v>
      </c>
      <c r="F77" s="51">
        <v>4788.5941800000001</v>
      </c>
      <c r="G77" s="51">
        <v>4886.7791800000005</v>
      </c>
      <c r="H77" s="51">
        <v>5210.7690300000004</v>
      </c>
      <c r="I77" s="51">
        <v>5245.6992399999999</v>
      </c>
      <c r="J77" s="51">
        <v>5051.9318800000001</v>
      </c>
      <c r="K77" s="51">
        <v>4124.5509199999997</v>
      </c>
      <c r="L77" s="51">
        <v>4335.4171399999996</v>
      </c>
      <c r="M77" s="51">
        <v>4658.5706799999998</v>
      </c>
      <c r="N77" s="51">
        <v>4694.3611600000004</v>
      </c>
      <c r="O77" s="51">
        <v>4757.1623099999997</v>
      </c>
      <c r="P77" s="51">
        <v>4839.9988300000005</v>
      </c>
      <c r="Q77" s="51">
        <v>5141.1334900000002</v>
      </c>
    </row>
    <row r="78" spans="1:17" x14ac:dyDescent="0.25">
      <c r="A78" s="50" t="s">
        <v>105</v>
      </c>
      <c r="B78" s="38">
        <f t="shared" ref="B78:Q78" si="11">SUM(B79:B81)</f>
        <v>12446.172435222928</v>
      </c>
      <c r="C78" s="38">
        <f t="shared" si="11"/>
        <v>11730.427403604717</v>
      </c>
      <c r="D78" s="38">
        <f t="shared" si="11"/>
        <v>10546.88730376549</v>
      </c>
      <c r="E78" s="38">
        <f t="shared" si="11"/>
        <v>10111.24734084888</v>
      </c>
      <c r="F78" s="38">
        <f t="shared" si="11"/>
        <v>10262.791944716724</v>
      </c>
      <c r="G78" s="38">
        <f t="shared" si="11"/>
        <v>9836.0899619012271</v>
      </c>
      <c r="H78" s="38">
        <f t="shared" si="11"/>
        <v>10386.968575090597</v>
      </c>
      <c r="I78" s="38">
        <f t="shared" si="11"/>
        <v>10454.757692783034</v>
      </c>
      <c r="J78" s="38">
        <f t="shared" si="11"/>
        <v>11293.021594783047</v>
      </c>
      <c r="K78" s="38">
        <f t="shared" si="11"/>
        <v>10481.415005372828</v>
      </c>
      <c r="L78" s="38">
        <f t="shared" si="11"/>
        <v>11054.726422762707</v>
      </c>
      <c r="M78" s="38">
        <f t="shared" si="11"/>
        <v>11270.006019694978</v>
      </c>
      <c r="N78" s="38">
        <f t="shared" si="11"/>
        <v>11188.854072145592</v>
      </c>
      <c r="O78" s="38">
        <f t="shared" si="11"/>
        <v>11601.982426423947</v>
      </c>
      <c r="P78" s="38">
        <f t="shared" si="11"/>
        <v>11371.427483311263</v>
      </c>
      <c r="Q78" s="38">
        <f t="shared" si="11"/>
        <v>11158.076135784333</v>
      </c>
    </row>
    <row r="79" spans="1:17" x14ac:dyDescent="0.25">
      <c r="A79" s="121" t="s">
        <v>41</v>
      </c>
      <c r="B79" s="120">
        <f>CHI_emi!B$5</f>
        <v>11140.281648014494</v>
      </c>
      <c r="C79" s="120">
        <f>CHI_emi!C$5</f>
        <v>10802.142996696235</v>
      </c>
      <c r="D79" s="120">
        <f>CHI_emi!D$5</f>
        <v>9583.9479610154576</v>
      </c>
      <c r="E79" s="120">
        <f>CHI_emi!E$5</f>
        <v>9048.0775946285157</v>
      </c>
      <c r="F79" s="120">
        <f>CHI_emi!F$5</f>
        <v>9434.4952863137132</v>
      </c>
      <c r="G79" s="120">
        <f>CHI_emi!G$5</f>
        <v>9121.9051277729741</v>
      </c>
      <c r="H79" s="120">
        <f>CHI_emi!H$5</f>
        <v>9660.0892292943918</v>
      </c>
      <c r="I79" s="120">
        <f>CHI_emi!I$5</f>
        <v>9772.8449499718445</v>
      </c>
      <c r="J79" s="120">
        <f>CHI_emi!J$5</f>
        <v>10550.500928434481</v>
      </c>
      <c r="K79" s="120">
        <f>CHI_emi!K$5</f>
        <v>9382.5332286952871</v>
      </c>
      <c r="L79" s="120">
        <f>CHI_emi!L$5</f>
        <v>9841.7859984695679</v>
      </c>
      <c r="M79" s="120">
        <f>CHI_emi!M$5</f>
        <v>10526.920520467123</v>
      </c>
      <c r="N79" s="120">
        <f>CHI_emi!N$5</f>
        <v>10742.655086515753</v>
      </c>
      <c r="O79" s="120">
        <f>CHI_emi!O$5</f>
        <v>11125.839034941819</v>
      </c>
      <c r="P79" s="120">
        <f>CHI_emi!P$5</f>
        <v>10900.003834928799</v>
      </c>
      <c r="Q79" s="120">
        <f>CHI_emi!Q$5</f>
        <v>10547.044220206395</v>
      </c>
    </row>
    <row r="80" spans="1:17" x14ac:dyDescent="0.25">
      <c r="A80" s="179" t="s">
        <v>40</v>
      </c>
      <c r="B80" s="189">
        <f>CHI_emi!B$60</f>
        <v>1290.3448926314666</v>
      </c>
      <c r="C80" s="189">
        <f>CHI_emi!C$60</f>
        <v>913.46982483309228</v>
      </c>
      <c r="D80" s="189">
        <f>CHI_emi!D$60</f>
        <v>946.90846734162403</v>
      </c>
      <c r="E80" s="189">
        <f>CHI_emi!E$60</f>
        <v>1045.2423028626902</v>
      </c>
      <c r="F80" s="189">
        <f>CHI_emi!F$60</f>
        <v>817.13192302576908</v>
      </c>
      <c r="G80" s="189">
        <f>CHI_emi!G$60</f>
        <v>702.79946607352827</v>
      </c>
      <c r="H80" s="189">
        <f>CHI_emi!H$60</f>
        <v>715.4798343104984</v>
      </c>
      <c r="I80" s="189">
        <f>CHI_emi!I$60</f>
        <v>664.4318038653488</v>
      </c>
      <c r="J80" s="189">
        <f>CHI_emi!J$60</f>
        <v>724.63218770325125</v>
      </c>
      <c r="K80" s="189">
        <f>CHI_emi!K$60</f>
        <v>1068.3099966946222</v>
      </c>
      <c r="L80" s="189">
        <f>CHI_emi!L$60</f>
        <v>1185.3293409658779</v>
      </c>
      <c r="M80" s="189">
        <f>CHI_emi!M$60</f>
        <v>730.21703143113473</v>
      </c>
      <c r="N80" s="189">
        <f>CHI_emi!N$60</f>
        <v>436.59246302819133</v>
      </c>
      <c r="O80" s="189">
        <f>CHI_emi!O$60</f>
        <v>463.57555437749363</v>
      </c>
      <c r="P80" s="189">
        <f>CHI_emi!P$60</f>
        <v>461.38251539401324</v>
      </c>
      <c r="Q80" s="189">
        <f>CHI_emi!Q$60</f>
        <v>601.46588586699932</v>
      </c>
    </row>
    <row r="81" spans="1:17" x14ac:dyDescent="0.25">
      <c r="A81" s="119" t="s">
        <v>39</v>
      </c>
      <c r="B81" s="118">
        <f>CHI_emi!B$108</f>
        <v>15.545894576967603</v>
      </c>
      <c r="C81" s="118">
        <f>CHI_emi!C$108</f>
        <v>14.814582075391296</v>
      </c>
      <c r="D81" s="118">
        <f>CHI_emi!D$108</f>
        <v>16.03087540840939</v>
      </c>
      <c r="E81" s="118">
        <f>CHI_emi!E$108</f>
        <v>17.92744335767345</v>
      </c>
      <c r="F81" s="118">
        <f>CHI_emi!F$108</f>
        <v>11.164735377241415</v>
      </c>
      <c r="G81" s="118">
        <f>CHI_emi!G$108</f>
        <v>11.385368054726214</v>
      </c>
      <c r="H81" s="118">
        <f>CHI_emi!H$108</f>
        <v>11.399511485707722</v>
      </c>
      <c r="I81" s="118">
        <f>CHI_emi!I$108</f>
        <v>17.480938945839902</v>
      </c>
      <c r="J81" s="118">
        <f>CHI_emi!J$108</f>
        <v>17.888478645315114</v>
      </c>
      <c r="K81" s="118">
        <f>CHI_emi!K$108</f>
        <v>30.571779982918574</v>
      </c>
      <c r="L81" s="118">
        <f>CHI_emi!L$108</f>
        <v>27.611083327260836</v>
      </c>
      <c r="M81" s="118">
        <f>CHI_emi!M$108</f>
        <v>12.868467796718974</v>
      </c>
      <c r="N81" s="118">
        <f>CHI_emi!N$108</f>
        <v>9.6065226016465548</v>
      </c>
      <c r="O81" s="118">
        <f>CHI_emi!O$108</f>
        <v>12.567837104634007</v>
      </c>
      <c r="P81" s="118">
        <f>CHI_emi!P$108</f>
        <v>10.041132988452</v>
      </c>
      <c r="Q81" s="118">
        <f>CHI_emi!Q$108</f>
        <v>9.5660297109386043</v>
      </c>
    </row>
    <row r="82" spans="1:17" x14ac:dyDescent="0.25">
      <c r="A82" s="117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</row>
    <row r="83" spans="1:17" x14ac:dyDescent="0.25">
      <c r="A83" s="184" t="s">
        <v>104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</row>
    <row r="84" spans="1:17" x14ac:dyDescent="0.25">
      <c r="A84" s="110" t="s">
        <v>41</v>
      </c>
      <c r="B84" s="187">
        <f t="shared" ref="B84:Q84" si="12">IF(B$5=0,"",B$5/B$10*1000)</f>
        <v>289.24271352834148</v>
      </c>
      <c r="C84" s="187">
        <f t="shared" si="12"/>
        <v>261.94149745078369</v>
      </c>
      <c r="D84" s="187">
        <f t="shared" si="12"/>
        <v>275.76926090346728</v>
      </c>
      <c r="E84" s="187">
        <f t="shared" si="12"/>
        <v>275.95612799054766</v>
      </c>
      <c r="F84" s="187">
        <f t="shared" si="12"/>
        <v>346.21546071704648</v>
      </c>
      <c r="G84" s="187">
        <f t="shared" si="12"/>
        <v>368.21803961997045</v>
      </c>
      <c r="H84" s="187">
        <f t="shared" si="12"/>
        <v>366.8301351904052</v>
      </c>
      <c r="I84" s="187">
        <f t="shared" si="12"/>
        <v>344.03890451501326</v>
      </c>
      <c r="J84" s="187">
        <f t="shared" si="12"/>
        <v>337.22487955080197</v>
      </c>
      <c r="K84" s="187">
        <f t="shared" si="12"/>
        <v>283.91270015249</v>
      </c>
      <c r="L84" s="187">
        <f t="shared" si="12"/>
        <v>332.31996794124075</v>
      </c>
      <c r="M84" s="187">
        <f t="shared" si="12"/>
        <v>395.49820799542215</v>
      </c>
      <c r="N84" s="187">
        <f t="shared" si="12"/>
        <v>366.8015162628912</v>
      </c>
      <c r="O84" s="187">
        <f t="shared" si="12"/>
        <v>321.97952888077901</v>
      </c>
      <c r="P84" s="187">
        <f t="shared" si="12"/>
        <v>354.77150017119641</v>
      </c>
      <c r="Q84" s="187">
        <f t="shared" si="12"/>
        <v>431.32070523482429</v>
      </c>
    </row>
    <row r="85" spans="1:17" x14ac:dyDescent="0.25">
      <c r="A85" s="180" t="s">
        <v>40</v>
      </c>
      <c r="B85" s="186">
        <f t="shared" ref="B85:Q85" si="13">IF(B$6=0,"",B$6/B$11*1000)</f>
        <v>1294.7372033427866</v>
      </c>
      <c r="C85" s="186">
        <f t="shared" si="13"/>
        <v>1172.5287655884829</v>
      </c>
      <c r="D85" s="186">
        <f t="shared" si="13"/>
        <v>1234.4259852723205</v>
      </c>
      <c r="E85" s="186">
        <f t="shared" si="13"/>
        <v>1235.2624584431464</v>
      </c>
      <c r="F85" s="186">
        <f t="shared" si="13"/>
        <v>1549.7643204031851</v>
      </c>
      <c r="G85" s="186">
        <f t="shared" si="13"/>
        <v>1648.2544677524268</v>
      </c>
      <c r="H85" s="186">
        <f t="shared" si="13"/>
        <v>1642.0417909395107</v>
      </c>
      <c r="I85" s="186">
        <f t="shared" si="13"/>
        <v>1540.0214015390848</v>
      </c>
      <c r="J85" s="186">
        <f t="shared" si="13"/>
        <v>1509.5197805369492</v>
      </c>
      <c r="K85" s="186">
        <f t="shared" si="13"/>
        <v>1064.6888233650652</v>
      </c>
      <c r="L85" s="186">
        <f t="shared" si="13"/>
        <v>1129.0890656915262</v>
      </c>
      <c r="M85" s="186">
        <f t="shared" si="13"/>
        <v>1763.6274912206493</v>
      </c>
      <c r="N85" s="186">
        <f t="shared" si="13"/>
        <v>3339.168419461651</v>
      </c>
      <c r="O85" s="186">
        <f t="shared" si="13"/>
        <v>2805.8045076593257</v>
      </c>
      <c r="P85" s="186">
        <f t="shared" si="13"/>
        <v>3131.4639846391206</v>
      </c>
      <c r="Q85" s="186">
        <f t="shared" si="13"/>
        <v>2068.2570836359082</v>
      </c>
    </row>
    <row r="86" spans="1:17" x14ac:dyDescent="0.25">
      <c r="A86" s="108" t="s">
        <v>39</v>
      </c>
      <c r="B86" s="185">
        <f t="shared" ref="B86:Q86" si="14">IF(B$7=0,"",B$7/B$12*1000)</f>
        <v>21788.723809542043</v>
      </c>
      <c r="C86" s="185">
        <f t="shared" si="14"/>
        <v>19769.987314583606</v>
      </c>
      <c r="D86" s="185">
        <f t="shared" si="14"/>
        <v>20438.972061400946</v>
      </c>
      <c r="E86" s="185">
        <f t="shared" si="14"/>
        <v>20244.453518722832</v>
      </c>
      <c r="F86" s="185">
        <f t="shared" si="14"/>
        <v>24103.917387613215</v>
      </c>
      <c r="G86" s="185">
        <f t="shared" si="14"/>
        <v>25161.818372372065</v>
      </c>
      <c r="H86" s="185">
        <f t="shared" si="14"/>
        <v>24891.330214329213</v>
      </c>
      <c r="I86" s="185">
        <f t="shared" si="14"/>
        <v>23089.053627994057</v>
      </c>
      <c r="J86" s="185">
        <f t="shared" si="14"/>
        <v>22308.353049779151</v>
      </c>
      <c r="K86" s="185">
        <f t="shared" si="14"/>
        <v>16076.640017425309</v>
      </c>
      <c r="L86" s="185">
        <f t="shared" si="14"/>
        <v>17808.202723673756</v>
      </c>
      <c r="M86" s="185">
        <f t="shared" si="14"/>
        <v>24059.538487656289</v>
      </c>
      <c r="N86" s="185">
        <f t="shared" si="14"/>
        <v>24280.194979780248</v>
      </c>
      <c r="O86" s="185">
        <f t="shared" si="14"/>
        <v>21036.274999149042</v>
      </c>
      <c r="P86" s="185">
        <f t="shared" si="14"/>
        <v>22759.925713534543</v>
      </c>
      <c r="Q86" s="185">
        <f t="shared" si="14"/>
        <v>26662.054559307562</v>
      </c>
    </row>
    <row r="87" spans="1:17" x14ac:dyDescent="0.25">
      <c r="A87" s="184" t="s">
        <v>103</v>
      </c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</row>
    <row r="88" spans="1:17" x14ac:dyDescent="0.25">
      <c r="A88" s="210" t="s">
        <v>41</v>
      </c>
      <c r="B88" s="113">
        <f t="shared" ref="B88:Q88" si="15">IF(SUM(B89,B90)=0,"",SUM(B89,B90))</f>
        <v>1.5489472408823723</v>
      </c>
      <c r="C88" s="113">
        <f t="shared" si="15"/>
        <v>1.3764711426671805</v>
      </c>
      <c r="D88" s="113">
        <f t="shared" si="15"/>
        <v>1.3192151721063903</v>
      </c>
      <c r="E88" s="113">
        <f t="shared" si="15"/>
        <v>1.440261197688891</v>
      </c>
      <c r="F88" s="113">
        <f t="shared" si="15"/>
        <v>1.5870042284995092</v>
      </c>
      <c r="G88" s="113">
        <f t="shared" si="15"/>
        <v>1.6500217742057612</v>
      </c>
      <c r="H88" s="113">
        <f t="shared" si="15"/>
        <v>1.6965818506391646</v>
      </c>
      <c r="I88" s="113">
        <f t="shared" si="15"/>
        <v>1.6598406603476719</v>
      </c>
      <c r="J88" s="113">
        <f t="shared" si="15"/>
        <v>1.5923643519497026</v>
      </c>
      <c r="K88" s="113">
        <f t="shared" si="15"/>
        <v>1.475885710434707</v>
      </c>
      <c r="L88" s="113">
        <f t="shared" si="15"/>
        <v>1.5007240949067229</v>
      </c>
      <c r="M88" s="113">
        <f t="shared" si="15"/>
        <v>1.3016793958383905</v>
      </c>
      <c r="N88" s="113">
        <f t="shared" si="15"/>
        <v>1.2660304609449682</v>
      </c>
      <c r="O88" s="113">
        <f t="shared" si="15"/>
        <v>1.2709010418408586</v>
      </c>
      <c r="P88" s="113">
        <f t="shared" si="15"/>
        <v>1.3377094856463501</v>
      </c>
      <c r="Q88" s="113">
        <f t="shared" si="15"/>
        <v>1.5160847763124341</v>
      </c>
    </row>
    <row r="89" spans="1:17" x14ac:dyDescent="0.25">
      <c r="A89" s="179" t="s">
        <v>173</v>
      </c>
      <c r="B89" s="182">
        <f t="shared" ref="B89:Q89" si="16">IF(B$71=0,"",B$71/B$10)</f>
        <v>0.74546835008150458</v>
      </c>
      <c r="C89" s="182">
        <f t="shared" si="16"/>
        <v>0.64508374422765924</v>
      </c>
      <c r="D89" s="182">
        <f t="shared" si="16"/>
        <v>0.598986054111046</v>
      </c>
      <c r="E89" s="182">
        <f t="shared" si="16"/>
        <v>0.72326614905354014</v>
      </c>
      <c r="F89" s="182">
        <f t="shared" si="16"/>
        <v>0.87495901759935313</v>
      </c>
      <c r="G89" s="182">
        <f t="shared" si="16"/>
        <v>0.94298770975488999</v>
      </c>
      <c r="H89" s="182">
        <f t="shared" si="16"/>
        <v>1.0000113247312141</v>
      </c>
      <c r="I89" s="182">
        <f t="shared" si="16"/>
        <v>0.97285475894569273</v>
      </c>
      <c r="J89" s="182">
        <f t="shared" si="16"/>
        <v>0.96088109017318046</v>
      </c>
      <c r="K89" s="182">
        <f t="shared" si="16"/>
        <v>0.86335166664979945</v>
      </c>
      <c r="L89" s="182">
        <f t="shared" si="16"/>
        <v>0.90930559095556962</v>
      </c>
      <c r="M89" s="182">
        <f t="shared" si="16"/>
        <v>0.73865406542896217</v>
      </c>
      <c r="N89" s="182">
        <f t="shared" si="16"/>
        <v>0.71342418289053267</v>
      </c>
      <c r="O89" s="182">
        <f t="shared" si="16"/>
        <v>0.7334682390582633</v>
      </c>
      <c r="P89" s="182">
        <f t="shared" si="16"/>
        <v>0.8068625316742678</v>
      </c>
      <c r="Q89" s="182">
        <f t="shared" si="16"/>
        <v>0.98512575947669023</v>
      </c>
    </row>
    <row r="90" spans="1:17" x14ac:dyDescent="0.25">
      <c r="A90" s="179" t="s">
        <v>172</v>
      </c>
      <c r="B90" s="182">
        <f t="shared" ref="B90:Q90" si="17">IF(B$52=0,"",B$52/B$10)</f>
        <v>0.80347889080086787</v>
      </c>
      <c r="C90" s="182">
        <f t="shared" si="17"/>
        <v>0.73138739843952127</v>
      </c>
      <c r="D90" s="182">
        <f t="shared" si="17"/>
        <v>0.72022911799534439</v>
      </c>
      <c r="E90" s="182">
        <f t="shared" si="17"/>
        <v>0.7169950486353508</v>
      </c>
      <c r="F90" s="182">
        <f t="shared" si="17"/>
        <v>0.71204521090015604</v>
      </c>
      <c r="G90" s="182">
        <f t="shared" si="17"/>
        <v>0.70703406445087125</v>
      </c>
      <c r="H90" s="182">
        <f t="shared" si="17"/>
        <v>0.69657052590795043</v>
      </c>
      <c r="I90" s="182">
        <f t="shared" si="17"/>
        <v>0.68698590140197913</v>
      </c>
      <c r="J90" s="182">
        <f t="shared" si="17"/>
        <v>0.63148326177652225</v>
      </c>
      <c r="K90" s="182">
        <f t="shared" si="17"/>
        <v>0.61253404378490739</v>
      </c>
      <c r="L90" s="182">
        <f t="shared" si="17"/>
        <v>0.59141850395115325</v>
      </c>
      <c r="M90" s="182">
        <f t="shared" si="17"/>
        <v>0.56302533040942848</v>
      </c>
      <c r="N90" s="182">
        <f t="shared" si="17"/>
        <v>0.55260627805443552</v>
      </c>
      <c r="O90" s="182">
        <f t="shared" si="17"/>
        <v>0.5374328027825952</v>
      </c>
      <c r="P90" s="182">
        <f t="shared" si="17"/>
        <v>0.53084695397208237</v>
      </c>
      <c r="Q90" s="182">
        <f t="shared" si="17"/>
        <v>0.53095901683574398</v>
      </c>
    </row>
    <row r="91" spans="1:17" x14ac:dyDescent="0.25">
      <c r="A91" s="180" t="s">
        <v>40</v>
      </c>
      <c r="B91" s="182">
        <f t="shared" ref="B91:Q91" si="18">IF(B$53=0,"",B$53/B$11)</f>
        <v>0.74250750132826537</v>
      </c>
      <c r="C91" s="182">
        <f t="shared" si="18"/>
        <v>0.67588661747791967</v>
      </c>
      <c r="D91" s="182">
        <f t="shared" si="18"/>
        <v>0.66709609056473496</v>
      </c>
      <c r="E91" s="182">
        <f t="shared" si="18"/>
        <v>0.65572724153004702</v>
      </c>
      <c r="F91" s="182">
        <f t="shared" si="18"/>
        <v>0.64273098893578129</v>
      </c>
      <c r="G91" s="182">
        <f t="shared" si="18"/>
        <v>0.63820765381078404</v>
      </c>
      <c r="H91" s="182">
        <f t="shared" si="18"/>
        <v>0.61283834742607968</v>
      </c>
      <c r="I91" s="182">
        <f t="shared" si="18"/>
        <v>0.60440585534599534</v>
      </c>
      <c r="J91" s="182">
        <f t="shared" si="18"/>
        <v>0.57483274256510508</v>
      </c>
      <c r="K91" s="182">
        <f t="shared" si="18"/>
        <v>0.52513468018654363</v>
      </c>
      <c r="L91" s="182">
        <f t="shared" si="18"/>
        <v>0.50360216249293532</v>
      </c>
      <c r="M91" s="182">
        <f t="shared" si="18"/>
        <v>0.4979715047776293</v>
      </c>
      <c r="N91" s="182">
        <f t="shared" si="18"/>
        <v>0.49321600578774016</v>
      </c>
      <c r="O91" s="182">
        <f t="shared" si="18"/>
        <v>0.48815257855078331</v>
      </c>
      <c r="P91" s="182">
        <f t="shared" si="18"/>
        <v>0.48217062310974562</v>
      </c>
      <c r="Q91" s="182">
        <f t="shared" si="18"/>
        <v>0.48227241030169415</v>
      </c>
    </row>
    <row r="92" spans="1:17" x14ac:dyDescent="0.25">
      <c r="A92" s="108" t="s">
        <v>39</v>
      </c>
      <c r="B92" s="112">
        <f t="shared" ref="B92:Q92" si="19">IF(B$54=0,"",B$54/B$12)</f>
        <v>0.44994817884848598</v>
      </c>
      <c r="C92" s="112">
        <f t="shared" si="19"/>
        <v>0.38527849946773396</v>
      </c>
      <c r="D92" s="112">
        <f t="shared" si="19"/>
        <v>0.38178073482817043</v>
      </c>
      <c r="E92" s="112">
        <f t="shared" si="19"/>
        <v>0.37098277012606645</v>
      </c>
      <c r="F92" s="112">
        <f t="shared" si="19"/>
        <v>0.36842165827714629</v>
      </c>
      <c r="G92" s="112">
        <f t="shared" si="19"/>
        <v>0.36582882448449827</v>
      </c>
      <c r="H92" s="112">
        <f t="shared" si="19"/>
        <v>0.36041485053675371</v>
      </c>
      <c r="I92" s="112">
        <f t="shared" si="19"/>
        <v>0.33566902485622618</v>
      </c>
      <c r="J92" s="112">
        <f t="shared" si="19"/>
        <v>0.32079174232602792</v>
      </c>
      <c r="K92" s="112">
        <f t="shared" si="19"/>
        <v>0.30455083215988987</v>
      </c>
      <c r="L92" s="112">
        <f t="shared" si="19"/>
        <v>0.29405222348152349</v>
      </c>
      <c r="M92" s="112">
        <f t="shared" si="19"/>
        <v>0.29076449450781727</v>
      </c>
      <c r="N92" s="112">
        <f t="shared" si="19"/>
        <v>0.28798776883845389</v>
      </c>
      <c r="O92" s="112">
        <f t="shared" si="19"/>
        <v>0.28503124452550482</v>
      </c>
      <c r="P92" s="112">
        <f t="shared" si="19"/>
        <v>0.28153839356256005</v>
      </c>
      <c r="Q92" s="112">
        <f t="shared" si="19"/>
        <v>0.28159782688581314</v>
      </c>
    </row>
    <row r="93" spans="1:17" x14ac:dyDescent="0.25">
      <c r="A93" s="184" t="s">
        <v>102</v>
      </c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</row>
    <row r="94" spans="1:17" x14ac:dyDescent="0.25">
      <c r="A94" s="210" t="s">
        <v>41</v>
      </c>
      <c r="B94" s="113">
        <f t="shared" ref="B94:Q94" si="20">IF(SUM(B95,B96)=0,"",SUM(B95,B96))</f>
        <v>1.1307910630472551</v>
      </c>
      <c r="C94" s="113">
        <f t="shared" si="20"/>
        <v>0.99462765870451098</v>
      </c>
      <c r="D94" s="113">
        <f t="shared" si="20"/>
        <v>0.94786937631642609</v>
      </c>
      <c r="E94" s="113">
        <f t="shared" si="20"/>
        <v>1.0888301599293848</v>
      </c>
      <c r="F94" s="113">
        <f t="shared" si="20"/>
        <v>1.2304330461881359</v>
      </c>
      <c r="G94" s="113">
        <f t="shared" si="20"/>
        <v>1.3017912594388994</v>
      </c>
      <c r="H94" s="113">
        <f t="shared" si="20"/>
        <v>1.353145122544986</v>
      </c>
      <c r="I94" s="113">
        <f t="shared" si="20"/>
        <v>1.3238108100958015</v>
      </c>
      <c r="J94" s="113">
        <f t="shared" si="20"/>
        <v>1.2806661407104176</v>
      </c>
      <c r="K94" s="113">
        <f t="shared" si="20"/>
        <v>1.1707870476537106</v>
      </c>
      <c r="L94" s="113">
        <f t="shared" si="20"/>
        <v>1.2148434078506216</v>
      </c>
      <c r="M94" s="113">
        <f t="shared" si="20"/>
        <v>1.039926158232495</v>
      </c>
      <c r="N94" s="113">
        <f t="shared" si="20"/>
        <v>1.0138569701723004</v>
      </c>
      <c r="O94" s="113">
        <f t="shared" si="20"/>
        <v>1.0244719170814245</v>
      </c>
      <c r="P94" s="113">
        <f t="shared" si="20"/>
        <v>1.0945022451017059</v>
      </c>
      <c r="Q94" s="113">
        <f t="shared" si="20"/>
        <v>1.2806341510321542</v>
      </c>
    </row>
    <row r="95" spans="1:17" x14ac:dyDescent="0.25">
      <c r="A95" s="179" t="s">
        <v>173</v>
      </c>
      <c r="B95" s="182">
        <f>IF(CHI_ued!B$15=0,"",CHI_ued!B$15/B$10)</f>
        <v>0.74546835008150458</v>
      </c>
      <c r="C95" s="182">
        <f>IF(CHI_ued!C$15=0,"",CHI_ued!C$15/C$10)</f>
        <v>0.64508374422765924</v>
      </c>
      <c r="D95" s="182">
        <f>IF(CHI_ued!D$15=0,"",CHI_ued!D$15/D$10)</f>
        <v>0.598986054111046</v>
      </c>
      <c r="E95" s="182">
        <f>IF(CHI_ued!E$15=0,"",CHI_ued!E$15/E$10)</f>
        <v>0.72326614905354014</v>
      </c>
      <c r="F95" s="182">
        <f>IF(CHI_ued!F$15=0,"",CHI_ued!F$15/F$10)</f>
        <v>0.87495901759935313</v>
      </c>
      <c r="G95" s="182">
        <f>IF(CHI_ued!G$15=0,"",CHI_ued!G$15/G$10)</f>
        <v>0.94298770975488999</v>
      </c>
      <c r="H95" s="182">
        <f>IF(CHI_ued!H$15=0,"",CHI_ued!H$15/H$10)</f>
        <v>1.0000113247312141</v>
      </c>
      <c r="I95" s="182">
        <f>IF(CHI_ued!I$15=0,"",CHI_ued!I$15/I$10)</f>
        <v>0.97285475894569273</v>
      </c>
      <c r="J95" s="182">
        <f>IF(CHI_ued!J$15=0,"",CHI_ued!J$15/J$10)</f>
        <v>0.96088109017318046</v>
      </c>
      <c r="K95" s="182">
        <f>IF(CHI_ued!K$15=0,"",CHI_ued!K$15/K$10)</f>
        <v>0.86335166664979945</v>
      </c>
      <c r="L95" s="182">
        <f>IF(CHI_ued!L$15=0,"",CHI_ued!L$15/L$10)</f>
        <v>0.90930559095556962</v>
      </c>
      <c r="M95" s="182">
        <f>IF(CHI_ued!M$15=0,"",CHI_ued!M$15/M$10)</f>
        <v>0.73865406542896217</v>
      </c>
      <c r="N95" s="182">
        <f>IF(CHI_ued!N$15=0,"",CHI_ued!N$15/N$10)</f>
        <v>0.71342418289053267</v>
      </c>
      <c r="O95" s="182">
        <f>IF(CHI_ued!O$15=0,"",CHI_ued!O$15/O$10)</f>
        <v>0.7334682390582633</v>
      </c>
      <c r="P95" s="182">
        <f>IF(CHI_ued!P$15=0,"",CHI_ued!P$15/P$10)</f>
        <v>0.8068625316742678</v>
      </c>
      <c r="Q95" s="182">
        <f>IF(CHI_ued!Q$15=0,"",CHI_ued!Q$15/Q$10)</f>
        <v>0.98512575947669023</v>
      </c>
    </row>
    <row r="96" spans="1:17" x14ac:dyDescent="0.25">
      <c r="A96" s="179" t="s">
        <v>172</v>
      </c>
      <c r="B96" s="182">
        <f>IF((CHI_ued!B$5-CHI_ued!B$15)=0,"",(CHI_ued!B$5-CHI_ued!B$15)/B$10)</f>
        <v>0.38532271296575044</v>
      </c>
      <c r="C96" s="182">
        <f>IF((CHI_ued!C$5-CHI_ued!C$15)=0,"",(CHI_ued!C$5-CHI_ued!C$15)/C$10)</f>
        <v>0.34954391447685174</v>
      </c>
      <c r="D96" s="182">
        <f>IF((CHI_ued!D$5-CHI_ued!D$15)=0,"",(CHI_ued!D$5-CHI_ued!D$15)/D$10)</f>
        <v>0.3488833222053801</v>
      </c>
      <c r="E96" s="182">
        <f>IF((CHI_ued!E$5-CHI_ued!E$15)=0,"",(CHI_ued!E$5-CHI_ued!E$15)/E$10)</f>
        <v>0.36556401087584467</v>
      </c>
      <c r="F96" s="182">
        <f>IF((CHI_ued!F$5-CHI_ued!F$15)=0,"",(CHI_ued!F$5-CHI_ued!F$15)/F$10)</f>
        <v>0.3554740285887828</v>
      </c>
      <c r="G96" s="182">
        <f>IF((CHI_ued!G$5-CHI_ued!G$15)=0,"",(CHI_ued!G$5-CHI_ued!G$15)/G$10)</f>
        <v>0.35880354968400952</v>
      </c>
      <c r="H96" s="182">
        <f>IF((CHI_ued!H$5-CHI_ued!H$15)=0,"",(CHI_ued!H$5-CHI_ued!H$15)/H$10)</f>
        <v>0.35313379781377185</v>
      </c>
      <c r="I96" s="182">
        <f>IF((CHI_ued!I$5-CHI_ued!I$15)=0,"",(CHI_ued!I$5-CHI_ued!I$15)/I$10)</f>
        <v>0.35095605115010881</v>
      </c>
      <c r="J96" s="182">
        <f>IF((CHI_ued!J$5-CHI_ued!J$15)=0,"",(CHI_ued!J$5-CHI_ued!J$15)/J$10)</f>
        <v>0.31978505053723705</v>
      </c>
      <c r="K96" s="182">
        <f>IF((CHI_ued!K$5-CHI_ued!K$15)=0,"",(CHI_ued!K$5-CHI_ued!K$15)/K$10)</f>
        <v>0.30743538100391116</v>
      </c>
      <c r="L96" s="182">
        <f>IF((CHI_ued!L$5-CHI_ued!L$15)=0,"",(CHI_ued!L$5-CHI_ued!L$15)/L$10)</f>
        <v>0.30553781689505199</v>
      </c>
      <c r="M96" s="182">
        <f>IF((CHI_ued!M$5-CHI_ued!M$15)=0,"",(CHI_ued!M$5-CHI_ued!M$15)/M$10)</f>
        <v>0.30127209280353273</v>
      </c>
      <c r="N96" s="182">
        <f>IF((CHI_ued!N$5-CHI_ued!N$15)=0,"",(CHI_ued!N$5-CHI_ued!N$15)/N$10)</f>
        <v>0.3004327872817677</v>
      </c>
      <c r="O96" s="182">
        <f>IF((CHI_ued!O$5-CHI_ued!O$15)=0,"",(CHI_ued!O$5-CHI_ued!O$15)/O$10)</f>
        <v>0.29100367802316124</v>
      </c>
      <c r="P96" s="182">
        <f>IF((CHI_ued!P$5-CHI_ued!P$15)=0,"",(CHI_ued!P$5-CHI_ued!P$15)/P$10)</f>
        <v>0.28763971342743816</v>
      </c>
      <c r="Q96" s="182">
        <f>IF((CHI_ued!Q$5-CHI_ued!Q$15)=0,"",(CHI_ued!Q$5-CHI_ued!Q$15)/Q$10)</f>
        <v>0.29550839155546393</v>
      </c>
    </row>
    <row r="97" spans="1:17" x14ac:dyDescent="0.25">
      <c r="A97" s="180" t="s">
        <v>40</v>
      </c>
      <c r="B97" s="182">
        <f>IF(CHI_ued!B$60=0,"",CHI_ued!B$60/B$11)</f>
        <v>0.32687823569637187</v>
      </c>
      <c r="C97" s="182">
        <f>IF(CHI_ued!C$60=0,"",CHI_ued!C$60/C$11)</f>
        <v>0.30630681485816674</v>
      </c>
      <c r="D97" s="182">
        <f>IF(CHI_ued!D$60=0,"",CHI_ued!D$60/D$11)</f>
        <v>0.30179442362650116</v>
      </c>
      <c r="E97" s="182">
        <f>IF(CHI_ued!E$60=0,"",CHI_ued!E$60/E$11)</f>
        <v>0.29681327821943881</v>
      </c>
      <c r="F97" s="182">
        <f>IF(CHI_ued!F$60=0,"",CHI_ued!F$60/F$11)</f>
        <v>0.30106913861215967</v>
      </c>
      <c r="G97" s="182">
        <f>IF(CHI_ued!G$60=0,"",CHI_ued!G$60/G$11)</f>
        <v>0.30683243488647255</v>
      </c>
      <c r="H97" s="182">
        <f>IF(CHI_ued!H$60=0,"",CHI_ued!H$60/H$11)</f>
        <v>0.30038529279166881</v>
      </c>
      <c r="I97" s="182">
        <f>IF(CHI_ued!I$60=0,"",CHI_ued!I$60/I$11)</f>
        <v>0.29687175761590934</v>
      </c>
      <c r="J97" s="182">
        <f>IF(CHI_ued!J$60=0,"",CHI_ued!J$60/J$11)</f>
        <v>0.27838933429711665</v>
      </c>
      <c r="K97" s="182">
        <f>IF(CHI_ued!K$60=0,"",CHI_ued!K$60/K$11)</f>
        <v>0.2733645800901891</v>
      </c>
      <c r="L97" s="182">
        <f>IF(CHI_ued!L$60=0,"",CHI_ued!L$60/L$11)</f>
        <v>0.25859867005785142</v>
      </c>
      <c r="M97" s="182">
        <f>IF(CHI_ued!M$60=0,"",CHI_ued!M$60/M$11)</f>
        <v>0.25798299959575383</v>
      </c>
      <c r="N97" s="182">
        <f>IF(CHI_ued!N$60=0,"",CHI_ued!N$60/N$11)</f>
        <v>0.26790969960300337</v>
      </c>
      <c r="O97" s="182">
        <f>IF(CHI_ued!O$60=0,"",CHI_ued!O$60/O$11)</f>
        <v>0.26028959177346128</v>
      </c>
      <c r="P97" s="182">
        <f>IF(CHI_ued!P$60=0,"",CHI_ued!P$60/P$11)</f>
        <v>0.25927338435947295</v>
      </c>
      <c r="Q97" s="182">
        <f>IF(CHI_ued!Q$60=0,"",CHI_ued!Q$60/Q$11)</f>
        <v>0.25484425018768003</v>
      </c>
    </row>
    <row r="98" spans="1:17" x14ac:dyDescent="0.25">
      <c r="A98" s="108" t="s">
        <v>39</v>
      </c>
      <c r="B98" s="112">
        <f>IF(CHI_ued!B$108=0,"",CHI_ued!B$108/B$12)</f>
        <v>0.19094220239206075</v>
      </c>
      <c r="C98" s="112">
        <f>IF(CHI_ued!C$108=0,"",CHI_ued!C$108/C$12)</f>
        <v>0.16579810867177941</v>
      </c>
      <c r="D98" s="112">
        <f>IF(CHI_ued!D$108=0,"",CHI_ued!D$108/D$12)</f>
        <v>0.16363539867719606</v>
      </c>
      <c r="E98" s="112">
        <f>IF(CHI_ued!E$108=0,"",CHI_ued!E$108/E$12)</f>
        <v>0.1625942977565096</v>
      </c>
      <c r="F98" s="112">
        <f>IF(CHI_ued!F$108=0,"",CHI_ued!F$108/F$12)</f>
        <v>0.16728447482955652</v>
      </c>
      <c r="G98" s="112">
        <f>IF(CHI_ued!G$108=0,"",CHI_ued!G$108/G$12)</f>
        <v>0.17323794157023711</v>
      </c>
      <c r="H98" s="112">
        <f>IF(CHI_ued!H$108=0,"",CHI_ued!H$108/H$12)</f>
        <v>0.17146982060443153</v>
      </c>
      <c r="I98" s="112">
        <f>IF(CHI_ued!I$108=0,"",CHI_ued!I$108/I$12)</f>
        <v>0.15987332076489535</v>
      </c>
      <c r="J98" s="112">
        <f>IF(CHI_ued!J$108=0,"",CHI_ued!J$108/J$12)</f>
        <v>0.15304242276819774</v>
      </c>
      <c r="K98" s="112">
        <f>IF(CHI_ued!K$108=0,"",CHI_ued!K$108/K$12)</f>
        <v>0.15227356128266278</v>
      </c>
      <c r="L98" s="112">
        <f>IF(CHI_ued!L$108=0,"",CHI_ued!L$108/L$12)</f>
        <v>0.14610250530155489</v>
      </c>
      <c r="M98" s="112">
        <f>IF(CHI_ued!M$108=0,"",CHI_ued!M$108/M$12)</f>
        <v>0.15005555375385449</v>
      </c>
      <c r="N98" s="112">
        <f>IF(CHI_ued!N$108=0,"",CHI_ued!N$108/N$12)</f>
        <v>0.16068599328567301</v>
      </c>
      <c r="O98" s="112">
        <f>IF(CHI_ued!O$108=0,"",CHI_ued!O$108/O$12)</f>
        <v>0.15671906759209664</v>
      </c>
      <c r="P98" s="112">
        <f>IF(CHI_ued!P$108=0,"",CHI_ued!P$108/P$12)</f>
        <v>0.15673607240491891</v>
      </c>
      <c r="Q98" s="112">
        <f>IF(CHI_ued!Q$108=0,"",CHI_ued!Q$108/Q$12)</f>
        <v>0.15541763444070886</v>
      </c>
    </row>
    <row r="99" spans="1:17" x14ac:dyDescent="0.25">
      <c r="A99" s="39" t="s">
        <v>171</v>
      </c>
      <c r="B99" s="211">
        <f t="shared" ref="B99:Q99" si="21">IF(B$51=0,"",B$78/B$51)</f>
        <v>3.2464449683280625</v>
      </c>
      <c r="C99" s="211">
        <f t="shared" si="21"/>
        <v>3.3122001122376239</v>
      </c>
      <c r="D99" s="211">
        <f t="shared" si="21"/>
        <v>3.097106306793465</v>
      </c>
      <c r="E99" s="211">
        <f t="shared" si="21"/>
        <v>2.9244939106746286</v>
      </c>
      <c r="F99" s="211">
        <f t="shared" si="21"/>
        <v>3.5322049471519814</v>
      </c>
      <c r="G99" s="211">
        <f t="shared" si="21"/>
        <v>3.5666141422018649</v>
      </c>
      <c r="H99" s="211">
        <f t="shared" si="21"/>
        <v>3.6237598118436467</v>
      </c>
      <c r="I99" s="211">
        <f t="shared" si="21"/>
        <v>3.6378762858809419</v>
      </c>
      <c r="J99" s="211">
        <f t="shared" si="21"/>
        <v>4.1990618774490116</v>
      </c>
      <c r="K99" s="211">
        <f t="shared" si="21"/>
        <v>3.8198420284249894</v>
      </c>
      <c r="L99" s="211">
        <f t="shared" si="21"/>
        <v>4.0326368707754261</v>
      </c>
      <c r="M99" s="211">
        <f t="shared" si="21"/>
        <v>4.1302379391163919</v>
      </c>
      <c r="N99" s="211">
        <f t="shared" si="21"/>
        <v>4.156574303311138</v>
      </c>
      <c r="O99" s="211">
        <f t="shared" si="21"/>
        <v>4.1564013446844896</v>
      </c>
      <c r="P99" s="211">
        <f t="shared" si="21"/>
        <v>4.2546250918862967</v>
      </c>
      <c r="Q99" s="211">
        <f t="shared" si="21"/>
        <v>4.3751995277056972</v>
      </c>
    </row>
    <row r="100" spans="1:17" x14ac:dyDescent="0.25">
      <c r="A100" s="210" t="s">
        <v>170</v>
      </c>
      <c r="B100" s="109">
        <f t="shared" ref="B100:Q100" si="22">IF(B$52=0,"",B$79/B$52)</f>
        <v>3.502463328457027</v>
      </c>
      <c r="C100" s="109">
        <f t="shared" si="22"/>
        <v>3.6003809925011745</v>
      </c>
      <c r="D100" s="109">
        <f t="shared" si="22"/>
        <v>3.3463865903712131</v>
      </c>
      <c r="E100" s="109">
        <f t="shared" si="22"/>
        <v>3.1239514765460537</v>
      </c>
      <c r="F100" s="109">
        <f t="shared" si="22"/>
        <v>3.9876512528256556</v>
      </c>
      <c r="G100" s="109">
        <f t="shared" si="22"/>
        <v>4.0805056804837765</v>
      </c>
      <c r="H100" s="109">
        <f t="shared" si="22"/>
        <v>4.196637709387125</v>
      </c>
      <c r="I100" s="109">
        <f t="shared" si="22"/>
        <v>4.1889595114027633</v>
      </c>
      <c r="J100" s="109">
        <f t="shared" si="22"/>
        <v>4.8547002817044858</v>
      </c>
      <c r="K100" s="109">
        <f t="shared" si="22"/>
        <v>4.7203131907310096</v>
      </c>
      <c r="L100" s="109">
        <f t="shared" si="22"/>
        <v>4.9566630942546324</v>
      </c>
      <c r="M100" s="109">
        <f t="shared" si="22"/>
        <v>4.6724102086467365</v>
      </c>
      <c r="N100" s="109">
        <f t="shared" si="22"/>
        <v>4.4083982230604883</v>
      </c>
      <c r="O100" s="109">
        <f t="shared" si="22"/>
        <v>4.4508896405956424</v>
      </c>
      <c r="P100" s="109">
        <f t="shared" si="22"/>
        <v>4.5647305261491384</v>
      </c>
      <c r="Q100" s="109">
        <f t="shared" si="22"/>
        <v>5.0244141785970662</v>
      </c>
    </row>
    <row r="101" spans="1:17" x14ac:dyDescent="0.25">
      <c r="A101" s="180" t="s">
        <v>169</v>
      </c>
      <c r="B101" s="178">
        <f t="shared" ref="B101:Q101" si="23">IF(B$53=0,"",B$80/B$53)</f>
        <v>2.0042637954554516</v>
      </c>
      <c r="C101" s="178">
        <f t="shared" si="23"/>
        <v>1.7177904748707866</v>
      </c>
      <c r="D101" s="178">
        <f t="shared" si="23"/>
        <v>1.7819774611394918</v>
      </c>
      <c r="E101" s="178">
        <f t="shared" si="23"/>
        <v>1.9032124668164556</v>
      </c>
      <c r="F101" s="178">
        <f t="shared" si="23"/>
        <v>1.5417581255743653</v>
      </c>
      <c r="G101" s="178">
        <f t="shared" si="23"/>
        <v>1.3720340310468586</v>
      </c>
      <c r="H101" s="178">
        <f t="shared" si="23"/>
        <v>1.2916553259297354</v>
      </c>
      <c r="I101" s="178">
        <f t="shared" si="23"/>
        <v>1.2667585742889338</v>
      </c>
      <c r="J101" s="178">
        <f t="shared" si="23"/>
        <v>1.4515407576045667</v>
      </c>
      <c r="K101" s="178">
        <f t="shared" si="23"/>
        <v>1.4569827625807783</v>
      </c>
      <c r="L101" s="178">
        <f t="shared" si="23"/>
        <v>1.6111144460102802</v>
      </c>
      <c r="M101" s="178">
        <f t="shared" si="23"/>
        <v>1.5776947997616966</v>
      </c>
      <c r="N101" s="178">
        <f t="shared" si="23"/>
        <v>1.8110462318746301</v>
      </c>
      <c r="O101" s="178">
        <f t="shared" si="23"/>
        <v>1.6798418130790653</v>
      </c>
      <c r="P101" s="178">
        <f t="shared" si="23"/>
        <v>1.7046215162746678</v>
      </c>
      <c r="Q101" s="178">
        <f t="shared" si="23"/>
        <v>1.3701348799538864</v>
      </c>
    </row>
    <row r="102" spans="1:17" x14ac:dyDescent="0.25">
      <c r="A102" s="108" t="s">
        <v>39</v>
      </c>
      <c r="B102" s="107">
        <f t="shared" ref="B102:Q102" si="24">IF(B$54=0,"",B$81/B$54)</f>
        <v>1.6740885055007146</v>
      </c>
      <c r="C102" s="107">
        <f t="shared" si="24"/>
        <v>1.5539087791357411</v>
      </c>
      <c r="D102" s="107">
        <f t="shared" si="24"/>
        <v>1.5950153649058947</v>
      </c>
      <c r="E102" s="107">
        <f t="shared" si="24"/>
        <v>1.5091310949547243</v>
      </c>
      <c r="F102" s="107">
        <f t="shared" si="24"/>
        <v>1.1674097787938236</v>
      </c>
      <c r="G102" s="107">
        <f t="shared" si="24"/>
        <v>1.1264778620468867</v>
      </c>
      <c r="H102" s="107">
        <f t="shared" si="24"/>
        <v>1.0792382557161422</v>
      </c>
      <c r="I102" s="107">
        <f t="shared" si="24"/>
        <v>1.0692386829047875</v>
      </c>
      <c r="J102" s="107">
        <f t="shared" si="24"/>
        <v>1.055700250061876</v>
      </c>
      <c r="K102" s="107">
        <f t="shared" si="24"/>
        <v>1.3285166604004688</v>
      </c>
      <c r="L102" s="107">
        <f t="shared" si="24"/>
        <v>1.3786501543947374</v>
      </c>
      <c r="M102" s="107">
        <f t="shared" si="24"/>
        <v>1.0034619592564089</v>
      </c>
      <c r="N102" s="107">
        <f t="shared" si="24"/>
        <v>0.69053037261178885</v>
      </c>
      <c r="O102" s="107">
        <f t="shared" si="24"/>
        <v>0.80049158123001385</v>
      </c>
      <c r="P102" s="107">
        <f t="shared" si="24"/>
        <v>0.70806059172221758</v>
      </c>
      <c r="Q102" s="107">
        <f t="shared" si="24"/>
        <v>0.78673688141317999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4" tint="0.39997558519241921"/>
    <pageSetUpPr fitToPage="1"/>
  </sheetPr>
  <dimension ref="A1:Q24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6131.7540696534297</v>
      </c>
      <c r="C5" s="96">
        <v>5646.5229737140635</v>
      </c>
      <c r="D5" s="96">
        <v>5245.8189506629888</v>
      </c>
      <c r="E5" s="96">
        <v>5818.0458675980908</v>
      </c>
      <c r="F5" s="96">
        <v>5273.1729628930716</v>
      </c>
      <c r="G5" s="96">
        <v>5217.0007755805382</v>
      </c>
      <c r="H5" s="96">
        <v>5606.4684416632554</v>
      </c>
      <c r="I5" s="96">
        <v>5636.8103152906397</v>
      </c>
      <c r="J5" s="96">
        <v>5480.1350391603683</v>
      </c>
      <c r="K5" s="96">
        <v>4789.2972552730371</v>
      </c>
      <c r="L5" s="96">
        <v>5038.3747138523504</v>
      </c>
      <c r="M5" s="96">
        <v>5208.7855339983171</v>
      </c>
      <c r="N5" s="96">
        <v>5582.8910657581018</v>
      </c>
      <c r="O5" s="96">
        <v>5911.1708442704949</v>
      </c>
      <c r="P5" s="96">
        <v>6017.3321283235373</v>
      </c>
      <c r="Q5" s="96">
        <v>5993.8769194073584</v>
      </c>
    </row>
    <row r="6" spans="1:17" x14ac:dyDescent="0.25">
      <c r="A6" s="132" t="s">
        <v>83</v>
      </c>
      <c r="B6" s="160">
        <v>32.230800676192587</v>
      </c>
      <c r="C6" s="160">
        <v>30.402547959299948</v>
      </c>
      <c r="D6" s="160">
        <v>29.021299561082337</v>
      </c>
      <c r="E6" s="160">
        <v>29.349489883997173</v>
      </c>
      <c r="F6" s="160">
        <v>23.974525638120912</v>
      </c>
      <c r="G6" s="160">
        <v>22.652705801422027</v>
      </c>
      <c r="H6" s="160">
        <v>23.325350566525355</v>
      </c>
      <c r="I6" s="160">
        <v>23.640865180413506</v>
      </c>
      <c r="J6" s="160">
        <v>22.022122684337383</v>
      </c>
      <c r="K6" s="160">
        <v>20.141778547742064</v>
      </c>
      <c r="L6" s="160">
        <v>20.120234451560059</v>
      </c>
      <c r="M6" s="160">
        <v>22.83015711319991</v>
      </c>
      <c r="N6" s="160">
        <v>24.693311436771101</v>
      </c>
      <c r="O6" s="160">
        <v>25.329957826368247</v>
      </c>
      <c r="P6" s="160">
        <v>24.1969165455635</v>
      </c>
      <c r="Q6" s="160">
        <v>21.271291285083809</v>
      </c>
    </row>
    <row r="7" spans="1:17" x14ac:dyDescent="0.25">
      <c r="A7" s="76" t="s">
        <v>82</v>
      </c>
      <c r="B7" s="159">
        <v>82.722877929789149</v>
      </c>
      <c r="C7" s="159">
        <v>78.030523934499556</v>
      </c>
      <c r="D7" s="159">
        <v>74.485441583477737</v>
      </c>
      <c r="E7" s="159">
        <v>75.327767788556343</v>
      </c>
      <c r="F7" s="159">
        <v>61.532500470948783</v>
      </c>
      <c r="G7" s="159">
        <v>58.139946184291432</v>
      </c>
      <c r="H7" s="159">
        <v>59.866341732226282</v>
      </c>
      <c r="I7" s="159">
        <v>60.67613473587987</v>
      </c>
      <c r="J7" s="159">
        <v>56.521505155064702</v>
      </c>
      <c r="K7" s="159">
        <v>51.695454445363737</v>
      </c>
      <c r="L7" s="159">
        <v>51.640159832720492</v>
      </c>
      <c r="M7" s="159">
        <v>58.595388894206046</v>
      </c>
      <c r="N7" s="159">
        <v>63.377320600512796</v>
      </c>
      <c r="O7" s="159">
        <v>65.011323494210288</v>
      </c>
      <c r="P7" s="159">
        <v>62.103284177934292</v>
      </c>
      <c r="Q7" s="159">
        <v>54.594437478083762</v>
      </c>
    </row>
    <row r="8" spans="1:17" x14ac:dyDescent="0.25">
      <c r="A8" s="76" t="s">
        <v>81</v>
      </c>
      <c r="B8" s="159">
        <v>22.829795003248272</v>
      </c>
      <c r="C8" s="159">
        <v>21.534802826041176</v>
      </c>
      <c r="D8" s="159">
        <v>20.556433777854124</v>
      </c>
      <c r="E8" s="159">
        <v>20.788898303618446</v>
      </c>
      <c r="F8" s="159">
        <v>16.981691243640451</v>
      </c>
      <c r="G8" s="159">
        <v>16.045416771087464</v>
      </c>
      <c r="H8" s="159">
        <v>16.521866061056862</v>
      </c>
      <c r="I8" s="159">
        <v>16.745352099395216</v>
      </c>
      <c r="J8" s="159">
        <v>15.598760684563823</v>
      </c>
      <c r="K8" s="159">
        <v>14.266870992920516</v>
      </c>
      <c r="L8" s="159">
        <v>14.251610829069584</v>
      </c>
      <c r="M8" s="159">
        <v>16.171109493140722</v>
      </c>
      <c r="N8" s="159">
        <v>17.490823256812902</v>
      </c>
      <c r="O8" s="159">
        <v>17.941774094493983</v>
      </c>
      <c r="P8" s="159">
        <v>17.139215683647642</v>
      </c>
      <c r="Q8" s="159">
        <v>15.066930057730447</v>
      </c>
    </row>
    <row r="9" spans="1:17" x14ac:dyDescent="0.25">
      <c r="A9" s="76" t="s">
        <v>80</v>
      </c>
      <c r="B9" s="159">
        <v>84.332285109269876</v>
      </c>
      <c r="C9" s="159">
        <v>79.54863946168679</v>
      </c>
      <c r="D9" s="159">
        <v>75.934586094056627</v>
      </c>
      <c r="E9" s="159">
        <v>76.793300097478863</v>
      </c>
      <c r="F9" s="159">
        <v>62.72964025268363</v>
      </c>
      <c r="G9" s="159">
        <v>59.271082444843685</v>
      </c>
      <c r="H9" s="159">
        <v>61.031065719160928</v>
      </c>
      <c r="I9" s="159">
        <v>61.856613574514419</v>
      </c>
      <c r="J9" s="159">
        <v>57.621153988230603</v>
      </c>
      <c r="K9" s="159">
        <v>52.701210502370152</v>
      </c>
      <c r="L9" s="159">
        <v>52.644840110585733</v>
      </c>
      <c r="M9" s="159">
        <v>59.735385977610726</v>
      </c>
      <c r="N9" s="159">
        <v>64.610352106951552</v>
      </c>
      <c r="O9" s="159">
        <v>66.276145190427513</v>
      </c>
      <c r="P9" s="159">
        <v>63.311528788453423</v>
      </c>
      <c r="Q9" s="159">
        <v>55.656594427114413</v>
      </c>
    </row>
    <row r="10" spans="1:17" x14ac:dyDescent="0.25">
      <c r="A10" s="129" t="s">
        <v>79</v>
      </c>
      <c r="B10" s="158">
        <v>90.246241893339231</v>
      </c>
      <c r="C10" s="158">
        <v>85.127134286039862</v>
      </c>
      <c r="D10" s="158">
        <v>81.259638771030524</v>
      </c>
      <c r="E10" s="158">
        <v>82.178571675192075</v>
      </c>
      <c r="F10" s="158">
        <v>67.128671786738551</v>
      </c>
      <c r="G10" s="158">
        <v>63.427576243981676</v>
      </c>
      <c r="H10" s="158">
        <v>65.310981586270998</v>
      </c>
      <c r="I10" s="158">
        <v>66.194422505157817</v>
      </c>
      <c r="J10" s="158">
        <v>61.661943516144675</v>
      </c>
      <c r="K10" s="158">
        <v>56.39697993367777</v>
      </c>
      <c r="L10" s="158">
        <v>56.336656464368161</v>
      </c>
      <c r="M10" s="158">
        <v>63.924439916959756</v>
      </c>
      <c r="N10" s="158">
        <v>69.141272022959086</v>
      </c>
      <c r="O10" s="158">
        <v>70.923881913831082</v>
      </c>
      <c r="P10" s="158">
        <v>67.751366327577813</v>
      </c>
      <c r="Q10" s="158">
        <v>59.559615598234657</v>
      </c>
    </row>
    <row r="11" spans="1:17" x14ac:dyDescent="0.25">
      <c r="A11" s="92" t="s">
        <v>125</v>
      </c>
      <c r="B11" s="91">
        <v>18.049248378667848</v>
      </c>
      <c r="C11" s="91">
        <v>17.025426857207975</v>
      </c>
      <c r="D11" s="91">
        <v>16.251927754206108</v>
      </c>
      <c r="E11" s="91">
        <v>16.435714335038416</v>
      </c>
      <c r="F11" s="91">
        <v>13.425734357347711</v>
      </c>
      <c r="G11" s="91">
        <v>12.685515248796335</v>
      </c>
      <c r="H11" s="91">
        <v>13.062196317254202</v>
      </c>
      <c r="I11" s="91">
        <v>13.238884501031563</v>
      </c>
      <c r="J11" s="91">
        <v>12.332388703228935</v>
      </c>
      <c r="K11" s="91">
        <v>11.279395986735556</v>
      </c>
      <c r="L11" s="91">
        <v>11.267331292873632</v>
      </c>
      <c r="M11" s="91">
        <v>12.78488798339195</v>
      </c>
      <c r="N11" s="91">
        <v>13.828254404591815</v>
      </c>
      <c r="O11" s="91">
        <v>14.184776382766218</v>
      </c>
      <c r="P11" s="91">
        <v>13.550273265515559</v>
      </c>
      <c r="Q11" s="91">
        <v>11.911923119646934</v>
      </c>
    </row>
    <row r="12" spans="1:17" x14ac:dyDescent="0.25">
      <c r="A12" s="92" t="s">
        <v>26</v>
      </c>
      <c r="B12" s="91">
        <v>27.073872568001768</v>
      </c>
      <c r="C12" s="91">
        <v>25.538140285811956</v>
      </c>
      <c r="D12" s="91">
        <v>24.377891631309158</v>
      </c>
      <c r="E12" s="91">
        <v>24.653571502557622</v>
      </c>
      <c r="F12" s="91">
        <v>20.138601536021564</v>
      </c>
      <c r="G12" s="91">
        <v>19.028272873194499</v>
      </c>
      <c r="H12" s="91">
        <v>19.593294475881297</v>
      </c>
      <c r="I12" s="91">
        <v>19.858326751547345</v>
      </c>
      <c r="J12" s="91">
        <v>18.498583054843401</v>
      </c>
      <c r="K12" s="91">
        <v>16.91909398010333</v>
      </c>
      <c r="L12" s="91">
        <v>16.900996939310449</v>
      </c>
      <c r="M12" s="91">
        <v>19.177331975087924</v>
      </c>
      <c r="N12" s="91">
        <v>20.742381606887726</v>
      </c>
      <c r="O12" s="91">
        <v>21.277164574149321</v>
      </c>
      <c r="P12" s="91">
        <v>20.325409898273339</v>
      </c>
      <c r="Q12" s="91">
        <v>17.867884679470396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45.123120946669616</v>
      </c>
      <c r="C14" s="157">
        <v>42.563567143019931</v>
      </c>
      <c r="D14" s="157">
        <v>40.629819385515262</v>
      </c>
      <c r="E14" s="157">
        <v>41.089285837596037</v>
      </c>
      <c r="F14" s="157">
        <v>33.564335893369282</v>
      </c>
      <c r="G14" s="157">
        <v>31.713788121990845</v>
      </c>
      <c r="H14" s="157">
        <v>32.655490793135499</v>
      </c>
      <c r="I14" s="157">
        <v>33.097211252578909</v>
      </c>
      <c r="J14" s="157">
        <v>30.830971758072337</v>
      </c>
      <c r="K14" s="157">
        <v>28.198489966838888</v>
      </c>
      <c r="L14" s="157">
        <v>28.168328232184077</v>
      </c>
      <c r="M14" s="157">
        <v>31.962219958479878</v>
      </c>
      <c r="N14" s="157">
        <v>34.570636011479543</v>
      </c>
      <c r="O14" s="157">
        <v>35.461940956915541</v>
      </c>
      <c r="P14" s="157">
        <v>33.875683163788906</v>
      </c>
      <c r="Q14" s="157">
        <v>29.779807799117332</v>
      </c>
    </row>
    <row r="15" spans="1:17" x14ac:dyDescent="0.25">
      <c r="A15" s="232" t="s">
        <v>185</v>
      </c>
      <c r="B15" s="246">
        <v>2951.0550577604977</v>
      </c>
      <c r="C15" s="246">
        <v>2646.2452200000007</v>
      </c>
      <c r="D15" s="246">
        <v>2381.8498</v>
      </c>
      <c r="E15" s="246">
        <v>2921.68923</v>
      </c>
      <c r="F15" s="246">
        <v>2907.2450799999992</v>
      </c>
      <c r="G15" s="246">
        <v>2981.5167836328774</v>
      </c>
      <c r="H15" s="246">
        <v>3304.6044499999998</v>
      </c>
      <c r="I15" s="246">
        <v>3303.8097399999997</v>
      </c>
      <c r="J15" s="246">
        <v>3306.8801900000003</v>
      </c>
      <c r="K15" s="246">
        <v>2801.6043099999997</v>
      </c>
      <c r="L15" s="246">
        <v>3052.8078493467965</v>
      </c>
      <c r="M15" s="246">
        <v>2955.7897458746502</v>
      </c>
      <c r="N15" s="246">
        <v>3146.0297517505478</v>
      </c>
      <c r="O15" s="246">
        <v>3411.4820329673912</v>
      </c>
      <c r="P15" s="246">
        <v>3629.4575818441913</v>
      </c>
      <c r="Q15" s="246">
        <v>3894.7179238901181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3.6065730390751898</v>
      </c>
      <c r="H16" s="244">
        <v>3.6</v>
      </c>
      <c r="I16" s="244">
        <v>3.6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72.513577318026137</v>
      </c>
      <c r="C18" s="244">
        <v>99.993409999999812</v>
      </c>
      <c r="D18" s="244">
        <v>102.19648999999981</v>
      </c>
      <c r="E18" s="244">
        <v>87.901299999999992</v>
      </c>
      <c r="F18" s="244">
        <v>79.102760000000217</v>
      </c>
      <c r="G18" s="244">
        <v>71.414597641862656</v>
      </c>
      <c r="H18" s="244">
        <v>100.00390999999991</v>
      </c>
      <c r="I18" s="244">
        <v>96.69992000000002</v>
      </c>
      <c r="J18" s="244">
        <v>101.0917800000002</v>
      </c>
      <c r="K18" s="244">
        <v>107.69677000000001</v>
      </c>
      <c r="L18" s="244">
        <v>81.302707187862325</v>
      </c>
      <c r="M18" s="244">
        <v>115.36276292822413</v>
      </c>
      <c r="N18" s="244">
        <v>92.289608651085928</v>
      </c>
      <c r="O18" s="244">
        <v>123.05324826349624</v>
      </c>
      <c r="P18" s="244">
        <v>127.44837993321789</v>
      </c>
      <c r="Q18" s="244">
        <v>138.43517530645568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249.23568387324849</v>
      </c>
      <c r="C21" s="244">
        <v>178.58915999999999</v>
      </c>
      <c r="D21" s="244">
        <v>214.54161999999985</v>
      </c>
      <c r="E21" s="244">
        <v>239.20002000000011</v>
      </c>
      <c r="F21" s="244">
        <v>221.65427999999997</v>
      </c>
      <c r="G21" s="244">
        <v>225.04060380242686</v>
      </c>
      <c r="H21" s="244">
        <v>249.60000000000002</v>
      </c>
      <c r="I21" s="244">
        <v>258</v>
      </c>
      <c r="J21" s="244">
        <v>317.10000000000014</v>
      </c>
      <c r="K21" s="244">
        <v>271.20033999999987</v>
      </c>
      <c r="L21" s="244">
        <v>330.2998493160477</v>
      </c>
      <c r="M21" s="244">
        <v>334.02597097820899</v>
      </c>
      <c r="N21" s="244">
        <v>375.03574249429414</v>
      </c>
      <c r="O21" s="244">
        <v>510.79563781280581</v>
      </c>
      <c r="P21" s="244">
        <v>557.10921259037832</v>
      </c>
      <c r="Q21" s="244">
        <v>632.27327818526305</v>
      </c>
    </row>
    <row r="22" spans="1:17" x14ac:dyDescent="0.25">
      <c r="A22" s="245" t="s">
        <v>67</v>
      </c>
      <c r="B22" s="244">
        <v>794.49699054170264</v>
      </c>
      <c r="C22" s="244">
        <v>657.89424999999994</v>
      </c>
      <c r="D22" s="244">
        <v>760.80561</v>
      </c>
      <c r="E22" s="244">
        <v>725.10505000000001</v>
      </c>
      <c r="F22" s="244">
        <v>695.69538</v>
      </c>
      <c r="G22" s="244">
        <v>664.18645082334262</v>
      </c>
      <c r="H22" s="244">
        <v>1020.40054</v>
      </c>
      <c r="I22" s="244">
        <v>1028.8098199999999</v>
      </c>
      <c r="J22" s="244">
        <v>922.68840999999998</v>
      </c>
      <c r="K22" s="244">
        <v>856.50720000000001</v>
      </c>
      <c r="L22" s="244">
        <v>985.76438331771658</v>
      </c>
      <c r="M22" s="244">
        <v>692.55750379968686</v>
      </c>
      <c r="N22" s="244">
        <v>676.79363343214743</v>
      </c>
      <c r="O22" s="244">
        <v>840.73623278006949</v>
      </c>
      <c r="P22" s="244">
        <v>886.97985938842521</v>
      </c>
      <c r="Q22" s="244">
        <v>1006.7839043336292</v>
      </c>
    </row>
    <row r="23" spans="1:17" x14ac:dyDescent="0.25">
      <c r="A23" s="245" t="s">
        <v>66</v>
      </c>
      <c r="B23" s="244">
        <v>1834.8088060275204</v>
      </c>
      <c r="C23" s="244">
        <v>1709.7684000000008</v>
      </c>
      <c r="D23" s="244">
        <v>1304.3060800000003</v>
      </c>
      <c r="E23" s="244">
        <v>1869.4828600000001</v>
      </c>
      <c r="F23" s="244">
        <v>1910.7926599999992</v>
      </c>
      <c r="G23" s="244">
        <v>2017.26855832617</v>
      </c>
      <c r="H23" s="244">
        <v>1931</v>
      </c>
      <c r="I23" s="244">
        <v>1916.7</v>
      </c>
      <c r="J23" s="244">
        <v>1966</v>
      </c>
      <c r="K23" s="244">
        <v>1566.2</v>
      </c>
      <c r="L23" s="244">
        <v>1655.4409095251699</v>
      </c>
      <c r="M23" s="244">
        <v>1813.84350816853</v>
      </c>
      <c r="N23" s="244">
        <v>2001.9107671730201</v>
      </c>
      <c r="O23" s="244">
        <v>1936.8969141110199</v>
      </c>
      <c r="P23" s="244">
        <v>2057.9201299321699</v>
      </c>
      <c r="Q23" s="244">
        <v>2117.2255660647702</v>
      </c>
    </row>
    <row r="24" spans="1:17" x14ac:dyDescent="0.25">
      <c r="A24" s="156" t="s">
        <v>184</v>
      </c>
      <c r="B24" s="206">
        <v>2060.1315550637673</v>
      </c>
      <c r="C24" s="206">
        <v>1943.2731142654393</v>
      </c>
      <c r="D24" s="206">
        <v>1854.9863404078089</v>
      </c>
      <c r="E24" s="206">
        <v>1875.9636424331602</v>
      </c>
      <c r="F24" s="206">
        <v>1532.4061378736033</v>
      </c>
      <c r="G24" s="206">
        <v>1447.9179247804659</v>
      </c>
      <c r="H24" s="206">
        <v>1490.9121004405636</v>
      </c>
      <c r="I24" s="206">
        <v>1511.0791952231289</v>
      </c>
      <c r="J24" s="206">
        <v>1407.6122497633346</v>
      </c>
      <c r="K24" s="206">
        <v>1287.4242243680947</v>
      </c>
      <c r="L24" s="206">
        <v>1286.0471666643227</v>
      </c>
      <c r="M24" s="206">
        <v>1459.2602755508922</v>
      </c>
      <c r="N24" s="206">
        <v>1578.3495607506147</v>
      </c>
      <c r="O24" s="206">
        <v>1619.0427886292291</v>
      </c>
      <c r="P24" s="206">
        <v>1546.6209422337124</v>
      </c>
      <c r="Q24" s="206">
        <v>1359.6205329681163</v>
      </c>
    </row>
    <row r="25" spans="1:17" x14ac:dyDescent="0.25">
      <c r="A25" s="88" t="s">
        <v>33</v>
      </c>
      <c r="B25" s="87">
        <v>767.59566839602599</v>
      </c>
      <c r="C25" s="87">
        <v>845.83608055611751</v>
      </c>
      <c r="D25" s="87">
        <v>765.54601082809961</v>
      </c>
      <c r="E25" s="87">
        <v>409.10978679896436</v>
      </c>
      <c r="F25" s="87">
        <v>531.78439992322603</v>
      </c>
      <c r="G25" s="87">
        <v>559.69216034000237</v>
      </c>
      <c r="H25" s="87">
        <v>566.96128437577681</v>
      </c>
      <c r="I25" s="87">
        <v>570.36601578304987</v>
      </c>
      <c r="J25" s="87">
        <v>859.95048405396562</v>
      </c>
      <c r="K25" s="87">
        <v>748.38346669462123</v>
      </c>
      <c r="L25" s="87">
        <v>841.09935813801815</v>
      </c>
      <c r="M25" s="87">
        <v>981.2425927362309</v>
      </c>
      <c r="N25" s="87">
        <v>1006.8398596533538</v>
      </c>
      <c r="O25" s="87">
        <v>1017.2371911929628</v>
      </c>
      <c r="P25" s="87">
        <v>996.45364528769926</v>
      </c>
      <c r="Q25" s="87">
        <v>915.22826869643075</v>
      </c>
    </row>
    <row r="26" spans="1:17" x14ac:dyDescent="0.25">
      <c r="A26" s="88" t="s">
        <v>31</v>
      </c>
      <c r="B26" s="87">
        <v>509.79572732280974</v>
      </c>
      <c r="C26" s="87">
        <v>449.14084507042253</v>
      </c>
      <c r="D26" s="87">
        <v>453.53521126760558</v>
      </c>
      <c r="E26" s="87">
        <v>477.33802816901402</v>
      </c>
      <c r="F26" s="87">
        <v>490.36620704225345</v>
      </c>
      <c r="G26" s="87">
        <v>399.40752761529524</v>
      </c>
      <c r="H26" s="87">
        <v>466.51229647887322</v>
      </c>
      <c r="I26" s="87">
        <v>491.43661971830988</v>
      </c>
      <c r="J26" s="87">
        <v>418.83802816901408</v>
      </c>
      <c r="K26" s="87">
        <v>456.76221408450709</v>
      </c>
      <c r="L26" s="87">
        <v>375.57339835324223</v>
      </c>
      <c r="M26" s="87">
        <v>268.43258405108571</v>
      </c>
      <c r="N26" s="87">
        <v>212.1480270502505</v>
      </c>
      <c r="O26" s="87">
        <v>261.93489397260589</v>
      </c>
      <c r="P26" s="87">
        <v>225.13412374504944</v>
      </c>
      <c r="Q26" s="87">
        <v>162.35633923921887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12.867138184054243</v>
      </c>
      <c r="N28" s="87">
        <v>43.096208239064744</v>
      </c>
      <c r="O28" s="87">
        <v>46.944532503699193</v>
      </c>
      <c r="P28" s="87">
        <v>29.855092629260231</v>
      </c>
      <c r="Q28" s="87">
        <v>20.498420037521303</v>
      </c>
    </row>
    <row r="29" spans="1:17" x14ac:dyDescent="0.25">
      <c r="A29" s="88" t="s">
        <v>29</v>
      </c>
      <c r="B29" s="87">
        <v>111.62452692972535</v>
      </c>
      <c r="C29" s="87">
        <v>77.839708850166815</v>
      </c>
      <c r="D29" s="87">
        <v>65.873919739035401</v>
      </c>
      <c r="E29" s="87">
        <v>0</v>
      </c>
      <c r="F29" s="87">
        <v>41.644142621760302</v>
      </c>
      <c r="G29" s="87">
        <v>0.62922041887137736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14.956611130022061</v>
      </c>
      <c r="N29" s="87">
        <v>11.632696823773562</v>
      </c>
      <c r="O29" s="87">
        <v>9.1400738452525783</v>
      </c>
      <c r="P29" s="87">
        <v>8.3092894168196469</v>
      </c>
      <c r="Q29" s="87">
        <v>11.632731477774831</v>
      </c>
    </row>
    <row r="30" spans="1:17" x14ac:dyDescent="0.25">
      <c r="A30" s="88" t="s">
        <v>28</v>
      </c>
      <c r="B30" s="87">
        <v>10.495860264515757</v>
      </c>
      <c r="C30" s="87">
        <v>11.396019718309857</v>
      </c>
      <c r="D30" s="87">
        <v>7.023066901408451</v>
      </c>
      <c r="E30" s="87">
        <v>5.1523669014084517</v>
      </c>
      <c r="F30" s="87">
        <v>0</v>
      </c>
      <c r="G30" s="87">
        <v>0.87466714923967948</v>
      </c>
      <c r="H30" s="87">
        <v>0.87934929577464771</v>
      </c>
      <c r="I30" s="87">
        <v>0</v>
      </c>
      <c r="J30" s="87">
        <v>0</v>
      </c>
      <c r="K30" s="87">
        <v>1.8991535211265771</v>
      </c>
      <c r="L30" s="87">
        <v>0</v>
      </c>
      <c r="M30" s="87">
        <v>0.98402766154143317</v>
      </c>
      <c r="N30" s="87">
        <v>0.98394202510111373</v>
      </c>
      <c r="O30" s="87">
        <v>0.98398419880601296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50.387254492543754</v>
      </c>
      <c r="N31" s="87">
        <v>179.86092952453279</v>
      </c>
      <c r="O31" s="87">
        <v>175.70832292702619</v>
      </c>
      <c r="P31" s="87">
        <v>179.9998023189217</v>
      </c>
      <c r="Q31" s="87">
        <v>137.14122576225236</v>
      </c>
    </row>
    <row r="32" spans="1:17" x14ac:dyDescent="0.25">
      <c r="A32" s="88" t="s">
        <v>25</v>
      </c>
      <c r="B32" s="87">
        <v>1.3338439621916087</v>
      </c>
      <c r="C32" s="87">
        <v>3.4769232394366196</v>
      </c>
      <c r="D32" s="87">
        <v>6.3205908450704218</v>
      </c>
      <c r="E32" s="87">
        <v>14.186607042253518</v>
      </c>
      <c r="F32" s="87">
        <v>13.725738732394365</v>
      </c>
      <c r="G32" s="87">
        <v>13.428165506486389</v>
      </c>
      <c r="H32" s="87">
        <v>11.984535211267605</v>
      </c>
      <c r="I32" s="87">
        <v>14.379830985915493</v>
      </c>
      <c r="J32" s="87">
        <v>14.281415492957747</v>
      </c>
      <c r="K32" s="87">
        <v>10.534266197183099</v>
      </c>
      <c r="L32" s="87">
        <v>13.710081571436298</v>
      </c>
      <c r="M32" s="87">
        <v>13.469113572806751</v>
      </c>
      <c r="N32" s="87">
        <v>13.009556690737801</v>
      </c>
      <c r="O32" s="87">
        <v>13.971298600045381</v>
      </c>
      <c r="P32" s="87">
        <v>14.105010131444219</v>
      </c>
      <c r="Q32" s="87">
        <v>13.642723274937937</v>
      </c>
    </row>
    <row r="33" spans="1:17" x14ac:dyDescent="0.25">
      <c r="A33" s="88" t="s">
        <v>86</v>
      </c>
      <c r="B33" s="87">
        <v>13.273126542219329</v>
      </c>
      <c r="C33" s="87">
        <v>13.564483802816898</v>
      </c>
      <c r="D33" s="87">
        <v>12.359109154929582</v>
      </c>
      <c r="E33" s="87">
        <v>22.540562676056329</v>
      </c>
      <c r="F33" s="87">
        <v>25.452086619718305</v>
      </c>
      <c r="G33" s="87">
        <v>15.809142231319518</v>
      </c>
      <c r="H33" s="87">
        <v>14.654378169014089</v>
      </c>
      <c r="I33" s="87">
        <v>18.125909154929474</v>
      </c>
      <c r="J33" s="87">
        <v>11.163869014084476</v>
      </c>
      <c r="K33" s="87">
        <v>14.003288732394463</v>
      </c>
      <c r="L33" s="87">
        <v>18.105174667211131</v>
      </c>
      <c r="M33" s="87">
        <v>17.164824754188526</v>
      </c>
      <c r="N33" s="87">
        <v>15.568767038480882</v>
      </c>
      <c r="O33" s="87">
        <v>24.971365715000925</v>
      </c>
      <c r="P33" s="87">
        <v>25.911633799828362</v>
      </c>
      <c r="Q33" s="87">
        <v>22.390946170578847</v>
      </c>
    </row>
    <row r="34" spans="1:17" x14ac:dyDescent="0.25">
      <c r="A34" s="88" t="s">
        <v>22</v>
      </c>
      <c r="B34" s="87">
        <v>646.01280164627974</v>
      </c>
      <c r="C34" s="87">
        <v>542.01905302816897</v>
      </c>
      <c r="D34" s="87">
        <v>544.3284316716597</v>
      </c>
      <c r="E34" s="87">
        <v>947.63629084546369</v>
      </c>
      <c r="F34" s="87">
        <v>429.43356293425092</v>
      </c>
      <c r="G34" s="87">
        <v>458.07704151925122</v>
      </c>
      <c r="H34" s="87">
        <v>429.92025690985724</v>
      </c>
      <c r="I34" s="87">
        <v>416.7708195809239</v>
      </c>
      <c r="J34" s="87">
        <v>103.37845303331267</v>
      </c>
      <c r="K34" s="87">
        <v>55.841835138262347</v>
      </c>
      <c r="L34" s="87">
        <v>37.559153934415008</v>
      </c>
      <c r="M34" s="87">
        <v>99.756128968419006</v>
      </c>
      <c r="N34" s="87">
        <v>95.209573705319286</v>
      </c>
      <c r="O34" s="87">
        <v>68.151125673829881</v>
      </c>
      <c r="P34" s="87">
        <v>66.852344904689616</v>
      </c>
      <c r="Q34" s="87">
        <v>76.729878309401258</v>
      </c>
    </row>
    <row r="35" spans="1:17" x14ac:dyDescent="0.25">
      <c r="A35" s="156" t="s">
        <v>181</v>
      </c>
      <c r="B35" s="204">
        <v>507.10930586185054</v>
      </c>
      <c r="C35" s="204">
        <v>478.34415120380049</v>
      </c>
      <c r="D35" s="204">
        <v>456.61202225422977</v>
      </c>
      <c r="E35" s="204">
        <v>461.77566582970121</v>
      </c>
      <c r="F35" s="204">
        <v>377.20766470734839</v>
      </c>
      <c r="G35" s="204">
        <v>356.41056609980694</v>
      </c>
      <c r="H35" s="204">
        <v>366.99374780075408</v>
      </c>
      <c r="I35" s="204">
        <v>371.95795574723127</v>
      </c>
      <c r="J35" s="204">
        <v>346.48916917251307</v>
      </c>
      <c r="K35" s="204">
        <v>316.90442445983865</v>
      </c>
      <c r="L35" s="204">
        <v>316.56545640967931</v>
      </c>
      <c r="M35" s="204">
        <v>359.20252936637348</v>
      </c>
      <c r="N35" s="204">
        <v>388.51681495399743</v>
      </c>
      <c r="O35" s="204">
        <v>398.53360950873321</v>
      </c>
      <c r="P35" s="204">
        <v>380.7066934729138</v>
      </c>
      <c r="Q35" s="204">
        <v>334.67582349984394</v>
      </c>
    </row>
    <row r="36" spans="1:17" x14ac:dyDescent="0.25">
      <c r="A36" s="152" t="s">
        <v>190</v>
      </c>
      <c r="B36" s="151">
        <v>399.1715534822581</v>
      </c>
      <c r="C36" s="151">
        <v>344.66867601037006</v>
      </c>
      <c r="D36" s="151">
        <v>333.18444636336716</v>
      </c>
      <c r="E36" s="151">
        <v>312.51879437724983</v>
      </c>
      <c r="F36" s="151">
        <v>194.77946339553898</v>
      </c>
      <c r="G36" s="151">
        <v>180.3250014482623</v>
      </c>
      <c r="H36" s="151">
        <v>179.08977038868071</v>
      </c>
      <c r="I36" s="151">
        <v>178.27774595096656</v>
      </c>
      <c r="J36" s="151">
        <v>161.42927703464557</v>
      </c>
      <c r="K36" s="151">
        <v>197.83727047891841</v>
      </c>
      <c r="L36" s="151">
        <v>214.16651743999785</v>
      </c>
      <c r="M36" s="151">
        <v>177.34569368393318</v>
      </c>
      <c r="N36" s="151">
        <v>96.368353598848827</v>
      </c>
      <c r="O36" s="151">
        <v>124.53244875563273</v>
      </c>
      <c r="P36" s="151">
        <v>103.11182092267481</v>
      </c>
      <c r="Q36" s="151">
        <v>112.26383929393245</v>
      </c>
    </row>
    <row r="37" spans="1:17" x14ac:dyDescent="0.25">
      <c r="A37" s="154" t="s">
        <v>33</v>
      </c>
      <c r="B37" s="83">
        <v>239.63960562838449</v>
      </c>
      <c r="C37" s="83">
        <v>170.22198980003449</v>
      </c>
      <c r="D37" s="83">
        <v>181.59028180490336</v>
      </c>
      <c r="E37" s="83">
        <v>159.71961635914141</v>
      </c>
      <c r="F37" s="83">
        <v>58.440961020811422</v>
      </c>
      <c r="G37" s="83">
        <v>45.210620652317488</v>
      </c>
      <c r="H37" s="83">
        <v>32.614170388244766</v>
      </c>
      <c r="I37" s="83">
        <v>36.204117925067685</v>
      </c>
      <c r="J37" s="83">
        <v>35.22644355593502</v>
      </c>
      <c r="K37" s="83">
        <v>68.434262513868617</v>
      </c>
      <c r="L37" s="83">
        <v>67.604668632687222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0.99483016579809336</v>
      </c>
      <c r="L38" s="208">
        <v>1.49040941906488</v>
      </c>
      <c r="M38" s="208">
        <v>1.971375659042403</v>
      </c>
      <c r="N38" s="208">
        <v>2.7118371783789934</v>
      </c>
      <c r="O38" s="208">
        <v>3.3827303748684825</v>
      </c>
      <c r="P38" s="208">
        <v>2.5629460208773605</v>
      </c>
      <c r="Q38" s="208">
        <v>3.2619610128321561</v>
      </c>
    </row>
    <row r="39" spans="1:17" x14ac:dyDescent="0.25">
      <c r="A39" s="154" t="s">
        <v>125</v>
      </c>
      <c r="B39" s="208">
        <v>1.1268000792784361</v>
      </c>
      <c r="C39" s="208">
        <v>57.03268918526927</v>
      </c>
      <c r="D39" s="208">
        <v>49.013494958783021</v>
      </c>
      <c r="E39" s="208">
        <v>50.534229616358367</v>
      </c>
      <c r="F39" s="208">
        <v>43.044391363751565</v>
      </c>
      <c r="G39" s="208">
        <v>41.46538497250652</v>
      </c>
      <c r="H39" s="208">
        <v>44.306519311245843</v>
      </c>
      <c r="I39" s="208">
        <v>40.777499248047931</v>
      </c>
      <c r="J39" s="208">
        <v>39.726084025221809</v>
      </c>
      <c r="K39" s="208">
        <v>41.306409466445572</v>
      </c>
      <c r="L39" s="208">
        <v>37.155557594473855</v>
      </c>
      <c r="M39" s="208">
        <v>33.251455248323659</v>
      </c>
      <c r="N39" s="208">
        <v>13.582879361469006</v>
      </c>
      <c r="O39" s="208">
        <v>22.122123826951174</v>
      </c>
      <c r="P39" s="208">
        <v>8.1922566201405029</v>
      </c>
      <c r="Q39" s="208">
        <v>9.5276872319678052</v>
      </c>
    </row>
    <row r="40" spans="1:17" x14ac:dyDescent="0.25">
      <c r="A40" s="154" t="s">
        <v>29</v>
      </c>
      <c r="B40" s="208">
        <v>59.026373604296097</v>
      </c>
      <c r="C40" s="208">
        <v>22.594398305600059</v>
      </c>
      <c r="D40" s="208">
        <v>27.07187252682272</v>
      </c>
      <c r="E40" s="208">
        <v>36.481550415283685</v>
      </c>
      <c r="F40" s="208">
        <v>12.552999745998715</v>
      </c>
      <c r="G40" s="208">
        <v>4.7811553515382803</v>
      </c>
      <c r="H40" s="208">
        <v>3.1256324074386894</v>
      </c>
      <c r="I40" s="208">
        <v>3.2696200930519641</v>
      </c>
      <c r="J40" s="208">
        <v>0.27699723674604115</v>
      </c>
      <c r="K40" s="208">
        <v>1.4489808431260032</v>
      </c>
      <c r="L40" s="208">
        <v>0.68837524453545307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99.378774170299096</v>
      </c>
      <c r="C41" s="208">
        <v>94.819598719466228</v>
      </c>
      <c r="D41" s="208">
        <v>75.508797072858044</v>
      </c>
      <c r="E41" s="208">
        <v>65.783397986466326</v>
      </c>
      <c r="F41" s="208">
        <v>80.741111264977278</v>
      </c>
      <c r="G41" s="208">
        <v>88.867840471900024</v>
      </c>
      <c r="H41" s="208">
        <v>99.043448281751409</v>
      </c>
      <c r="I41" s="208">
        <v>98.026508684798983</v>
      </c>
      <c r="J41" s="208">
        <v>86.199752216742681</v>
      </c>
      <c r="K41" s="208">
        <v>85.652787489680136</v>
      </c>
      <c r="L41" s="208">
        <v>107.22750654923642</v>
      </c>
      <c r="M41" s="208">
        <v>142.1228627765671</v>
      </c>
      <c r="N41" s="208">
        <v>80.073637059000831</v>
      </c>
      <c r="O41" s="208">
        <v>99.027594553813074</v>
      </c>
      <c r="P41" s="208">
        <v>92.356618281656949</v>
      </c>
      <c r="Q41" s="208">
        <v>99.474191049132486</v>
      </c>
    </row>
    <row r="42" spans="1:17" x14ac:dyDescent="0.25">
      <c r="A42" s="152" t="s">
        <v>189</v>
      </c>
      <c r="B42" s="151">
        <v>107.93775237959245</v>
      </c>
      <c r="C42" s="151">
        <v>133.67547519343043</v>
      </c>
      <c r="D42" s="151">
        <v>123.4275758908626</v>
      </c>
      <c r="E42" s="151">
        <v>149.25687145245135</v>
      </c>
      <c r="F42" s="151">
        <v>182.4282013118094</v>
      </c>
      <c r="G42" s="151">
        <v>176.08556465154467</v>
      </c>
      <c r="H42" s="151">
        <v>187.90397741207337</v>
      </c>
      <c r="I42" s="151">
        <v>193.68020979626473</v>
      </c>
      <c r="J42" s="151">
        <v>185.05989213786751</v>
      </c>
      <c r="K42" s="151">
        <v>119.06715398092027</v>
      </c>
      <c r="L42" s="151">
        <v>102.3989389696815</v>
      </c>
      <c r="M42" s="151">
        <v>181.85683568244028</v>
      </c>
      <c r="N42" s="151">
        <v>292.14846135514858</v>
      </c>
      <c r="O42" s="151">
        <v>274.00116075310046</v>
      </c>
      <c r="P42" s="151">
        <v>277.59487255023896</v>
      </c>
      <c r="Q42" s="151">
        <v>222.41198420591149</v>
      </c>
    </row>
    <row r="43" spans="1:17" x14ac:dyDescent="0.25">
      <c r="A43" s="156" t="s">
        <v>180</v>
      </c>
      <c r="B43" s="155">
        <v>206.01315550637702</v>
      </c>
      <c r="C43" s="155">
        <v>194.32731142654416</v>
      </c>
      <c r="D43" s="155">
        <v>185.49863404078096</v>
      </c>
      <c r="E43" s="155">
        <v>187.59636424331632</v>
      </c>
      <c r="F43" s="155">
        <v>153.24061378736045</v>
      </c>
      <c r="G43" s="155">
        <v>144.7917924780464</v>
      </c>
      <c r="H43" s="155">
        <v>149.09121004405642</v>
      </c>
      <c r="I43" s="155">
        <v>151.10791952231281</v>
      </c>
      <c r="J43" s="155">
        <v>140.76122497633352</v>
      </c>
      <c r="K43" s="155">
        <v>128.74242243680928</v>
      </c>
      <c r="L43" s="155">
        <v>128.60471666643247</v>
      </c>
      <c r="M43" s="155">
        <v>145.92602755508926</v>
      </c>
      <c r="N43" s="155">
        <v>157.83495607506151</v>
      </c>
      <c r="O43" s="155">
        <v>161.90427886292301</v>
      </c>
      <c r="P43" s="155">
        <v>154.66209422337118</v>
      </c>
      <c r="Q43" s="155">
        <v>135.96205329681158</v>
      </c>
    </row>
    <row r="44" spans="1:17" x14ac:dyDescent="0.25">
      <c r="A44" s="152" t="s">
        <v>193</v>
      </c>
      <c r="B44" s="151">
        <v>12.474111046320594</v>
      </c>
      <c r="C44" s="151">
        <v>10.77089612532407</v>
      </c>
      <c r="D44" s="151">
        <v>10.41201394885524</v>
      </c>
      <c r="E44" s="151">
        <v>9.766212324289075</v>
      </c>
      <c r="F44" s="151">
        <v>6.0868582311106074</v>
      </c>
      <c r="G44" s="151">
        <v>5.6351562952582048</v>
      </c>
      <c r="H44" s="151">
        <v>5.5965553246462738</v>
      </c>
      <c r="I44" s="151">
        <v>5.5711795609677282</v>
      </c>
      <c r="J44" s="151">
        <v>5.0446649073326792</v>
      </c>
      <c r="K44" s="151">
        <v>6.1824147024662066</v>
      </c>
      <c r="L44" s="151">
        <v>6.6927036699999549</v>
      </c>
      <c r="M44" s="151">
        <v>5.5420529276229162</v>
      </c>
      <c r="N44" s="151">
        <v>3.0115110499640267</v>
      </c>
      <c r="O44" s="151">
        <v>3.8916390236135321</v>
      </c>
      <c r="P44" s="151">
        <v>3.2222444038335856</v>
      </c>
      <c r="Q44" s="151">
        <v>3.5082449779353935</v>
      </c>
    </row>
    <row r="45" spans="1:17" x14ac:dyDescent="0.25">
      <c r="A45" s="152" t="s">
        <v>187</v>
      </c>
      <c r="B45" s="151">
        <v>190.16598969819415</v>
      </c>
      <c r="C45" s="151">
        <v>179.37905670142538</v>
      </c>
      <c r="D45" s="151">
        <v>171.22950834533626</v>
      </c>
      <c r="E45" s="151">
        <v>173.16587468613812</v>
      </c>
      <c r="F45" s="151">
        <v>141.45287426525579</v>
      </c>
      <c r="G45" s="151">
        <v>133.65396228742742</v>
      </c>
      <c r="H45" s="151">
        <v>137.62265542528286</v>
      </c>
      <c r="I45" s="151">
        <v>139.4842334052118</v>
      </c>
      <c r="J45" s="151">
        <v>129.93343843969248</v>
      </c>
      <c r="K45" s="151">
        <v>118.83915917243931</v>
      </c>
      <c r="L45" s="151">
        <v>118.71204615362994</v>
      </c>
      <c r="M45" s="151">
        <v>134.70094851239008</v>
      </c>
      <c r="N45" s="151">
        <v>145.69380560774908</v>
      </c>
      <c r="O45" s="151">
        <v>149.45010356577507</v>
      </c>
      <c r="P45" s="151">
        <v>142.76501005234263</v>
      </c>
      <c r="Q45" s="151">
        <v>125.50343381244143</v>
      </c>
    </row>
    <row r="46" spans="1:17" x14ac:dyDescent="0.25">
      <c r="A46" s="150" t="s">
        <v>33</v>
      </c>
      <c r="B46" s="87">
        <v>70.854984775017783</v>
      </c>
      <c r="C46" s="87">
        <v>78.077176666718628</v>
      </c>
      <c r="D46" s="87">
        <v>70.665785614901438</v>
      </c>
      <c r="E46" s="87">
        <v>37.76398031990442</v>
      </c>
      <c r="F46" s="87">
        <v>49.087790762143982</v>
      </c>
      <c r="G46" s="87">
        <v>51.663891723692473</v>
      </c>
      <c r="H46" s="87">
        <v>52.334887788533251</v>
      </c>
      <c r="I46" s="87">
        <v>52.649170687666128</v>
      </c>
      <c r="J46" s="87">
        <v>79.380044681904565</v>
      </c>
      <c r="K46" s="87">
        <v>69.081550771811067</v>
      </c>
      <c r="L46" s="87">
        <v>77.639940751201721</v>
      </c>
      <c r="M46" s="87">
        <v>90.576239329498208</v>
      </c>
      <c r="N46" s="87">
        <v>92.93906396800196</v>
      </c>
      <c r="O46" s="87">
        <v>93.898817648581257</v>
      </c>
      <c r="P46" s="87">
        <v>91.980336488095304</v>
      </c>
      <c r="Q46" s="87">
        <v>84.482609418132029</v>
      </c>
    </row>
    <row r="47" spans="1:17" x14ac:dyDescent="0.25">
      <c r="A47" s="150" t="s">
        <v>31</v>
      </c>
      <c r="B47" s="87">
        <v>47.058067137490184</v>
      </c>
      <c r="C47" s="87">
        <v>41.459154929577494</v>
      </c>
      <c r="D47" s="87">
        <v>41.864788732394402</v>
      </c>
      <c r="E47" s="87">
        <v>44.061971830985954</v>
      </c>
      <c r="F47" s="87">
        <v>45.264572957746509</v>
      </c>
      <c r="G47" s="87">
        <v>36.868387164488752</v>
      </c>
      <c r="H47" s="87">
        <v>43.062673521126783</v>
      </c>
      <c r="I47" s="87">
        <v>45.36338028169007</v>
      </c>
      <c r="J47" s="87">
        <v>38.661971830985919</v>
      </c>
      <c r="K47" s="87">
        <v>42.16266591549288</v>
      </c>
      <c r="L47" s="87">
        <v>34.668313694145525</v>
      </c>
      <c r="M47" s="87">
        <v>24.778392373946417</v>
      </c>
      <c r="N47" s="87">
        <v>19.582894804638499</v>
      </c>
      <c r="O47" s="87">
        <v>24.178605597471289</v>
      </c>
      <c r="P47" s="87">
        <v>20.781611422619932</v>
      </c>
      <c r="Q47" s="87">
        <v>14.986739006697121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1.1877358323742389</v>
      </c>
      <c r="N49" s="87">
        <v>3.9781115297598291</v>
      </c>
      <c r="O49" s="87">
        <v>4.3333414618799253</v>
      </c>
      <c r="P49" s="87">
        <v>2.7558547042394075</v>
      </c>
      <c r="Q49" s="87">
        <v>1.8921618496173522</v>
      </c>
    </row>
    <row r="50" spans="1:17" x14ac:dyDescent="0.25">
      <c r="A50" s="150" t="s">
        <v>29</v>
      </c>
      <c r="B50" s="87">
        <v>10.30380248582081</v>
      </c>
      <c r="C50" s="87">
        <v>7.185203893861555</v>
      </c>
      <c r="D50" s="87">
        <v>6.0806695143725022</v>
      </c>
      <c r="E50" s="87">
        <v>0</v>
      </c>
      <c r="F50" s="87">
        <v>3.8440747035471006</v>
      </c>
      <c r="G50" s="87">
        <v>5.8081884818896312E-2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1.3806102581558832</v>
      </c>
      <c r="N50" s="87">
        <v>1.0737873991175579</v>
      </c>
      <c r="O50" s="87">
        <v>0.84369912417716186</v>
      </c>
      <c r="P50" s="87">
        <v>0.76701133078335104</v>
      </c>
      <c r="Q50" s="87">
        <v>1.073790597948447</v>
      </c>
    </row>
    <row r="51" spans="1:17" x14ac:dyDescent="0.25">
      <c r="A51" s="150" t="s">
        <v>28</v>
      </c>
      <c r="B51" s="87">
        <v>0.96884863980145575</v>
      </c>
      <c r="C51" s="87">
        <v>1.0519402816901415</v>
      </c>
      <c r="D51" s="87">
        <v>0.64828309859154931</v>
      </c>
      <c r="E51" s="87">
        <v>0.47560309859154959</v>
      </c>
      <c r="F51" s="87">
        <v>0</v>
      </c>
      <c r="G51" s="87">
        <v>8.073850608366262E-2</v>
      </c>
      <c r="H51" s="87">
        <v>8.1170704225352108E-2</v>
      </c>
      <c r="I51" s="87">
        <v>0</v>
      </c>
      <c r="J51" s="87">
        <v>0</v>
      </c>
      <c r="K51" s="87">
        <v>0.17530647887322237</v>
      </c>
      <c r="L51" s="87">
        <v>0</v>
      </c>
      <c r="M51" s="87">
        <v>9.0833322603824707E-2</v>
      </c>
      <c r="N51" s="87">
        <v>9.0825417701641209E-2</v>
      </c>
      <c r="O51" s="87">
        <v>9.082931065901656E-2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4.6511311839271201</v>
      </c>
      <c r="N52" s="87">
        <v>16.60254734072609</v>
      </c>
      <c r="O52" s="87">
        <v>16.219229808648578</v>
      </c>
      <c r="P52" s="87">
        <v>16.615366367900464</v>
      </c>
      <c r="Q52" s="87">
        <v>12.659190070361745</v>
      </c>
    </row>
    <row r="53" spans="1:17" x14ac:dyDescent="0.25">
      <c r="A53" s="150" t="s">
        <v>25</v>
      </c>
      <c r="B53" s="87">
        <v>0.1231240580484565</v>
      </c>
      <c r="C53" s="87">
        <v>0.32094676056338045</v>
      </c>
      <c r="D53" s="87">
        <v>0.58343915492957787</v>
      </c>
      <c r="E53" s="87">
        <v>1.3095329577464803</v>
      </c>
      <c r="F53" s="87">
        <v>1.2669912676056345</v>
      </c>
      <c r="G53" s="87">
        <v>1.2395229698295118</v>
      </c>
      <c r="H53" s="87">
        <v>1.1062647887323944</v>
      </c>
      <c r="I53" s="87">
        <v>1.3273690140845069</v>
      </c>
      <c r="J53" s="87">
        <v>1.3182845070422538</v>
      </c>
      <c r="K53" s="87">
        <v>0.97239380281690124</v>
      </c>
      <c r="L53" s="87">
        <v>1.2655459912095051</v>
      </c>
      <c r="M53" s="87">
        <v>1.24330279133601</v>
      </c>
      <c r="N53" s="87">
        <v>1.2008821560681042</v>
      </c>
      <c r="O53" s="87">
        <v>1.2896583323118804</v>
      </c>
      <c r="P53" s="87">
        <v>1.302000935210236</v>
      </c>
      <c r="Q53" s="87">
        <v>1.259328302301963</v>
      </c>
    </row>
    <row r="54" spans="1:17" x14ac:dyDescent="0.25">
      <c r="A54" s="150" t="s">
        <v>86</v>
      </c>
      <c r="B54" s="87">
        <v>1.2252116808202462</v>
      </c>
      <c r="C54" s="87">
        <v>1.2521061971830996</v>
      </c>
      <c r="D54" s="87">
        <v>1.1408408450704233</v>
      </c>
      <c r="E54" s="87">
        <v>2.0806673239436648</v>
      </c>
      <c r="F54" s="87">
        <v>2.3494233802816886</v>
      </c>
      <c r="G54" s="87">
        <v>1.4593054367371838</v>
      </c>
      <c r="H54" s="87">
        <v>1.3527118309859159</v>
      </c>
      <c r="I54" s="87">
        <v>1.673160845070413</v>
      </c>
      <c r="J54" s="87">
        <v>1.0305109859154911</v>
      </c>
      <c r="K54" s="87">
        <v>1.2926112676056398</v>
      </c>
      <c r="L54" s="87">
        <v>1.6712468923579529</v>
      </c>
      <c r="M54" s="87">
        <v>1.5844453619250949</v>
      </c>
      <c r="N54" s="87">
        <v>1.437116957398235</v>
      </c>
      <c r="O54" s="87">
        <v>2.3050491429231599</v>
      </c>
      <c r="P54" s="87">
        <v>2.3918431199841557</v>
      </c>
      <c r="Q54" s="87">
        <v>2.066856569591895</v>
      </c>
    </row>
    <row r="55" spans="1:17" x14ac:dyDescent="0.25">
      <c r="A55" s="150" t="s">
        <v>22</v>
      </c>
      <c r="B55" s="87">
        <v>59.631950921195198</v>
      </c>
      <c r="C55" s="87">
        <v>50.032527971831087</v>
      </c>
      <c r="D55" s="87">
        <v>50.245701385076359</v>
      </c>
      <c r="E55" s="87">
        <v>87.474119154966047</v>
      </c>
      <c r="F55" s="87">
        <v>39.640021193930863</v>
      </c>
      <c r="G55" s="87">
        <v>42.284034601776966</v>
      </c>
      <c r="H55" s="87">
        <v>39.684946791679181</v>
      </c>
      <c r="I55" s="87">
        <v>38.471152576700661</v>
      </c>
      <c r="J55" s="87">
        <v>9.5426264338442479</v>
      </c>
      <c r="K55" s="87">
        <v>5.1546309358395987</v>
      </c>
      <c r="L55" s="87">
        <v>3.4669988247152332</v>
      </c>
      <c r="M55" s="87">
        <v>9.2082580586233007</v>
      </c>
      <c r="N55" s="87">
        <v>8.7885760343371544</v>
      </c>
      <c r="O55" s="87">
        <v>6.2908731391227661</v>
      </c>
      <c r="P55" s="87">
        <v>6.1709856835098122</v>
      </c>
      <c r="Q55" s="87">
        <v>7.0827579977908783</v>
      </c>
    </row>
    <row r="56" spans="1:17" x14ac:dyDescent="0.25">
      <c r="A56" s="152" t="s">
        <v>186</v>
      </c>
      <c r="B56" s="151">
        <v>3.3730547618622717</v>
      </c>
      <c r="C56" s="151">
        <v>4.1773585997947027</v>
      </c>
      <c r="D56" s="151">
        <v>3.8571117465894611</v>
      </c>
      <c r="E56" s="151">
        <v>4.6642772328891153</v>
      </c>
      <c r="F56" s="151">
        <v>5.7008812909940501</v>
      </c>
      <c r="G56" s="151">
        <v>5.5026738953607799</v>
      </c>
      <c r="H56" s="151">
        <v>5.8719992941272929</v>
      </c>
      <c r="I56" s="151">
        <v>6.052506556133288</v>
      </c>
      <c r="J56" s="151">
        <v>5.7831216293083632</v>
      </c>
      <c r="K56" s="151">
        <v>3.7208485619037615</v>
      </c>
      <c r="L56" s="151">
        <v>3.1999668428025556</v>
      </c>
      <c r="M56" s="151">
        <v>5.6830261150762622</v>
      </c>
      <c r="N56" s="151">
        <v>9.1296394173484021</v>
      </c>
      <c r="O56" s="151">
        <v>8.562536273534409</v>
      </c>
      <c r="P56" s="151">
        <v>8.6748397671949675</v>
      </c>
      <c r="Q56" s="151">
        <v>6.9503745064347386</v>
      </c>
    </row>
    <row r="57" spans="1:17" x14ac:dyDescent="0.25">
      <c r="A57" s="243" t="s">
        <v>179</v>
      </c>
      <c r="B57" s="242">
        <v>95.082994849096977</v>
      </c>
      <c r="C57" s="242">
        <v>89.689528350712578</v>
      </c>
      <c r="D57" s="242">
        <v>85.614754172668086</v>
      </c>
      <c r="E57" s="242">
        <v>86.582937343068949</v>
      </c>
      <c r="F57" s="242">
        <v>70.726437132627851</v>
      </c>
      <c r="G57" s="242">
        <v>66.826981143713795</v>
      </c>
      <c r="H57" s="242">
        <v>68.8113277126414</v>
      </c>
      <c r="I57" s="242">
        <v>69.742116702605927</v>
      </c>
      <c r="J57" s="242">
        <v>64.966719219846212</v>
      </c>
      <c r="K57" s="242">
        <v>59.419579586219754</v>
      </c>
      <c r="L57" s="242">
        <v>59.356023076814907</v>
      </c>
      <c r="M57" s="242">
        <v>67.350474256195028</v>
      </c>
      <c r="N57" s="242">
        <v>72.846902803874514</v>
      </c>
      <c r="O57" s="242">
        <v>74.725051782887476</v>
      </c>
      <c r="P57" s="242">
        <v>71.382505026171344</v>
      </c>
      <c r="Q57" s="242">
        <v>62.75171690622075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643.79993070635066</v>
      </c>
      <c r="C60" s="96">
        <v>531.77022354941391</v>
      </c>
      <c r="D60" s="96">
        <v>531.38072057102204</v>
      </c>
      <c r="E60" s="96">
        <v>549.1989575977766</v>
      </c>
      <c r="F60" s="96">
        <v>530.00007554450542</v>
      </c>
      <c r="G60" s="96">
        <v>512.23180341765578</v>
      </c>
      <c r="H60" s="96">
        <v>553.92473514208996</v>
      </c>
      <c r="I60" s="96">
        <v>524.51336612291118</v>
      </c>
      <c r="J60" s="96">
        <v>499.21587382712534</v>
      </c>
      <c r="K60" s="96">
        <v>733.23447890509476</v>
      </c>
      <c r="L60" s="96">
        <v>735.72013701521632</v>
      </c>
      <c r="M60" s="96">
        <v>462.83795290535943</v>
      </c>
      <c r="N60" s="96">
        <v>241.07195903898631</v>
      </c>
      <c r="O60" s="96">
        <v>275.96381443070709</v>
      </c>
      <c r="P60" s="96">
        <v>270.66566448271328</v>
      </c>
      <c r="Q60" s="96">
        <v>438.98297508289284</v>
      </c>
    </row>
    <row r="61" spans="1:17" x14ac:dyDescent="0.25">
      <c r="A61" s="132" t="s">
        <v>83</v>
      </c>
      <c r="B61" s="160">
        <v>6.4279994830097475</v>
      </c>
      <c r="C61" s="160">
        <v>5.3094425131504508</v>
      </c>
      <c r="D61" s="160">
        <v>5.3055535333225308</v>
      </c>
      <c r="E61" s="160">
        <v>5.4834591417783409</v>
      </c>
      <c r="F61" s="160">
        <v>5.2917685279297348</v>
      </c>
      <c r="G61" s="160">
        <v>5.1143617923930345</v>
      </c>
      <c r="H61" s="160">
        <v>5.5306435140698014</v>
      </c>
      <c r="I61" s="160">
        <v>5.2369866560417755</v>
      </c>
      <c r="J61" s="160">
        <v>4.9844046664470509</v>
      </c>
      <c r="K61" s="160">
        <v>7.3209558226508502</v>
      </c>
      <c r="L61" s="160">
        <v>7.345773795261179</v>
      </c>
      <c r="M61" s="160">
        <v>4.6211904973782163</v>
      </c>
      <c r="N61" s="160">
        <v>2.4069751395757111</v>
      </c>
      <c r="O61" s="160">
        <v>2.7553517356607027</v>
      </c>
      <c r="P61" s="160">
        <v>2.7024525297082467</v>
      </c>
      <c r="Q61" s="160">
        <v>4.3830112466569764</v>
      </c>
    </row>
    <row r="62" spans="1:17" x14ac:dyDescent="0.25">
      <c r="A62" s="76" t="s">
        <v>82</v>
      </c>
      <c r="B62" s="159">
        <v>16.022038573398344</v>
      </c>
      <c r="C62" s="159">
        <v>13.233991846730296</v>
      </c>
      <c r="D62" s="159">
        <v>13.224298413341138</v>
      </c>
      <c r="E62" s="159">
        <v>13.667735057764801</v>
      </c>
      <c r="F62" s="159">
        <v>13.189938751564304</v>
      </c>
      <c r="G62" s="159">
        <v>12.74774556728315</v>
      </c>
      <c r="H62" s="159">
        <v>13.785343939799342</v>
      </c>
      <c r="I62" s="159">
        <v>13.053392806463997</v>
      </c>
      <c r="J62" s="159">
        <v>12.423822379314936</v>
      </c>
      <c r="K62" s="159">
        <v>18.247766959952514</v>
      </c>
      <c r="L62" s="159">
        <v>18.309626721380194</v>
      </c>
      <c r="M62" s="159">
        <v>11.518496944456487</v>
      </c>
      <c r="N62" s="159">
        <v>5.9994790966342748</v>
      </c>
      <c r="O62" s="159">
        <v>6.8678213040809766</v>
      </c>
      <c r="P62" s="159">
        <v>6.7359679770057941</v>
      </c>
      <c r="Q62" s="159">
        <v>10.924825903796723</v>
      </c>
    </row>
    <row r="63" spans="1:17" x14ac:dyDescent="0.25">
      <c r="A63" s="76" t="s">
        <v>81</v>
      </c>
      <c r="B63" s="159">
        <v>4.4911996904120501</v>
      </c>
      <c r="C63" s="159">
        <v>3.7096715135634555</v>
      </c>
      <c r="D63" s="159">
        <v>3.706954309704722</v>
      </c>
      <c r="E63" s="159">
        <v>3.8312557530590987</v>
      </c>
      <c r="F63" s="159">
        <v>3.6973228198273356</v>
      </c>
      <c r="G63" s="159">
        <v>3.5733699356017796</v>
      </c>
      <c r="H63" s="159">
        <v>3.8642231543147805</v>
      </c>
      <c r="I63" s="159">
        <v>3.6590470970750686</v>
      </c>
      <c r="J63" s="159">
        <v>3.482569772135967</v>
      </c>
      <c r="K63" s="159">
        <v>5.1151022353247955</v>
      </c>
      <c r="L63" s="159">
        <v>5.1324423846510019</v>
      </c>
      <c r="M63" s="159">
        <v>3.2287944929084365</v>
      </c>
      <c r="N63" s="159">
        <v>1.6817372232628633</v>
      </c>
      <c r="O63" s="159">
        <v>1.9251455907680703</v>
      </c>
      <c r="P63" s="159">
        <v>1.8881852739502676</v>
      </c>
      <c r="Q63" s="159">
        <v>3.0623802640446627</v>
      </c>
    </row>
    <row r="64" spans="1:17" x14ac:dyDescent="0.25">
      <c r="A64" s="76" t="s">
        <v>80</v>
      </c>
      <c r="B64" s="159">
        <v>28.856337081093983</v>
      </c>
      <c r="C64" s="159">
        <v>23.834952581611439</v>
      </c>
      <c r="D64" s="159">
        <v>23.817494317479241</v>
      </c>
      <c r="E64" s="159">
        <v>24.61614158243114</v>
      </c>
      <c r="F64" s="159">
        <v>23.755611182091531</v>
      </c>
      <c r="G64" s="159">
        <v>22.959203438961698</v>
      </c>
      <c r="H64" s="159">
        <v>24.827959918042566</v>
      </c>
      <c r="I64" s="159">
        <v>23.509686432826911</v>
      </c>
      <c r="J64" s="159">
        <v>22.375804724898391</v>
      </c>
      <c r="K64" s="159">
        <v>32.864963591331126</v>
      </c>
      <c r="L64" s="159">
        <v>32.976375514310568</v>
      </c>
      <c r="M64" s="159">
        <v>20.745277136496615</v>
      </c>
      <c r="N64" s="159">
        <v>10.805303602931954</v>
      </c>
      <c r="O64" s="159">
        <v>12.369222908520577</v>
      </c>
      <c r="P64" s="159">
        <v>12.131749753408943</v>
      </c>
      <c r="Q64" s="159">
        <v>19.676051670206377</v>
      </c>
    </row>
    <row r="65" spans="1:17" x14ac:dyDescent="0.25">
      <c r="A65" s="129" t="s">
        <v>79</v>
      </c>
      <c r="B65" s="158">
        <v>17.99839855242729</v>
      </c>
      <c r="C65" s="158">
        <v>14.866439036821262</v>
      </c>
      <c r="D65" s="158">
        <v>14.855549893303085</v>
      </c>
      <c r="E65" s="158">
        <v>15.353685596979354</v>
      </c>
      <c r="F65" s="158">
        <v>14.816951878203257</v>
      </c>
      <c r="G65" s="158">
        <v>14.320213018700496</v>
      </c>
      <c r="H65" s="158">
        <v>15.485801839395442</v>
      </c>
      <c r="I65" s="158">
        <v>14.663562636916968</v>
      </c>
      <c r="J65" s="158">
        <v>13.956333066051741</v>
      </c>
      <c r="K65" s="158">
        <v>20.498676303422378</v>
      </c>
      <c r="L65" s="158">
        <v>20.568166626731298</v>
      </c>
      <c r="M65" s="158">
        <v>12.939333392659005</v>
      </c>
      <c r="N65" s="158">
        <v>6.7395303908119901</v>
      </c>
      <c r="O65" s="158">
        <v>7.7149848598499648</v>
      </c>
      <c r="P65" s="158">
        <v>7.5668670831830909</v>
      </c>
      <c r="Q65" s="158">
        <v>12.27243149063953</v>
      </c>
    </row>
    <row r="66" spans="1:17" x14ac:dyDescent="0.25">
      <c r="A66" s="92" t="s">
        <v>125</v>
      </c>
      <c r="B66" s="91">
        <v>3.5996797104854581</v>
      </c>
      <c r="C66" s="91">
        <v>2.9732878073642524</v>
      </c>
      <c r="D66" s="91">
        <v>2.9711099786606172</v>
      </c>
      <c r="E66" s="91">
        <v>3.0707371193958708</v>
      </c>
      <c r="F66" s="91">
        <v>2.9633903756406514</v>
      </c>
      <c r="G66" s="91">
        <v>2.8640426037400992</v>
      </c>
      <c r="H66" s="91">
        <v>3.0971603678790891</v>
      </c>
      <c r="I66" s="91">
        <v>2.9327125273833938</v>
      </c>
      <c r="J66" s="91">
        <v>2.7912666132103485</v>
      </c>
      <c r="K66" s="91">
        <v>4.0997352606844766</v>
      </c>
      <c r="L66" s="91">
        <v>4.1136333253462594</v>
      </c>
      <c r="M66" s="91">
        <v>2.587866678531801</v>
      </c>
      <c r="N66" s="91">
        <v>1.3479060781623979</v>
      </c>
      <c r="O66" s="91">
        <v>1.5429969719699932</v>
      </c>
      <c r="P66" s="91">
        <v>1.513373416636618</v>
      </c>
      <c r="Q66" s="91">
        <v>2.4544862981279065</v>
      </c>
    </row>
    <row r="67" spans="1:17" x14ac:dyDescent="0.25">
      <c r="A67" s="92" t="s">
        <v>26</v>
      </c>
      <c r="B67" s="91">
        <v>5.3995195657281867</v>
      </c>
      <c r="C67" s="91">
        <v>4.4599317110463783</v>
      </c>
      <c r="D67" s="91">
        <v>4.4566649679909247</v>
      </c>
      <c r="E67" s="91">
        <v>4.6061056790938055</v>
      </c>
      <c r="F67" s="91">
        <v>4.4450855634609763</v>
      </c>
      <c r="G67" s="91">
        <v>4.2960639056101479</v>
      </c>
      <c r="H67" s="91">
        <v>4.6457405518186325</v>
      </c>
      <c r="I67" s="91">
        <v>4.3990687910750905</v>
      </c>
      <c r="J67" s="91">
        <v>4.1868999198155219</v>
      </c>
      <c r="K67" s="91">
        <v>6.1496028910267126</v>
      </c>
      <c r="L67" s="91">
        <v>6.1704499880193895</v>
      </c>
      <c r="M67" s="91">
        <v>3.8818000177977012</v>
      </c>
      <c r="N67" s="91">
        <v>2.0218591172435971</v>
      </c>
      <c r="O67" s="91">
        <v>2.3144954579549895</v>
      </c>
      <c r="P67" s="91">
        <v>2.2700601249549273</v>
      </c>
      <c r="Q67" s="91">
        <v>3.6817294471918589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8.9991992762136448</v>
      </c>
      <c r="C69" s="157">
        <v>7.4332195184106311</v>
      </c>
      <c r="D69" s="157">
        <v>7.4277749466515415</v>
      </c>
      <c r="E69" s="157">
        <v>7.6768427984896759</v>
      </c>
      <c r="F69" s="157">
        <v>7.4084759391016295</v>
      </c>
      <c r="G69" s="157">
        <v>7.1601065093502489</v>
      </c>
      <c r="H69" s="157">
        <v>7.7429009196977212</v>
      </c>
      <c r="I69" s="157">
        <v>7.3317813184584839</v>
      </c>
      <c r="J69" s="157">
        <v>6.9781665330258695</v>
      </c>
      <c r="K69" s="157">
        <v>10.249338151711189</v>
      </c>
      <c r="L69" s="157">
        <v>10.284083313365649</v>
      </c>
      <c r="M69" s="157">
        <v>6.4696666963295018</v>
      </c>
      <c r="N69" s="157">
        <v>3.3697651954059951</v>
      </c>
      <c r="O69" s="157">
        <v>3.8574924299249824</v>
      </c>
      <c r="P69" s="157">
        <v>3.7834335415915454</v>
      </c>
      <c r="Q69" s="157">
        <v>6.1362157453197659</v>
      </c>
    </row>
    <row r="70" spans="1:17" x14ac:dyDescent="0.25">
      <c r="A70" s="156" t="s">
        <v>183</v>
      </c>
      <c r="B70" s="204">
        <v>112.73380302624511</v>
      </c>
      <c r="C70" s="204">
        <v>93.116629526612385</v>
      </c>
      <c r="D70" s="204">
        <v>93.048424871796755</v>
      </c>
      <c r="E70" s="204">
        <v>96.168520925620768</v>
      </c>
      <c r="F70" s="204">
        <v>92.806664416343295</v>
      </c>
      <c r="G70" s="204">
        <v>89.695317560702421</v>
      </c>
      <c r="H70" s="204">
        <v>96.996037129671876</v>
      </c>
      <c r="I70" s="204">
        <v>91.845903798494803</v>
      </c>
      <c r="J70" s="204">
        <v>87.416138622220032</v>
      </c>
      <c r="K70" s="204">
        <v>128.39440853348177</v>
      </c>
      <c r="L70" s="204">
        <v>128.82966439234715</v>
      </c>
      <c r="M70" s="204">
        <v>81.046114060087504</v>
      </c>
      <c r="N70" s="204">
        <v>87.213360780630538</v>
      </c>
      <c r="O70" s="204">
        <v>76.32316503089632</v>
      </c>
      <c r="P70" s="204">
        <v>82.395422475867875</v>
      </c>
      <c r="Q70" s="204">
        <v>76.868943105622122</v>
      </c>
    </row>
    <row r="71" spans="1:17" x14ac:dyDescent="0.25">
      <c r="A71" s="152" t="s">
        <v>192</v>
      </c>
      <c r="B71" s="151">
        <v>109.51283722549525</v>
      </c>
      <c r="C71" s="151">
        <v>90.456154397280613</v>
      </c>
      <c r="D71" s="151">
        <v>90.389898446888282</v>
      </c>
      <c r="E71" s="151">
        <v>93.420848899174473</v>
      </c>
      <c r="F71" s="151">
        <v>90.155045433019197</v>
      </c>
      <c r="G71" s="151">
        <v>87.132594201825214</v>
      </c>
      <c r="H71" s="151">
        <v>94.224721783109828</v>
      </c>
      <c r="I71" s="151">
        <v>89.221735118537808</v>
      </c>
      <c r="J71" s="151">
        <v>84.91853466158517</v>
      </c>
      <c r="K71" s="151">
        <v>124.72599686109659</v>
      </c>
      <c r="L71" s="151">
        <v>125.14881683828008</v>
      </c>
      <c r="M71" s="151">
        <v>78.730510801227865</v>
      </c>
      <c r="N71" s="151">
        <v>86.007264758326812</v>
      </c>
      <c r="O71" s="151">
        <v>74.942503172870715</v>
      </c>
      <c r="P71" s="151">
        <v>81.041267547985925</v>
      </c>
      <c r="Q71" s="151">
        <v>74.672687588318638</v>
      </c>
    </row>
    <row r="72" spans="1:17" x14ac:dyDescent="0.25">
      <c r="A72" s="150" t="s">
        <v>33</v>
      </c>
      <c r="B72" s="87">
        <v>0</v>
      </c>
      <c r="C72" s="87">
        <v>4.4506352051072691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47.715859700929549</v>
      </c>
      <c r="K72" s="87">
        <v>36.778844644108425</v>
      </c>
      <c r="L72" s="87">
        <v>53.566319361029038</v>
      </c>
      <c r="M72" s="87">
        <v>65.613755053917004</v>
      </c>
      <c r="N72" s="87">
        <v>74.452093755955161</v>
      </c>
      <c r="O72" s="87">
        <v>68.69684163884412</v>
      </c>
      <c r="P72" s="87">
        <v>72.369387335906893</v>
      </c>
      <c r="Q72" s="87">
        <v>61.310979204360819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0.59897933295652683</v>
      </c>
      <c r="C75" s="87">
        <v>2.218352230021428</v>
      </c>
      <c r="D75" s="87">
        <v>2.0394071417791628</v>
      </c>
      <c r="E75" s="87">
        <v>1.0435631605294653</v>
      </c>
      <c r="F75" s="87">
        <v>1.3543129467558901</v>
      </c>
      <c r="G75" s="87">
        <v>1.1661363413488881</v>
      </c>
      <c r="H75" s="87">
        <v>1.1463096444723346</v>
      </c>
      <c r="I75" s="87">
        <v>0.94085470527198112</v>
      </c>
      <c r="J75" s="87">
        <v>1.6540379652414656</v>
      </c>
      <c r="K75" s="87">
        <v>1.2279536705079126</v>
      </c>
      <c r="L75" s="87">
        <v>1.2716225311395386</v>
      </c>
      <c r="M75" s="87">
        <v>0.93015387069072764</v>
      </c>
      <c r="N75" s="87">
        <v>0.33842742081662869</v>
      </c>
      <c r="O75" s="87">
        <v>0</v>
      </c>
      <c r="P75" s="87">
        <v>0.28921244188383022</v>
      </c>
      <c r="Q75" s="87">
        <v>0.88226317844554569</v>
      </c>
    </row>
    <row r="76" spans="1:17" x14ac:dyDescent="0.25">
      <c r="A76" s="150" t="s">
        <v>29</v>
      </c>
      <c r="B76" s="87">
        <v>68.062351874538948</v>
      </c>
      <c r="C76" s="87">
        <v>36.390363515246655</v>
      </c>
      <c r="D76" s="87">
        <v>44.192545459421716</v>
      </c>
      <c r="E76" s="87">
        <v>72.536259308198396</v>
      </c>
      <c r="F76" s="87">
        <v>70.301918281296182</v>
      </c>
      <c r="G76" s="87">
        <v>55.113042535883196</v>
      </c>
      <c r="H76" s="87">
        <v>56.74718836329</v>
      </c>
      <c r="I76" s="87">
        <v>52.274392881393865</v>
      </c>
      <c r="J76" s="87">
        <v>9.76274967339317</v>
      </c>
      <c r="K76" s="87">
        <v>14.869391206618474</v>
      </c>
      <c r="L76" s="87">
        <v>8.4399457154739803</v>
      </c>
      <c r="M76" s="87">
        <v>0.56657030517957063</v>
      </c>
      <c r="N76" s="87">
        <v>0.53637951588538602</v>
      </c>
      <c r="O76" s="87">
        <v>0</v>
      </c>
      <c r="P76" s="87">
        <v>0.36914078944345352</v>
      </c>
      <c r="Q76" s="87">
        <v>0.44065866031680118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5.644508805383186</v>
      </c>
      <c r="C78" s="87">
        <v>4.0510804624091579</v>
      </c>
      <c r="D78" s="87">
        <v>3.5466412706685335</v>
      </c>
      <c r="E78" s="87">
        <v>1.5939248803422263</v>
      </c>
      <c r="F78" s="87">
        <v>2.6636859173349263</v>
      </c>
      <c r="G78" s="87">
        <v>2.5542315375112743</v>
      </c>
      <c r="H78" s="87">
        <v>2.597829702716417</v>
      </c>
      <c r="I78" s="87">
        <v>2.2619238372834771</v>
      </c>
      <c r="J78" s="87">
        <v>3.6529807693724359</v>
      </c>
      <c r="K78" s="87">
        <v>2.6628489390762464</v>
      </c>
      <c r="L78" s="87">
        <v>3.6665303979719948</v>
      </c>
      <c r="M78" s="87">
        <v>3.6424494032247154</v>
      </c>
      <c r="N78" s="87">
        <v>1.4124182375166194</v>
      </c>
      <c r="O78" s="87">
        <v>0</v>
      </c>
      <c r="P78" s="87">
        <v>1.7436952219080082</v>
      </c>
      <c r="Q78" s="87">
        <v>5.9026331549186919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35.206997212616592</v>
      </c>
      <c r="C81" s="87">
        <v>43.345722984496106</v>
      </c>
      <c r="D81" s="87">
        <v>40.611304575018877</v>
      </c>
      <c r="E81" s="87">
        <v>18.247101550104393</v>
      </c>
      <c r="F81" s="87">
        <v>15.835128287632191</v>
      </c>
      <c r="G81" s="87">
        <v>28.299183787081862</v>
      </c>
      <c r="H81" s="87">
        <v>33.733394072631079</v>
      </c>
      <c r="I81" s="87">
        <v>33.744563694588486</v>
      </c>
      <c r="J81" s="87">
        <v>22.132906552648542</v>
      </c>
      <c r="K81" s="87">
        <v>69.186958400785528</v>
      </c>
      <c r="L81" s="87">
        <v>58.204398832665539</v>
      </c>
      <c r="M81" s="87">
        <v>7.9775821682158465</v>
      </c>
      <c r="N81" s="87">
        <v>9.2679458281530156</v>
      </c>
      <c r="O81" s="87">
        <v>6.2456615340265955</v>
      </c>
      <c r="P81" s="87">
        <v>6.2698317588437389</v>
      </c>
      <c r="Q81" s="87">
        <v>6.1361533902767684</v>
      </c>
    </row>
    <row r="82" spans="1:17" x14ac:dyDescent="0.25">
      <c r="A82" s="152" t="s">
        <v>191</v>
      </c>
      <c r="B82" s="151">
        <v>3.220965800749866</v>
      </c>
      <c r="C82" s="151">
        <v>2.6604751293317719</v>
      </c>
      <c r="D82" s="151">
        <v>2.658526424908473</v>
      </c>
      <c r="E82" s="151">
        <v>2.7476720264462955</v>
      </c>
      <c r="F82" s="151">
        <v>2.6516189833240986</v>
      </c>
      <c r="G82" s="151">
        <v>2.5627233588772071</v>
      </c>
      <c r="H82" s="151">
        <v>2.7713153465620479</v>
      </c>
      <c r="I82" s="151">
        <v>2.6241686799569948</v>
      </c>
      <c r="J82" s="151">
        <v>2.4976039606348621</v>
      </c>
      <c r="K82" s="151">
        <v>3.6684116723851758</v>
      </c>
      <c r="L82" s="151">
        <v>3.6808475540670713</v>
      </c>
      <c r="M82" s="151">
        <v>2.3156032588596389</v>
      </c>
      <c r="N82" s="151">
        <v>1.2060960223037256</v>
      </c>
      <c r="O82" s="151">
        <v>1.3806618580256043</v>
      </c>
      <c r="P82" s="151">
        <v>1.3541549278819502</v>
      </c>
      <c r="Q82" s="151">
        <v>2.1962555173034843</v>
      </c>
    </row>
    <row r="83" spans="1:17" x14ac:dyDescent="0.25">
      <c r="A83" s="156" t="s">
        <v>181</v>
      </c>
      <c r="B83" s="204">
        <v>328.43152226976952</v>
      </c>
      <c r="C83" s="204">
        <v>271.28009135765348</v>
      </c>
      <c r="D83" s="204">
        <v>271.08138823573557</v>
      </c>
      <c r="E83" s="204">
        <v>280.17127848229063</v>
      </c>
      <c r="F83" s="204">
        <v>270.37705863558233</v>
      </c>
      <c r="G83" s="204">
        <v>261.31265774892478</v>
      </c>
      <c r="H83" s="204">
        <v>282.58211178431389</v>
      </c>
      <c r="I83" s="204">
        <v>267.57803949681193</v>
      </c>
      <c r="J83" s="204">
        <v>254.67264217066287</v>
      </c>
      <c r="K83" s="204">
        <v>374.05613856352352</v>
      </c>
      <c r="L83" s="204">
        <v>375.32418541785239</v>
      </c>
      <c r="M83" s="204">
        <v>236.11461602698748</v>
      </c>
      <c r="N83" s="204">
        <v>77.981731912989787</v>
      </c>
      <c r="O83" s="204">
        <v>112.78164867990606</v>
      </c>
      <c r="P83" s="204">
        <v>103.07882227431148</v>
      </c>
      <c r="Q83" s="204">
        <v>223.94511070978686</v>
      </c>
    </row>
    <row r="84" spans="1:17" x14ac:dyDescent="0.25">
      <c r="A84" s="152" t="s">
        <v>190</v>
      </c>
      <c r="B84" s="151">
        <v>258.52517286023118</v>
      </c>
      <c r="C84" s="151">
        <v>195.46962094322305</v>
      </c>
      <c r="D84" s="151">
        <v>197.80491501918593</v>
      </c>
      <c r="E84" s="151">
        <v>189.61326169731322</v>
      </c>
      <c r="F84" s="151">
        <v>139.61513331485855</v>
      </c>
      <c r="G84" s="151">
        <v>132.21046138634568</v>
      </c>
      <c r="H84" s="151">
        <v>137.89762310304212</v>
      </c>
      <c r="I84" s="151">
        <v>128.24892977927766</v>
      </c>
      <c r="J84" s="151">
        <v>118.6519642281923</v>
      </c>
      <c r="K84" s="151">
        <v>233.51597436806975</v>
      </c>
      <c r="L84" s="151">
        <v>253.91865118069052</v>
      </c>
      <c r="M84" s="151">
        <v>116.57465341930195</v>
      </c>
      <c r="N84" s="151">
        <v>19.342717807803115</v>
      </c>
      <c r="O84" s="151">
        <v>35.241632197894717</v>
      </c>
      <c r="P84" s="151">
        <v>27.918198564652311</v>
      </c>
      <c r="Q84" s="151">
        <v>75.120269090477478</v>
      </c>
    </row>
    <row r="85" spans="1:17" x14ac:dyDescent="0.25">
      <c r="A85" s="154" t="s">
        <v>33</v>
      </c>
      <c r="B85" s="83">
        <v>155.20362092132231</v>
      </c>
      <c r="C85" s="83">
        <v>96.536848684830375</v>
      </c>
      <c r="D85" s="83">
        <v>107.80650373323725</v>
      </c>
      <c r="E85" s="83">
        <v>96.906035604190166</v>
      </c>
      <c r="F85" s="83">
        <v>41.889644943728229</v>
      </c>
      <c r="G85" s="83">
        <v>33.147466895880861</v>
      </c>
      <c r="H85" s="83">
        <v>25.112638015313639</v>
      </c>
      <c r="I85" s="83">
        <v>26.044413747354309</v>
      </c>
      <c r="J85" s="83">
        <v>25.891751468280464</v>
      </c>
      <c r="K85" s="83">
        <v>80.775950114966761</v>
      </c>
      <c r="L85" s="83">
        <v>80.152987861600877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0</v>
      </c>
      <c r="C86" s="208">
        <v>0</v>
      </c>
      <c r="D86" s="208">
        <v>0</v>
      </c>
      <c r="E86" s="208">
        <v>0</v>
      </c>
      <c r="F86" s="208">
        <v>0</v>
      </c>
      <c r="G86" s="208">
        <v>0</v>
      </c>
      <c r="H86" s="208">
        <v>0</v>
      </c>
      <c r="I86" s="208">
        <v>0</v>
      </c>
      <c r="J86" s="208">
        <v>0</v>
      </c>
      <c r="K86" s="208">
        <v>1.1742415113932994</v>
      </c>
      <c r="L86" s="208">
        <v>1.7670490883430354</v>
      </c>
      <c r="M86" s="208">
        <v>1.2958444574452963</v>
      </c>
      <c r="N86" s="208">
        <v>0.5443104434516407</v>
      </c>
      <c r="O86" s="208">
        <v>0.95728415274070866</v>
      </c>
      <c r="P86" s="208">
        <v>0.6939343644701832</v>
      </c>
      <c r="Q86" s="208">
        <v>2.1827098608754039</v>
      </c>
    </row>
    <row r="87" spans="1:17" x14ac:dyDescent="0.25">
      <c r="A87" s="154" t="s">
        <v>125</v>
      </c>
      <c r="B87" s="208">
        <v>0.72977691604802075</v>
      </c>
      <c r="C87" s="208">
        <v>32.344564250688755</v>
      </c>
      <c r="D87" s="208">
        <v>29.098327700873519</v>
      </c>
      <c r="E87" s="208">
        <v>30.660428356036839</v>
      </c>
      <c r="F87" s="208">
        <v>30.85360403988442</v>
      </c>
      <c r="G87" s="208">
        <v>30.401539635370177</v>
      </c>
      <c r="H87" s="208">
        <v>34.115648748277152</v>
      </c>
      <c r="I87" s="208">
        <v>29.334399589479958</v>
      </c>
      <c r="J87" s="208">
        <v>29.199027507725024</v>
      </c>
      <c r="K87" s="208">
        <v>48.755759877061919</v>
      </c>
      <c r="L87" s="208">
        <v>44.052119729212507</v>
      </c>
      <c r="M87" s="208">
        <v>21.857180688971731</v>
      </c>
      <c r="N87" s="208">
        <v>2.7263078873380944</v>
      </c>
      <c r="O87" s="208">
        <v>6.2603743774084712</v>
      </c>
      <c r="P87" s="208">
        <v>2.2181069538592038</v>
      </c>
      <c r="Q87" s="208">
        <v>6.3753603402196379</v>
      </c>
    </row>
    <row r="88" spans="1:17" x14ac:dyDescent="0.25">
      <c r="A88" s="154" t="s">
        <v>29</v>
      </c>
      <c r="B88" s="208">
        <v>38.228684650098657</v>
      </c>
      <c r="C88" s="208">
        <v>12.813808679564964</v>
      </c>
      <c r="D88" s="208">
        <v>16.07202707997466</v>
      </c>
      <c r="E88" s="208">
        <v>22.134303249828715</v>
      </c>
      <c r="F88" s="208">
        <v>8.9978106648749261</v>
      </c>
      <c r="G88" s="208">
        <v>3.5054415633432563</v>
      </c>
      <c r="H88" s="208">
        <v>2.4067107727269548</v>
      </c>
      <c r="I88" s="208">
        <v>2.3520898555340026</v>
      </c>
      <c r="J88" s="208">
        <v>0.20359544953326966</v>
      </c>
      <c r="K88" s="208">
        <v>1.7102953988606082</v>
      </c>
      <c r="L88" s="208">
        <v>0.8161467800287262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64.363090372762187</v>
      </c>
      <c r="C89" s="208">
        <v>53.774399328138934</v>
      </c>
      <c r="D89" s="208">
        <v>44.82805650510047</v>
      </c>
      <c r="E89" s="208">
        <v>39.912494487257511</v>
      </c>
      <c r="F89" s="208">
        <v>57.874073666370961</v>
      </c>
      <c r="G89" s="208">
        <v>65.156013291751378</v>
      </c>
      <c r="H89" s="208">
        <v>76.262625566724381</v>
      </c>
      <c r="I89" s="208">
        <v>70.518026586909372</v>
      </c>
      <c r="J89" s="208">
        <v>63.357589802653543</v>
      </c>
      <c r="K89" s="208">
        <v>101.09972746578715</v>
      </c>
      <c r="L89" s="208">
        <v>127.13034772150539</v>
      </c>
      <c r="M89" s="208">
        <v>93.421628272884931</v>
      </c>
      <c r="N89" s="208">
        <v>16.072099477013381</v>
      </c>
      <c r="O89" s="208">
        <v>28.02397366774554</v>
      </c>
      <c r="P89" s="208">
        <v>25.006157246322925</v>
      </c>
      <c r="Q89" s="208">
        <v>66.562198889382429</v>
      </c>
    </row>
    <row r="90" spans="1:17" x14ac:dyDescent="0.25">
      <c r="A90" s="152" t="s">
        <v>189</v>
      </c>
      <c r="B90" s="151">
        <v>69.906349409538365</v>
      </c>
      <c r="C90" s="151">
        <v>75.810470414430412</v>
      </c>
      <c r="D90" s="151">
        <v>73.276473216549633</v>
      </c>
      <c r="E90" s="151">
        <v>90.55801678497744</v>
      </c>
      <c r="F90" s="151">
        <v>130.76192532072378</v>
      </c>
      <c r="G90" s="151">
        <v>129.10219636257909</v>
      </c>
      <c r="H90" s="151">
        <v>144.68448868127177</v>
      </c>
      <c r="I90" s="151">
        <v>139.32910971753427</v>
      </c>
      <c r="J90" s="151">
        <v>136.02067794247057</v>
      </c>
      <c r="K90" s="151">
        <v>140.54016419545374</v>
      </c>
      <c r="L90" s="151">
        <v>121.40553423716185</v>
      </c>
      <c r="M90" s="151">
        <v>119.53996260768552</v>
      </c>
      <c r="N90" s="151">
        <v>58.639014105186675</v>
      </c>
      <c r="O90" s="151">
        <v>77.540016482011339</v>
      </c>
      <c r="P90" s="151">
        <v>75.160623709659163</v>
      </c>
      <c r="Q90" s="151">
        <v>148.82484161930938</v>
      </c>
    </row>
    <row r="91" spans="1:17" x14ac:dyDescent="0.25">
      <c r="A91" s="156" t="s">
        <v>180</v>
      </c>
      <c r="B91" s="155">
        <v>64.419316014997221</v>
      </c>
      <c r="C91" s="155">
        <v>53.209502586635686</v>
      </c>
      <c r="D91" s="155">
        <v>53.170528498169602</v>
      </c>
      <c r="E91" s="155">
        <v>54.95344052892618</v>
      </c>
      <c r="F91" s="155">
        <v>53.032379666481887</v>
      </c>
      <c r="G91" s="155">
        <v>51.254467177544242</v>
      </c>
      <c r="H91" s="155">
        <v>55.426306931241079</v>
      </c>
      <c r="I91" s="155">
        <v>52.483373599139895</v>
      </c>
      <c r="J91" s="155">
        <v>49.952079212697178</v>
      </c>
      <c r="K91" s="155">
        <v>73.368233447703915</v>
      </c>
      <c r="L91" s="155">
        <v>73.616951081341227</v>
      </c>
      <c r="M91" s="155">
        <v>46.312065177192871</v>
      </c>
      <c r="N91" s="155">
        <v>24.121920446074597</v>
      </c>
      <c r="O91" s="155">
        <v>27.613237160512185</v>
      </c>
      <c r="P91" s="155">
        <v>27.083098557638806</v>
      </c>
      <c r="Q91" s="155">
        <v>43.925110346069779</v>
      </c>
    </row>
    <row r="92" spans="1:17" x14ac:dyDescent="0.25">
      <c r="A92" s="152" t="s">
        <v>193</v>
      </c>
      <c r="B92" s="151">
        <v>6.0849268157527092</v>
      </c>
      <c r="C92" s="151">
        <v>4.6007834555650078</v>
      </c>
      <c r="D92" s="151">
        <v>4.6557494512871243</v>
      </c>
      <c r="E92" s="151">
        <v>4.4629418789639397</v>
      </c>
      <c r="F92" s="151">
        <v>3.2861320976730246</v>
      </c>
      <c r="G92" s="151">
        <v>3.1118477667463051</v>
      </c>
      <c r="H92" s="151">
        <v>3.2457069281292421</v>
      </c>
      <c r="I92" s="151">
        <v>3.0186048935645484</v>
      </c>
      <c r="J92" s="151">
        <v>2.7927203795515672</v>
      </c>
      <c r="K92" s="151">
        <v>5.4962833932891257</v>
      </c>
      <c r="L92" s="151">
        <v>5.9765027617812434</v>
      </c>
      <c r="M92" s="151">
        <v>2.7438265557671242</v>
      </c>
      <c r="N92" s="151">
        <v>0.71798892698300232</v>
      </c>
      <c r="O92" s="151">
        <v>1.0354190340656619</v>
      </c>
      <c r="P92" s="151">
        <v>0.88023278488695911</v>
      </c>
      <c r="Q92" s="151">
        <v>1.7681115333489517</v>
      </c>
    </row>
    <row r="93" spans="1:17" x14ac:dyDescent="0.25">
      <c r="A93" s="152" t="s">
        <v>187</v>
      </c>
      <c r="B93" s="151">
        <v>56.688998093197547</v>
      </c>
      <c r="C93" s="151">
        <v>46.824362276239398</v>
      </c>
      <c r="D93" s="151">
        <v>46.790065078389247</v>
      </c>
      <c r="E93" s="151">
        <v>48.359027665455031</v>
      </c>
      <c r="F93" s="151">
        <v>46.668494106504056</v>
      </c>
      <c r="G93" s="151">
        <v>45.103931116238925</v>
      </c>
      <c r="H93" s="151">
        <v>48.775150099492137</v>
      </c>
      <c r="I93" s="151">
        <v>46.185368767243098</v>
      </c>
      <c r="J93" s="151">
        <v>43.957829707173509</v>
      </c>
      <c r="K93" s="151">
        <v>64.56404543397943</v>
      </c>
      <c r="L93" s="151">
        <v>64.782916951580262</v>
      </c>
      <c r="M93" s="151">
        <v>40.754617355929724</v>
      </c>
      <c r="N93" s="151">
        <v>21.227289992545643</v>
      </c>
      <c r="O93" s="151">
        <v>24.299648701250721</v>
      </c>
      <c r="P93" s="151">
        <v>23.833126730722146</v>
      </c>
      <c r="Q93" s="151">
        <v>38.6540971045414</v>
      </c>
    </row>
    <row r="94" spans="1:17" x14ac:dyDescent="0.25">
      <c r="A94" s="150" t="s">
        <v>33</v>
      </c>
      <c r="B94" s="87">
        <v>0</v>
      </c>
      <c r="C94" s="87">
        <v>2.3038582238202343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24.699974433422362</v>
      </c>
      <c r="K94" s="87">
        <v>19.038460756950236</v>
      </c>
      <c r="L94" s="87">
        <v>27.728447669238555</v>
      </c>
      <c r="M94" s="87">
        <v>33.964767322027626</v>
      </c>
      <c r="N94" s="87">
        <v>18.375380139697427</v>
      </c>
      <c r="O94" s="87">
        <v>22.274531114323082</v>
      </c>
      <c r="P94" s="87">
        <v>21.282845542613344</v>
      </c>
      <c r="Q94" s="87">
        <v>31.737448058727949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0.31005989000102574</v>
      </c>
      <c r="C97" s="87">
        <v>1.1483235073052103</v>
      </c>
      <c r="D97" s="87">
        <v>1.0556931086856847</v>
      </c>
      <c r="E97" s="87">
        <v>0.54019740074466438</v>
      </c>
      <c r="F97" s="87">
        <v>0.70105611361481412</v>
      </c>
      <c r="G97" s="87">
        <v>0.603647047286483</v>
      </c>
      <c r="H97" s="87">
        <v>0.59338381596214984</v>
      </c>
      <c r="I97" s="87">
        <v>0.48703067096431973</v>
      </c>
      <c r="J97" s="87">
        <v>0.85620788788969993</v>
      </c>
      <c r="K97" s="87">
        <v>0.63564660590997857</v>
      </c>
      <c r="L97" s="87">
        <v>0.65825166317811412</v>
      </c>
      <c r="M97" s="87">
        <v>0.48149141541637663</v>
      </c>
      <c r="N97" s="87">
        <v>8.3526630259548484E-2</v>
      </c>
      <c r="O97" s="87">
        <v>0</v>
      </c>
      <c r="P97" s="87">
        <v>8.505341769781144E-2</v>
      </c>
      <c r="Q97" s="87">
        <v>0.45670093943063539</v>
      </c>
    </row>
    <row r="98" spans="1:17" x14ac:dyDescent="0.25">
      <c r="A98" s="150" t="s">
        <v>29</v>
      </c>
      <c r="B98" s="87">
        <v>35.232276264467217</v>
      </c>
      <c r="C98" s="87">
        <v>18.837364643186511</v>
      </c>
      <c r="D98" s="87">
        <v>22.876141178994779</v>
      </c>
      <c r="E98" s="87">
        <v>37.548181288949763</v>
      </c>
      <c r="F98" s="87">
        <v>36.391581227965091</v>
      </c>
      <c r="G98" s="87">
        <v>28.529104371515999</v>
      </c>
      <c r="H98" s="87">
        <v>29.375015152761883</v>
      </c>
      <c r="I98" s="87">
        <v>27.059685726839177</v>
      </c>
      <c r="J98" s="87">
        <v>5.0536586544623479</v>
      </c>
      <c r="K98" s="87">
        <v>7.697096624602505</v>
      </c>
      <c r="L98" s="87">
        <v>4.3689130762453541</v>
      </c>
      <c r="M98" s="87">
        <v>0.29328345209295426</v>
      </c>
      <c r="N98" s="87">
        <v>0.13238281163519983</v>
      </c>
      <c r="O98" s="87">
        <v>0</v>
      </c>
      <c r="P98" s="87">
        <v>0.10855924990407306</v>
      </c>
      <c r="Q98" s="87">
        <v>0.22810565945810884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2.9218633816101196</v>
      </c>
      <c r="C100" s="87">
        <v>2.0970298864235648</v>
      </c>
      <c r="D100" s="87">
        <v>1.8359084224637114</v>
      </c>
      <c r="E100" s="87">
        <v>0.8250905262947994</v>
      </c>
      <c r="F100" s="87">
        <v>1.3788491807380803</v>
      </c>
      <c r="G100" s="87">
        <v>1.3221904429470119</v>
      </c>
      <c r="H100" s="87">
        <v>1.3447589049355568</v>
      </c>
      <c r="I100" s="87">
        <v>1.1708782216526239</v>
      </c>
      <c r="J100" s="87">
        <v>1.8909547512045557</v>
      </c>
      <c r="K100" s="87">
        <v>1.3784159214041747</v>
      </c>
      <c r="L100" s="87">
        <v>1.8979686765972676</v>
      </c>
      <c r="M100" s="87">
        <v>1.8855032204927942</v>
      </c>
      <c r="N100" s="87">
        <v>0.34859626803354193</v>
      </c>
      <c r="O100" s="87">
        <v>0</v>
      </c>
      <c r="P100" s="87">
        <v>0.51279688066183304</v>
      </c>
      <c r="Q100" s="87">
        <v>3.0554806919579116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18.224798557119179</v>
      </c>
      <c r="C103" s="87">
        <v>22.437786015503875</v>
      </c>
      <c r="D103" s="87">
        <v>21.022322368245071</v>
      </c>
      <c r="E103" s="87">
        <v>9.4455584494658034</v>
      </c>
      <c r="F103" s="87">
        <v>8.1970075841860783</v>
      </c>
      <c r="G103" s="87">
        <v>14.648989254489432</v>
      </c>
      <c r="H103" s="87">
        <v>17.461992225832553</v>
      </c>
      <c r="I103" s="87">
        <v>17.467774147786976</v>
      </c>
      <c r="J103" s="87">
        <v>11.457033980194545</v>
      </c>
      <c r="K103" s="87">
        <v>35.814425525112526</v>
      </c>
      <c r="L103" s="87">
        <v>30.129335866320979</v>
      </c>
      <c r="M103" s="87">
        <v>4.1295719458999685</v>
      </c>
      <c r="N103" s="87">
        <v>2.287404142919927</v>
      </c>
      <c r="O103" s="87">
        <v>2.0251175869276388</v>
      </c>
      <c r="P103" s="87">
        <v>1.8438716398450881</v>
      </c>
      <c r="Q103" s="87">
        <v>3.1763617549667975</v>
      </c>
    </row>
    <row r="104" spans="1:17" x14ac:dyDescent="0.25">
      <c r="A104" s="152" t="s">
        <v>186</v>
      </c>
      <c r="B104" s="151">
        <v>1.6453911060469653</v>
      </c>
      <c r="C104" s="151">
        <v>1.7843568548312798</v>
      </c>
      <c r="D104" s="151">
        <v>1.7247139684932313</v>
      </c>
      <c r="E104" s="151">
        <v>2.1314709845072088</v>
      </c>
      <c r="F104" s="151">
        <v>3.077753462304806</v>
      </c>
      <c r="G104" s="151">
        <v>3.0386882945590123</v>
      </c>
      <c r="H104" s="151">
        <v>3.4054499036196999</v>
      </c>
      <c r="I104" s="151">
        <v>3.2793999383322494</v>
      </c>
      <c r="J104" s="151">
        <v>3.2015291259721024</v>
      </c>
      <c r="K104" s="151">
        <v>3.3079046204353446</v>
      </c>
      <c r="L104" s="151">
        <v>2.8575313679797225</v>
      </c>
      <c r="M104" s="151">
        <v>2.813621265496022</v>
      </c>
      <c r="N104" s="151">
        <v>2.1766415265459522</v>
      </c>
      <c r="O104" s="151">
        <v>2.2781694251958018</v>
      </c>
      <c r="P104" s="151">
        <v>2.3697390420297011</v>
      </c>
      <c r="Q104" s="151">
        <v>3.502901708179428</v>
      </c>
    </row>
    <row r="105" spans="1:17" x14ac:dyDescent="0.25">
      <c r="A105" s="243" t="s">
        <v>179</v>
      </c>
      <c r="B105" s="242">
        <v>64.419316014997207</v>
      </c>
      <c r="C105" s="242">
        <v>53.209502586635665</v>
      </c>
      <c r="D105" s="242">
        <v>53.170528498169588</v>
      </c>
      <c r="E105" s="242">
        <v>54.953440528926166</v>
      </c>
      <c r="F105" s="242">
        <v>53.03237966648188</v>
      </c>
      <c r="G105" s="242">
        <v>51.254467177544242</v>
      </c>
      <c r="H105" s="242">
        <v>55.426306931241079</v>
      </c>
      <c r="I105" s="242">
        <v>52.483373599139888</v>
      </c>
      <c r="J105" s="242">
        <v>49.952079212697164</v>
      </c>
      <c r="K105" s="242">
        <v>73.368233447703872</v>
      </c>
      <c r="L105" s="242">
        <v>73.616951081341227</v>
      </c>
      <c r="M105" s="242">
        <v>46.312065177192864</v>
      </c>
      <c r="N105" s="242">
        <v>24.121920446074594</v>
      </c>
      <c r="O105" s="242">
        <v>27.613237160512181</v>
      </c>
      <c r="P105" s="242">
        <v>27.083098557638792</v>
      </c>
      <c r="Q105" s="242">
        <v>43.925110346069779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9.2861844077460383</v>
      </c>
      <c r="C108" s="96">
        <v>9.5337527365222332</v>
      </c>
      <c r="D108" s="96">
        <v>10.050608765988409</v>
      </c>
      <c r="E108" s="96">
        <v>11.87931480413323</v>
      </c>
      <c r="F108" s="96">
        <v>9.5636815624218094</v>
      </c>
      <c r="G108" s="96">
        <v>10.107049981468988</v>
      </c>
      <c r="H108" s="96">
        <v>10.562553194654345</v>
      </c>
      <c r="I108" s="96">
        <v>16.348958586449228</v>
      </c>
      <c r="J108" s="96">
        <v>16.944657012505818</v>
      </c>
      <c r="K108" s="96">
        <v>23.011965821868575</v>
      </c>
      <c r="L108" s="96">
        <v>20.027621394191044</v>
      </c>
      <c r="M108" s="96">
        <v>12.824071384085988</v>
      </c>
      <c r="N108" s="96">
        <v>13.911803133744664</v>
      </c>
      <c r="O108" s="96">
        <v>15.700149007591817</v>
      </c>
      <c r="P108" s="96">
        <v>14.181177579773118</v>
      </c>
      <c r="Q108" s="96">
        <v>12.159121984666049</v>
      </c>
    </row>
    <row r="109" spans="1:17" x14ac:dyDescent="0.25">
      <c r="A109" s="132" t="s">
        <v>83</v>
      </c>
      <c r="B109" s="160">
        <v>0.1025906061459191</v>
      </c>
      <c r="C109" s="160">
        <v>0.10532565681866865</v>
      </c>
      <c r="D109" s="160">
        <v>0.11103570639606856</v>
      </c>
      <c r="E109" s="160">
        <v>0.13123862857360866</v>
      </c>
      <c r="F109" s="160">
        <v>0.10565630030532093</v>
      </c>
      <c r="G109" s="160">
        <v>0.11165924974320854</v>
      </c>
      <c r="H109" s="160">
        <v>0.11669149427877037</v>
      </c>
      <c r="I109" s="160">
        <v>0.18061773249293694</v>
      </c>
      <c r="J109" s="160">
        <v>0.18719880604542183</v>
      </c>
      <c r="K109" s="160">
        <v>0.25422836965260004</v>
      </c>
      <c r="L109" s="160">
        <v>0.22125834769953109</v>
      </c>
      <c r="M109" s="160">
        <v>0.14167597785959213</v>
      </c>
      <c r="N109" s="160">
        <v>0.15369286817985772</v>
      </c>
      <c r="O109" s="160">
        <v>0.17344990499289947</v>
      </c>
      <c r="P109" s="160">
        <v>0.15666882541749652</v>
      </c>
      <c r="Q109" s="160">
        <v>0.13432984311280066</v>
      </c>
    </row>
    <row r="110" spans="1:17" x14ac:dyDescent="0.25">
      <c r="A110" s="76" t="s">
        <v>82</v>
      </c>
      <c r="B110" s="159">
        <v>0.31285809022865624</v>
      </c>
      <c r="C110" s="159">
        <v>0.32119884151477252</v>
      </c>
      <c r="D110" s="159">
        <v>0.33861208501735368</v>
      </c>
      <c r="E110" s="159">
        <v>0.40022247886289958</v>
      </c>
      <c r="F110" s="159">
        <v>0.32220716472940919</v>
      </c>
      <c r="G110" s="159">
        <v>0.3405136293018618</v>
      </c>
      <c r="H110" s="159">
        <v>0.35585985323117708</v>
      </c>
      <c r="I110" s="159">
        <v>0.55080792454620231</v>
      </c>
      <c r="J110" s="159">
        <v>0.57087742389545271</v>
      </c>
      <c r="K110" s="159">
        <v>0.77528932910609571</v>
      </c>
      <c r="L110" s="159">
        <v>0.67474466434056513</v>
      </c>
      <c r="M110" s="159">
        <v>0.43205199315602777</v>
      </c>
      <c r="N110" s="159">
        <v>0.46869844157195872</v>
      </c>
      <c r="O110" s="159">
        <v>0.52894907306850902</v>
      </c>
      <c r="P110" s="159">
        <v>0.47777385629994606</v>
      </c>
      <c r="Q110" s="159">
        <v>0.40964937976104904</v>
      </c>
    </row>
    <row r="111" spans="1:17" x14ac:dyDescent="0.25">
      <c r="A111" s="76" t="s">
        <v>81</v>
      </c>
      <c r="B111" s="159">
        <v>7.3144693252663498E-2</v>
      </c>
      <c r="C111" s="159">
        <v>7.5094720160626308E-2</v>
      </c>
      <c r="D111" s="159">
        <v>7.9165851431674275E-2</v>
      </c>
      <c r="E111" s="159">
        <v>9.3570060559571941E-2</v>
      </c>
      <c r="F111" s="159">
        <v>7.5330461202771745E-2</v>
      </c>
      <c r="G111" s="159">
        <v>7.9610423196767671E-2</v>
      </c>
      <c r="H111" s="159">
        <v>8.3198295388521012E-2</v>
      </c>
      <c r="I111" s="159">
        <v>0.12877620218362487</v>
      </c>
      <c r="J111" s="159">
        <v>0.13346835309639993</v>
      </c>
      <c r="K111" s="159">
        <v>0.18125885802755709</v>
      </c>
      <c r="L111" s="159">
        <v>0.15775200654389676</v>
      </c>
      <c r="M111" s="159">
        <v>0.1010116455211453</v>
      </c>
      <c r="N111" s="159">
        <v>0.10957940615096873</v>
      </c>
      <c r="O111" s="159">
        <v>0.12366570948381053</v>
      </c>
      <c r="P111" s="159">
        <v>0.11170119378297205</v>
      </c>
      <c r="Q111" s="159">
        <v>9.5774023941226707E-2</v>
      </c>
    </row>
    <row r="112" spans="1:17" x14ac:dyDescent="0.25">
      <c r="A112" s="76" t="s">
        <v>80</v>
      </c>
      <c r="B112" s="159">
        <v>0.50867296720675881</v>
      </c>
      <c r="C112" s="159">
        <v>0.52223411469807524</v>
      </c>
      <c r="D112" s="159">
        <v>0.55054614023872217</v>
      </c>
      <c r="E112" s="159">
        <v>0.65071788847539391</v>
      </c>
      <c r="F112" s="159">
        <v>0.52387353773846335</v>
      </c>
      <c r="G112" s="159">
        <v>0.55363784284666451</v>
      </c>
      <c r="H112" s="159">
        <v>0.57858912109501959</v>
      </c>
      <c r="I112" s="159">
        <v>0.89555331982989284</v>
      </c>
      <c r="J112" s="159">
        <v>0.92818412626637048</v>
      </c>
      <c r="K112" s="159">
        <v>1.2605354817320076</v>
      </c>
      <c r="L112" s="159">
        <v>1.0970608759587899</v>
      </c>
      <c r="M112" s="159">
        <v>0.7024691903784458</v>
      </c>
      <c r="N112" s="159">
        <v>0.7620522992560107</v>
      </c>
      <c r="O112" s="159">
        <v>0.86001322293559934</v>
      </c>
      <c r="P112" s="159">
        <v>0.77680792898878592</v>
      </c>
      <c r="Q112" s="159">
        <v>0.66604499619992519</v>
      </c>
    </row>
    <row r="113" spans="1:17" x14ac:dyDescent="0.25">
      <c r="A113" s="129" t="s">
        <v>79</v>
      </c>
      <c r="B113" s="158">
        <v>0.28725369720857347</v>
      </c>
      <c r="C113" s="158">
        <v>0.29491183909227225</v>
      </c>
      <c r="D113" s="158">
        <v>0.31089997790899193</v>
      </c>
      <c r="E113" s="158">
        <v>0.36746816000610427</v>
      </c>
      <c r="F113" s="158">
        <v>0.29583764085489861</v>
      </c>
      <c r="G113" s="158">
        <v>0.31264589928098396</v>
      </c>
      <c r="H113" s="158">
        <v>0.32673618398055704</v>
      </c>
      <c r="I113" s="158">
        <v>0.50572965098022349</v>
      </c>
      <c r="J113" s="158">
        <v>0.52415665692718105</v>
      </c>
      <c r="K113" s="158">
        <v>0.71183943502728009</v>
      </c>
      <c r="L113" s="158">
        <v>0.61952337355868703</v>
      </c>
      <c r="M113" s="158">
        <v>0.39669273800685789</v>
      </c>
      <c r="N113" s="158">
        <v>0.43034003090360162</v>
      </c>
      <c r="O113" s="158">
        <v>0.48565973398011852</v>
      </c>
      <c r="P113" s="158">
        <v>0.43867271116899026</v>
      </c>
      <c r="Q113" s="158">
        <v>0.37612356071584185</v>
      </c>
    </row>
    <row r="114" spans="1:17" x14ac:dyDescent="0.25">
      <c r="A114" s="92" t="s">
        <v>125</v>
      </c>
      <c r="B114" s="91">
        <v>5.74507394417147E-2</v>
      </c>
      <c r="C114" s="91">
        <v>5.8982367818454444E-2</v>
      </c>
      <c r="D114" s="91">
        <v>6.2179995581798403E-2</v>
      </c>
      <c r="E114" s="91">
        <v>7.3493632001220846E-2</v>
      </c>
      <c r="F114" s="91">
        <v>5.916752817097972E-2</v>
      </c>
      <c r="G114" s="91">
        <v>6.2529179856196784E-2</v>
      </c>
      <c r="H114" s="91">
        <v>6.5347236796111416E-2</v>
      </c>
      <c r="I114" s="91">
        <v>0.10114593019604469</v>
      </c>
      <c r="J114" s="91">
        <v>0.10483133138543621</v>
      </c>
      <c r="K114" s="91">
        <v>0.14236788700545605</v>
      </c>
      <c r="L114" s="91">
        <v>0.1239046747117374</v>
      </c>
      <c r="M114" s="91">
        <v>7.9338547601371587E-2</v>
      </c>
      <c r="N114" s="91">
        <v>8.6068006180720316E-2</v>
      </c>
      <c r="O114" s="91">
        <v>9.7131946796023716E-2</v>
      </c>
      <c r="P114" s="91">
        <v>8.7734542233798035E-2</v>
      </c>
      <c r="Q114" s="91">
        <v>7.5224712143168365E-2</v>
      </c>
    </row>
    <row r="115" spans="1:17" x14ac:dyDescent="0.25">
      <c r="A115" s="92" t="s">
        <v>26</v>
      </c>
      <c r="B115" s="91">
        <v>8.617610916257204E-2</v>
      </c>
      <c r="C115" s="91">
        <v>8.8473551727681662E-2</v>
      </c>
      <c r="D115" s="91">
        <v>9.326999337269759E-2</v>
      </c>
      <c r="E115" s="91">
        <v>0.11024044800183126</v>
      </c>
      <c r="F115" s="91">
        <v>8.8751292256469577E-2</v>
      </c>
      <c r="G115" s="91">
        <v>9.379376978429517E-2</v>
      </c>
      <c r="H115" s="91">
        <v>9.8020855194167103E-2</v>
      </c>
      <c r="I115" s="91">
        <v>0.15171889529406707</v>
      </c>
      <c r="J115" s="91">
        <v>0.15724699707815432</v>
      </c>
      <c r="K115" s="91">
        <v>0.21355183050818402</v>
      </c>
      <c r="L115" s="91">
        <v>0.1858570120676061</v>
      </c>
      <c r="M115" s="91">
        <v>0.11900782140205737</v>
      </c>
      <c r="N115" s="91">
        <v>0.12910200927108048</v>
      </c>
      <c r="O115" s="91">
        <v>0.14569792019403555</v>
      </c>
      <c r="P115" s="91">
        <v>0.13160181335069707</v>
      </c>
      <c r="Q115" s="91">
        <v>0.11283706821475255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0.14362684860428673</v>
      </c>
      <c r="C117" s="157">
        <v>0.14745591954613613</v>
      </c>
      <c r="D117" s="157">
        <v>0.15544998895449597</v>
      </c>
      <c r="E117" s="157">
        <v>0.18373408000305214</v>
      </c>
      <c r="F117" s="157">
        <v>0.14791882042744933</v>
      </c>
      <c r="G117" s="157">
        <v>0.15632294964049198</v>
      </c>
      <c r="H117" s="157">
        <v>0.16336809199027852</v>
      </c>
      <c r="I117" s="157">
        <v>0.25286482549011174</v>
      </c>
      <c r="J117" s="157">
        <v>0.26207832846359053</v>
      </c>
      <c r="K117" s="157">
        <v>0.35591971751364004</v>
      </c>
      <c r="L117" s="157">
        <v>0.30976168677934351</v>
      </c>
      <c r="M117" s="157">
        <v>0.19834636900342897</v>
      </c>
      <c r="N117" s="157">
        <v>0.21517001545180078</v>
      </c>
      <c r="O117" s="157">
        <v>0.24282986699005926</v>
      </c>
      <c r="P117" s="157">
        <v>0.21933635558449516</v>
      </c>
      <c r="Q117" s="157">
        <v>0.1880617803579209</v>
      </c>
    </row>
    <row r="118" spans="1:17" x14ac:dyDescent="0.25">
      <c r="A118" s="156" t="s">
        <v>183</v>
      </c>
      <c r="B118" s="204">
        <v>0.93187558235894496</v>
      </c>
      <c r="C118" s="204">
        <v>0.95671925015855364</v>
      </c>
      <c r="D118" s="204">
        <v>1.008586141047858</v>
      </c>
      <c r="E118" s="204">
        <v>1.1920981659477765</v>
      </c>
      <c r="F118" s="204">
        <v>0.95972263032417071</v>
      </c>
      <c r="G118" s="204">
        <v>1.0142500594276327</v>
      </c>
      <c r="H118" s="204">
        <v>1.0599601491065975</v>
      </c>
      <c r="I118" s="204">
        <v>1.6406302777060158</v>
      </c>
      <c r="J118" s="204">
        <v>1.7004090623302732</v>
      </c>
      <c r="K118" s="204">
        <v>2.309268059935385</v>
      </c>
      <c r="L118" s="204">
        <v>2.0097868543735107</v>
      </c>
      <c r="M118" s="204">
        <v>1.2869051985753583</v>
      </c>
      <c r="N118" s="204">
        <v>1.3960598969052747</v>
      </c>
      <c r="O118" s="204">
        <v>1.5755217489938911</v>
      </c>
      <c r="P118" s="204">
        <v>1.4230918249548612</v>
      </c>
      <c r="Q118" s="204">
        <v>1.2201770267433614</v>
      </c>
    </row>
    <row r="119" spans="1:17" x14ac:dyDescent="0.25">
      <c r="A119" s="152" t="s">
        <v>192</v>
      </c>
      <c r="B119" s="151">
        <v>0.79209424500510328</v>
      </c>
      <c r="C119" s="151">
        <v>0.81321136263477067</v>
      </c>
      <c r="D119" s="151">
        <v>0.85729821989067934</v>
      </c>
      <c r="E119" s="151">
        <v>1.01328344105561</v>
      </c>
      <c r="F119" s="151">
        <v>0.81576423577554513</v>
      </c>
      <c r="G119" s="151">
        <v>0.8621125505134879</v>
      </c>
      <c r="H119" s="151">
        <v>0.90096612674060794</v>
      </c>
      <c r="I119" s="151">
        <v>1.3945357360501136</v>
      </c>
      <c r="J119" s="151">
        <v>1.4453477029807322</v>
      </c>
      <c r="K119" s="151">
        <v>1.9628778509450777</v>
      </c>
      <c r="L119" s="151">
        <v>1.7083188262174844</v>
      </c>
      <c r="M119" s="151">
        <v>1.0938694187890547</v>
      </c>
      <c r="N119" s="151">
        <v>1.1866509123694835</v>
      </c>
      <c r="O119" s="151">
        <v>1.3391934866448074</v>
      </c>
      <c r="P119" s="151">
        <v>1.209628051211632</v>
      </c>
      <c r="Q119" s="151">
        <v>1.0371504727318572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7.5990867924997305E-2</v>
      </c>
      <c r="C123" s="87">
        <v>0.2877436170512937</v>
      </c>
      <c r="D123" s="87">
        <v>0.31299050476963353</v>
      </c>
      <c r="E123" s="87">
        <v>0.40092135163224657</v>
      </c>
      <c r="F123" s="87">
        <v>0.27496276215628968</v>
      </c>
      <c r="G123" s="87">
        <v>0.27022617338443727</v>
      </c>
      <c r="H123" s="87">
        <v>0.27584073792581992</v>
      </c>
      <c r="I123" s="87">
        <v>0.40966163957305701</v>
      </c>
      <c r="J123" s="87">
        <v>0.45047136504570923</v>
      </c>
      <c r="K123" s="87">
        <v>0.61949250673611067</v>
      </c>
      <c r="L123" s="87">
        <v>0.43990875555545977</v>
      </c>
      <c r="M123" s="87">
        <v>0.22251370017622718</v>
      </c>
      <c r="N123" s="87">
        <v>0.22937213555717412</v>
      </c>
      <c r="O123" s="87">
        <v>0.21311899899549244</v>
      </c>
      <c r="P123" s="87">
        <v>0.17208823041650806</v>
      </c>
      <c r="Q123" s="87">
        <v>0.13486420832976728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0.32804714206052804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0.71610337708010596</v>
      </c>
      <c r="C126" s="87">
        <v>0.52546774558347698</v>
      </c>
      <c r="D126" s="87">
        <v>0.54430771512104581</v>
      </c>
      <c r="E126" s="87">
        <v>0.61236208942336345</v>
      </c>
      <c r="F126" s="87">
        <v>0.54080147361925546</v>
      </c>
      <c r="G126" s="87">
        <v>0.59188637712905068</v>
      </c>
      <c r="H126" s="87">
        <v>0.62512538881478807</v>
      </c>
      <c r="I126" s="87">
        <v>0.98487409647705659</v>
      </c>
      <c r="J126" s="87">
        <v>0.99487633793502295</v>
      </c>
      <c r="K126" s="87">
        <v>1.3433853442089669</v>
      </c>
      <c r="L126" s="87">
        <v>1.2684100706620247</v>
      </c>
      <c r="M126" s="87">
        <v>0.87135571861282757</v>
      </c>
      <c r="N126" s="87">
        <v>0.95727877681230944</v>
      </c>
      <c r="O126" s="87">
        <v>0.79768143168608141</v>
      </c>
      <c r="P126" s="87">
        <v>1.0375398207951239</v>
      </c>
      <c r="Q126" s="87">
        <v>0.90228626440209003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3.4591390270545199E-4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0.13978133735384168</v>
      </c>
      <c r="C130" s="151">
        <v>0.14350788752378296</v>
      </c>
      <c r="D130" s="151">
        <v>0.1512879211571786</v>
      </c>
      <c r="E130" s="151">
        <v>0.17881472489216654</v>
      </c>
      <c r="F130" s="151">
        <v>0.14395839454862558</v>
      </c>
      <c r="G130" s="151">
        <v>0.1521375089141449</v>
      </c>
      <c r="H130" s="151">
        <v>0.15899402236598958</v>
      </c>
      <c r="I130" s="151">
        <v>0.24609454165590217</v>
      </c>
      <c r="J130" s="151">
        <v>0.25506135934954099</v>
      </c>
      <c r="K130" s="151">
        <v>0.34639020899030748</v>
      </c>
      <c r="L130" s="151">
        <v>0.30146802815602625</v>
      </c>
      <c r="M130" s="151">
        <v>0.1930357797863036</v>
      </c>
      <c r="N130" s="151">
        <v>0.20940898453579113</v>
      </c>
      <c r="O130" s="151">
        <v>0.23632826234908366</v>
      </c>
      <c r="P130" s="151">
        <v>0.21346377374322922</v>
      </c>
      <c r="Q130" s="151">
        <v>0.18302655401150414</v>
      </c>
    </row>
    <row r="131" spans="1:17" x14ac:dyDescent="0.25">
      <c r="A131" s="156" t="s">
        <v>181</v>
      </c>
      <c r="B131" s="204">
        <v>3.8176390460730327</v>
      </c>
      <c r="C131" s="204">
        <v>3.9194167490571221</v>
      </c>
      <c r="D131" s="204">
        <v>4.1319011961290997</v>
      </c>
      <c r="E131" s="204">
        <v>4.8836997032950515</v>
      </c>
      <c r="F131" s="204">
        <v>3.9317207750532042</v>
      </c>
      <c r="G131" s="204">
        <v>4.1551047185410344</v>
      </c>
      <c r="H131" s="204">
        <v>4.3423664372311777</v>
      </c>
      <c r="I131" s="204">
        <v>6.721212924675152</v>
      </c>
      <c r="J131" s="204">
        <v>6.9661102335311886</v>
      </c>
      <c r="K131" s="204">
        <v>9.4604387971428476</v>
      </c>
      <c r="L131" s="204">
        <v>8.2335463175439418</v>
      </c>
      <c r="M131" s="204">
        <v>5.2720981509560207</v>
      </c>
      <c r="N131" s="204">
        <v>5.7192750555721341</v>
      </c>
      <c r="O131" s="204">
        <v>6.454481113960072</v>
      </c>
      <c r="P131" s="204">
        <v>5.8300174614966513</v>
      </c>
      <c r="Q131" s="204">
        <v>4.9987311059541071</v>
      </c>
    </row>
    <row r="132" spans="1:17" x14ac:dyDescent="0.25">
      <c r="A132" s="152" t="s">
        <v>190</v>
      </c>
      <c r="B132" s="151">
        <v>3.0050580634989283</v>
      </c>
      <c r="C132" s="151">
        <v>2.8241176948243494</v>
      </c>
      <c r="D132" s="151">
        <v>3.0149999241454619</v>
      </c>
      <c r="E132" s="151">
        <v>3.305171875248119</v>
      </c>
      <c r="F132" s="151">
        <v>2.0302303861723119</v>
      </c>
      <c r="G132" s="151">
        <v>2.1022644546928859</v>
      </c>
      <c r="H132" s="151">
        <v>2.1190372120711296</v>
      </c>
      <c r="I132" s="151">
        <v>3.2214465956519844</v>
      </c>
      <c r="J132" s="151">
        <v>3.2455102173271477</v>
      </c>
      <c r="K132" s="151">
        <v>5.905967997606151</v>
      </c>
      <c r="L132" s="151">
        <v>5.5702538141978657</v>
      </c>
      <c r="M132" s="151">
        <v>2.6029435410724169</v>
      </c>
      <c r="N132" s="151">
        <v>1.4186184475688945</v>
      </c>
      <c r="O132" s="151">
        <v>2.0168746609834374</v>
      </c>
      <c r="P132" s="151">
        <v>1.5790206129083453</v>
      </c>
      <c r="Q132" s="151">
        <v>1.6767770664876687</v>
      </c>
    </row>
    <row r="133" spans="1:17" x14ac:dyDescent="0.25">
      <c r="A133" s="154" t="s">
        <v>33</v>
      </c>
      <c r="B133" s="83">
        <v>1.8040637488945901</v>
      </c>
      <c r="C133" s="83">
        <v>1.3947508633712444</v>
      </c>
      <c r="D133" s="83">
        <v>1.6432180188574745</v>
      </c>
      <c r="E133" s="83">
        <v>1.6891809177991721</v>
      </c>
      <c r="F133" s="83">
        <v>0.6091433500903688</v>
      </c>
      <c r="G133" s="83">
        <v>0.52707433804868575</v>
      </c>
      <c r="H133" s="83">
        <v>0.38589943213131223</v>
      </c>
      <c r="I133" s="83">
        <v>0.65420185686198895</v>
      </c>
      <c r="J133" s="83">
        <v>0.70822210556235377</v>
      </c>
      <c r="K133" s="83">
        <v>2.0429445036735627</v>
      </c>
      <c r="L133" s="83">
        <v>1.7583288359456672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</v>
      </c>
      <c r="C134" s="208">
        <v>0</v>
      </c>
      <c r="D134" s="208">
        <v>0</v>
      </c>
      <c r="E134" s="208">
        <v>0</v>
      </c>
      <c r="F134" s="208">
        <v>0</v>
      </c>
      <c r="G134" s="208">
        <v>0</v>
      </c>
      <c r="H134" s="208">
        <v>0</v>
      </c>
      <c r="I134" s="208">
        <v>0</v>
      </c>
      <c r="J134" s="208">
        <v>0</v>
      </c>
      <c r="K134" s="208">
        <v>2.9698322808607732E-2</v>
      </c>
      <c r="L134" s="208">
        <v>3.8764036743458276E-2</v>
      </c>
      <c r="M134" s="208">
        <v>2.8934334023790753E-2</v>
      </c>
      <c r="N134" s="208">
        <v>3.9920389883028713E-2</v>
      </c>
      <c r="O134" s="208">
        <v>5.4785264773833942E-2</v>
      </c>
      <c r="P134" s="208">
        <v>3.9248114915666585E-2</v>
      </c>
      <c r="Q134" s="208">
        <v>4.8720776453878706E-2</v>
      </c>
    </row>
    <row r="135" spans="1:17" x14ac:dyDescent="0.25">
      <c r="A135" s="154" t="s">
        <v>125</v>
      </c>
      <c r="B135" s="208">
        <v>8.4828180631799383E-3</v>
      </c>
      <c r="C135" s="208">
        <v>0.46730973227950151</v>
      </c>
      <c r="D135" s="208">
        <v>0.44352515609829019</v>
      </c>
      <c r="E135" s="208">
        <v>0.53444566365406709</v>
      </c>
      <c r="F135" s="208">
        <v>0.44866142342490384</v>
      </c>
      <c r="G135" s="208">
        <v>0.48341164135727244</v>
      </c>
      <c r="H135" s="208">
        <v>0.52424637629560644</v>
      </c>
      <c r="I135" s="208">
        <v>0.73684202944744015</v>
      </c>
      <c r="J135" s="208">
        <v>0.79868666927488763</v>
      </c>
      <c r="K135" s="208">
        <v>1.2331060361593453</v>
      </c>
      <c r="L135" s="208">
        <v>0.9663783530833725</v>
      </c>
      <c r="M135" s="208">
        <v>0.48803925752003657</v>
      </c>
      <c r="N135" s="208">
        <v>0.199950736042386</v>
      </c>
      <c r="O135" s="208">
        <v>0.3582805239883125</v>
      </c>
      <c r="P135" s="208">
        <v>0.12545353145433658</v>
      </c>
      <c r="Q135" s="208">
        <v>0.14230590676132737</v>
      </c>
    </row>
    <row r="136" spans="1:17" x14ac:dyDescent="0.25">
      <c r="A136" s="154" t="s">
        <v>29</v>
      </c>
      <c r="B136" s="208">
        <v>0.44436453051651176</v>
      </c>
      <c r="C136" s="208">
        <v>0.18513211237343366</v>
      </c>
      <c r="D136" s="208">
        <v>0.24497450137822588</v>
      </c>
      <c r="E136" s="208">
        <v>0.3858257377394374</v>
      </c>
      <c r="F136" s="208">
        <v>0.13084275455768402</v>
      </c>
      <c r="G136" s="208">
        <v>5.5739652667006562E-2</v>
      </c>
      <c r="H136" s="208">
        <v>3.6983303782473768E-2</v>
      </c>
      <c r="I136" s="208">
        <v>5.9081443180993211E-2</v>
      </c>
      <c r="J136" s="208">
        <v>5.5689858651706827E-3</v>
      </c>
      <c r="K136" s="208">
        <v>4.3255926792411227E-2</v>
      </c>
      <c r="L136" s="208">
        <v>1.7903941649269575E-2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0.7481469660246467</v>
      </c>
      <c r="C137" s="208">
        <v>0.77692498680016986</v>
      </c>
      <c r="D137" s="208">
        <v>0.68328224781147129</v>
      </c>
      <c r="E137" s="208">
        <v>0.69571955605544211</v>
      </c>
      <c r="F137" s="208">
        <v>0.84158285809935507</v>
      </c>
      <c r="G137" s="208">
        <v>1.0360388226199211</v>
      </c>
      <c r="H137" s="208">
        <v>1.1719080998617371</v>
      </c>
      <c r="I137" s="208">
        <v>1.771321266161562</v>
      </c>
      <c r="J137" s="208">
        <v>1.7330324566247357</v>
      </c>
      <c r="K137" s="208">
        <v>2.5569632081722244</v>
      </c>
      <c r="L137" s="208">
        <v>2.7888786467760984</v>
      </c>
      <c r="M137" s="208">
        <v>2.0859699495285895</v>
      </c>
      <c r="N137" s="208">
        <v>1.1787473216434798</v>
      </c>
      <c r="O137" s="208">
        <v>1.6038088722212909</v>
      </c>
      <c r="P137" s="208">
        <v>1.414318966538342</v>
      </c>
      <c r="Q137" s="208">
        <v>1.4857503832724626</v>
      </c>
    </row>
    <row r="138" spans="1:17" x14ac:dyDescent="0.25">
      <c r="A138" s="152" t="s">
        <v>189</v>
      </c>
      <c r="B138" s="151">
        <v>0.81258098257410438</v>
      </c>
      <c r="C138" s="151">
        <v>1.0952990542327725</v>
      </c>
      <c r="D138" s="151">
        <v>1.1169012719836382</v>
      </c>
      <c r="E138" s="151">
        <v>1.5785278280469326</v>
      </c>
      <c r="F138" s="151">
        <v>1.9014903888808925</v>
      </c>
      <c r="G138" s="151">
        <v>2.052840263848148</v>
      </c>
      <c r="H138" s="151">
        <v>2.2233292251600485</v>
      </c>
      <c r="I138" s="151">
        <v>3.499766329023168</v>
      </c>
      <c r="J138" s="151">
        <v>3.7206000162040409</v>
      </c>
      <c r="K138" s="151">
        <v>3.5544707995366966</v>
      </c>
      <c r="L138" s="151">
        <v>2.6632925033460761</v>
      </c>
      <c r="M138" s="151">
        <v>2.6691546098836034</v>
      </c>
      <c r="N138" s="151">
        <v>4.3006566080032398</v>
      </c>
      <c r="O138" s="151">
        <v>4.4376064529766346</v>
      </c>
      <c r="P138" s="151">
        <v>4.2509968485883061</v>
      </c>
      <c r="Q138" s="151">
        <v>3.3219540394664384</v>
      </c>
    </row>
    <row r="139" spans="1:17" x14ac:dyDescent="0.25">
      <c r="A139" s="156" t="s">
        <v>180</v>
      </c>
      <c r="B139" s="155">
        <v>1.3937784536877811</v>
      </c>
      <c r="C139" s="155">
        <v>1.4309363850094903</v>
      </c>
      <c r="D139" s="155">
        <v>1.5085121433508464</v>
      </c>
      <c r="E139" s="155">
        <v>1.782985593605497</v>
      </c>
      <c r="F139" s="155">
        <v>1.4354284509486728</v>
      </c>
      <c r="G139" s="155">
        <v>1.5169834967703584</v>
      </c>
      <c r="H139" s="155">
        <v>1.585350711575368</v>
      </c>
      <c r="I139" s="155">
        <v>2.4538416660150792</v>
      </c>
      <c r="J139" s="155">
        <v>2.5432510073200851</v>
      </c>
      <c r="K139" s="155">
        <v>3.4539032105334875</v>
      </c>
      <c r="L139" s="155">
        <v>3.0059781232166256</v>
      </c>
      <c r="M139" s="155">
        <v>1.9247856384139461</v>
      </c>
      <c r="N139" s="155">
        <v>2.0880450579449388</v>
      </c>
      <c r="O139" s="155">
        <v>2.3564607857901074</v>
      </c>
      <c r="P139" s="155">
        <v>2.1284759047128929</v>
      </c>
      <c r="Q139" s="155">
        <v>1.8249823063876016</v>
      </c>
    </row>
    <row r="140" spans="1:17" x14ac:dyDescent="0.25">
      <c r="A140" s="152" t="s">
        <v>193</v>
      </c>
      <c r="B140" s="151">
        <v>0.72190100107116284</v>
      </c>
      <c r="C140" s="151">
        <v>0.67843394302427906</v>
      </c>
      <c r="D140" s="151">
        <v>0.72428932069813423</v>
      </c>
      <c r="E140" s="151">
        <v>0.79399693284985329</v>
      </c>
      <c r="F140" s="151">
        <v>0.48771947736556925</v>
      </c>
      <c r="G140" s="151">
        <v>0.50502412342478109</v>
      </c>
      <c r="H140" s="151">
        <v>0.50905342005939591</v>
      </c>
      <c r="I140" s="151">
        <v>0.77388372309541897</v>
      </c>
      <c r="J140" s="151">
        <v>0.77966449411868144</v>
      </c>
      <c r="K140" s="151">
        <v>1.4187826390289151</v>
      </c>
      <c r="L140" s="151">
        <v>1.3381344785091667</v>
      </c>
      <c r="M140" s="151">
        <v>0.62530157764872252</v>
      </c>
      <c r="N140" s="151">
        <v>0.34079277531349711</v>
      </c>
      <c r="O140" s="151">
        <v>0.48451104971453901</v>
      </c>
      <c r="P140" s="151">
        <v>0.37932596877788793</v>
      </c>
      <c r="Q140" s="151">
        <v>0.40280986832620913</v>
      </c>
    </row>
    <row r="141" spans="1:17" x14ac:dyDescent="0.25">
      <c r="A141" s="152" t="s">
        <v>187</v>
      </c>
      <c r="B141" s="151">
        <v>0.47667223116122104</v>
      </c>
      <c r="C141" s="151">
        <v>0.48938024367324562</v>
      </c>
      <c r="D141" s="151">
        <v>0.51591115302598933</v>
      </c>
      <c r="E141" s="151">
        <v>0.60978107301307993</v>
      </c>
      <c r="F141" s="151">
        <v>0.49091653022444598</v>
      </c>
      <c r="G141" s="151">
        <v>0.51880835589546259</v>
      </c>
      <c r="H141" s="151">
        <v>0.54218994335877579</v>
      </c>
      <c r="I141" s="151">
        <v>0.83921384977715707</v>
      </c>
      <c r="J141" s="151">
        <v>0.86979184450346914</v>
      </c>
      <c r="K141" s="151">
        <v>1.1812348980024527</v>
      </c>
      <c r="L141" s="151">
        <v>1.0280445181400857</v>
      </c>
      <c r="M141" s="151">
        <v>0.65827668833756947</v>
      </c>
      <c r="N141" s="151">
        <v>0.71411140981716903</v>
      </c>
      <c r="O141" s="151">
        <v>0.80590958874021679</v>
      </c>
      <c r="P141" s="151">
        <v>0.72793875941180941</v>
      </c>
      <c r="Q141" s="151">
        <v>0.6241439487845597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4.5730336749830527E-2</v>
      </c>
      <c r="C145" s="87">
        <v>0.1731604449939621</v>
      </c>
      <c r="D145" s="87">
        <v>0.18835370056230727</v>
      </c>
      <c r="E145" s="87">
        <v>0.24126936460885934</v>
      </c>
      <c r="F145" s="87">
        <v>0.16546908925268905</v>
      </c>
      <c r="G145" s="87">
        <v>0.16261867043925921</v>
      </c>
      <c r="H145" s="87">
        <v>0.16599744389180748</v>
      </c>
      <c r="I145" s="87">
        <v>0.24652915860434632</v>
      </c>
      <c r="J145" s="87">
        <v>0.27108793177659768</v>
      </c>
      <c r="K145" s="87">
        <v>0.37280270275370719</v>
      </c>
      <c r="L145" s="87">
        <v>0.26473148787569606</v>
      </c>
      <c r="M145" s="87">
        <v>0.13390591157022969</v>
      </c>
      <c r="N145" s="87">
        <v>0.13803323065621798</v>
      </c>
      <c r="O145" s="87">
        <v>0.12825230001939089</v>
      </c>
      <c r="P145" s="87">
        <v>0.10356050592022004</v>
      </c>
      <c r="Q145" s="87">
        <v>8.1159563389994999E-2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0.19741459317261739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0.43094189441139052</v>
      </c>
      <c r="C148" s="87">
        <v>0.31621979867928351</v>
      </c>
      <c r="D148" s="87">
        <v>0.32755745246368206</v>
      </c>
      <c r="E148" s="87">
        <v>0.36851170840422054</v>
      </c>
      <c r="F148" s="87">
        <v>0.32544744097175693</v>
      </c>
      <c r="G148" s="87">
        <v>0.35618968545620333</v>
      </c>
      <c r="H148" s="87">
        <v>0.37619249946696831</v>
      </c>
      <c r="I148" s="87">
        <v>0.59268469117281075</v>
      </c>
      <c r="J148" s="87">
        <v>0.5987039127268714</v>
      </c>
      <c r="K148" s="87">
        <v>0.80843219524874566</v>
      </c>
      <c r="L148" s="87">
        <v>0.76331303026438957</v>
      </c>
      <c r="M148" s="87">
        <v>0.52437077676733979</v>
      </c>
      <c r="N148" s="87">
        <v>0.57607817916095105</v>
      </c>
      <c r="O148" s="87">
        <v>0.48003452896597154</v>
      </c>
      <c r="P148" s="87">
        <v>0.62437825349158937</v>
      </c>
      <c r="Q148" s="87">
        <v>0.54298438539456473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2.081665822369799E-4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0.19520522145539715</v>
      </c>
      <c r="C152" s="151">
        <v>0.26312219831196554</v>
      </c>
      <c r="D152" s="151">
        <v>0.26831166962672259</v>
      </c>
      <c r="E152" s="151">
        <v>0.37920758774256386</v>
      </c>
      <c r="F152" s="151">
        <v>0.45679244335865749</v>
      </c>
      <c r="G152" s="151">
        <v>0.4931510174501148</v>
      </c>
      <c r="H152" s="151">
        <v>0.53410734815719618</v>
      </c>
      <c r="I152" s="151">
        <v>0.84074409314250309</v>
      </c>
      <c r="J152" s="151">
        <v>0.89379466869793467</v>
      </c>
      <c r="K152" s="151">
        <v>0.85388567350211952</v>
      </c>
      <c r="L152" s="151">
        <v>0.63979912656737292</v>
      </c>
      <c r="M152" s="151">
        <v>0.64120737242765402</v>
      </c>
      <c r="N152" s="151">
        <v>1.0331408728142726</v>
      </c>
      <c r="O152" s="151">
        <v>1.0660401473353516</v>
      </c>
      <c r="P152" s="151">
        <v>1.0212111765231955</v>
      </c>
      <c r="Q152" s="151">
        <v>0.79802848927683279</v>
      </c>
    </row>
    <row r="153" spans="1:17" x14ac:dyDescent="0.25">
      <c r="A153" s="243" t="s">
        <v>179</v>
      </c>
      <c r="B153" s="242">
        <v>1.858371271583708</v>
      </c>
      <c r="C153" s="242">
        <v>1.9079151800126537</v>
      </c>
      <c r="D153" s="242">
        <v>2.0113495244677946</v>
      </c>
      <c r="E153" s="242">
        <v>2.3773141248073291</v>
      </c>
      <c r="F153" s="242">
        <v>1.9139046012648968</v>
      </c>
      <c r="G153" s="242">
        <v>2.0226446623604777</v>
      </c>
      <c r="H153" s="242">
        <v>2.1138009487671567</v>
      </c>
      <c r="I153" s="242">
        <v>3.2717888880201054</v>
      </c>
      <c r="J153" s="242">
        <v>3.3910013430934463</v>
      </c>
      <c r="K153" s="242">
        <v>4.605204280711316</v>
      </c>
      <c r="L153" s="242">
        <v>4.0079708309555002</v>
      </c>
      <c r="M153" s="242">
        <v>2.5663808512185948</v>
      </c>
      <c r="N153" s="242">
        <v>2.7840600772599182</v>
      </c>
      <c r="O153" s="242">
        <v>3.1419477143868098</v>
      </c>
      <c r="P153" s="242">
        <v>2.8379678729505238</v>
      </c>
      <c r="Q153" s="242">
        <v>2.4333097418501355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0.99999999999999978</v>
      </c>
      <c r="C157" s="77">
        <f t="shared" si="0"/>
        <v>1.0000000000000002</v>
      </c>
      <c r="D157" s="77">
        <f t="shared" si="0"/>
        <v>1</v>
      </c>
      <c r="E157" s="77">
        <f t="shared" si="0"/>
        <v>0.99999999999999956</v>
      </c>
      <c r="F157" s="77">
        <f t="shared" si="0"/>
        <v>0.99999999999999989</v>
      </c>
      <c r="G157" s="77">
        <f t="shared" si="0"/>
        <v>0.99999999999999967</v>
      </c>
      <c r="H157" s="77">
        <f t="shared" si="0"/>
        <v>1.0000000000000002</v>
      </c>
      <c r="I157" s="77">
        <f t="shared" si="0"/>
        <v>0.99999999999999989</v>
      </c>
      <c r="J157" s="77">
        <f t="shared" si="0"/>
        <v>1.0000000000000002</v>
      </c>
      <c r="K157" s="77">
        <f t="shared" si="0"/>
        <v>0.99999999999999989</v>
      </c>
      <c r="L157" s="77">
        <f t="shared" si="0"/>
        <v>0.99999999999999989</v>
      </c>
      <c r="M157" s="77">
        <f t="shared" si="0"/>
        <v>1</v>
      </c>
      <c r="N157" s="77">
        <f t="shared" si="0"/>
        <v>1.0000000000000002</v>
      </c>
      <c r="O157" s="77">
        <f t="shared" si="0"/>
        <v>1</v>
      </c>
      <c r="P157" s="77">
        <f t="shared" si="0"/>
        <v>0.99999999999999989</v>
      </c>
      <c r="Q157" s="77">
        <f t="shared" si="0"/>
        <v>0.99999999999999989</v>
      </c>
    </row>
    <row r="158" spans="1:17" x14ac:dyDescent="0.25">
      <c r="A158" s="132" t="s">
        <v>83</v>
      </c>
      <c r="B158" s="240">
        <f t="shared" ref="B158:Q158" si="1">IF(B$6=0,0,B$6/B$5)</f>
        <v>5.2563753063263824E-3</v>
      </c>
      <c r="C158" s="240">
        <f t="shared" si="1"/>
        <v>5.3842954506394813E-3</v>
      </c>
      <c r="D158" s="240">
        <f t="shared" si="1"/>
        <v>5.5322724314407577E-3</v>
      </c>
      <c r="E158" s="240">
        <f t="shared" si="1"/>
        <v>5.044561447590263E-3</v>
      </c>
      <c r="F158" s="240">
        <f t="shared" si="1"/>
        <v>4.5465084886894243E-3</v>
      </c>
      <c r="G158" s="240">
        <f t="shared" si="1"/>
        <v>4.3420936234960161E-3</v>
      </c>
      <c r="H158" s="240">
        <f t="shared" si="1"/>
        <v>4.1604355414164226E-3</v>
      </c>
      <c r="I158" s="240">
        <f t="shared" si="1"/>
        <v>4.1940146746262405E-3</v>
      </c>
      <c r="J158" s="240">
        <f t="shared" si="1"/>
        <v>4.0185365008289058E-3</v>
      </c>
      <c r="K158" s="240">
        <f t="shared" si="1"/>
        <v>4.2055812103886179E-3</v>
      </c>
      <c r="L158" s="240">
        <f t="shared" si="1"/>
        <v>3.9933977908078403E-3</v>
      </c>
      <c r="M158" s="240">
        <f t="shared" si="1"/>
        <v>4.3830096217601896E-3</v>
      </c>
      <c r="N158" s="240">
        <f t="shared" si="1"/>
        <v>4.4230330031377729E-3</v>
      </c>
      <c r="O158" s="240">
        <f t="shared" si="1"/>
        <v>4.2850999393664541E-3</v>
      </c>
      <c r="P158" s="240">
        <f t="shared" si="1"/>
        <v>4.0212034219731354E-3</v>
      </c>
      <c r="Q158" s="240">
        <f t="shared" si="1"/>
        <v>3.5488368498542669E-3</v>
      </c>
    </row>
    <row r="159" spans="1:17" x14ac:dyDescent="0.25">
      <c r="A159" s="76" t="s">
        <v>82</v>
      </c>
      <c r="B159" s="239">
        <f t="shared" ref="B159:Q159" si="2">IF(B$7=0,0,B$7/B$5)</f>
        <v>1.3490899502834218E-2</v>
      </c>
      <c r="C159" s="239">
        <f t="shared" si="2"/>
        <v>1.3819216586517155E-2</v>
      </c>
      <c r="D159" s="239">
        <f t="shared" si="2"/>
        <v>1.4199011114187223E-2</v>
      </c>
      <c r="E159" s="239">
        <f t="shared" si="2"/>
        <v>1.2947262620955323E-2</v>
      </c>
      <c r="F159" s="239">
        <f t="shared" si="2"/>
        <v>1.1668970637593047E-2</v>
      </c>
      <c r="G159" s="239">
        <f t="shared" si="2"/>
        <v>1.1144323852975032E-2</v>
      </c>
      <c r="H159" s="239">
        <f t="shared" si="2"/>
        <v>1.0678084137126776E-2</v>
      </c>
      <c r="I159" s="239">
        <f t="shared" si="2"/>
        <v>1.0764267616259381E-2</v>
      </c>
      <c r="J159" s="239">
        <f t="shared" si="2"/>
        <v>1.0313889119733183E-2</v>
      </c>
      <c r="K159" s="239">
        <f t="shared" si="2"/>
        <v>1.0793954037504525E-2</v>
      </c>
      <c r="L159" s="239">
        <f t="shared" si="2"/>
        <v>1.0249368648731633E-2</v>
      </c>
      <c r="M159" s="239">
        <f t="shared" si="2"/>
        <v>1.1249337971730163E-2</v>
      </c>
      <c r="N159" s="239">
        <f t="shared" si="2"/>
        <v>1.1352061119234248E-2</v>
      </c>
      <c r="O159" s="239">
        <f t="shared" si="2"/>
        <v>1.0998045092407309E-2</v>
      </c>
      <c r="P159" s="239">
        <f t="shared" si="2"/>
        <v>1.0320733982027449E-2</v>
      </c>
      <c r="Q159" s="239">
        <f t="shared" si="2"/>
        <v>9.108368125030129E-3</v>
      </c>
    </row>
    <row r="160" spans="1:17" x14ac:dyDescent="0.25">
      <c r="A160" s="76" t="s">
        <v>81</v>
      </c>
      <c r="B160" s="239">
        <f t="shared" ref="B160:Q160" si="3">IF(B$8=0,0,B$8/B$5)</f>
        <v>3.7232078690557506E-3</v>
      </c>
      <c r="C160" s="239">
        <f t="shared" si="3"/>
        <v>3.8138165604374437E-3</v>
      </c>
      <c r="D160" s="239">
        <f t="shared" si="3"/>
        <v>3.9186319564566965E-3</v>
      </c>
      <c r="E160" s="239">
        <f t="shared" si="3"/>
        <v>3.573175388560642E-3</v>
      </c>
      <c r="F160" s="239">
        <f t="shared" si="3"/>
        <v>3.220393369066283E-3</v>
      </c>
      <c r="G160" s="239">
        <f t="shared" si="3"/>
        <v>3.0756017607265853E-3</v>
      </c>
      <c r="H160" s="239">
        <f t="shared" si="3"/>
        <v>2.9469292894397114E-3</v>
      </c>
      <c r="I160" s="239">
        <f t="shared" si="3"/>
        <v>2.9707141384500905E-3</v>
      </c>
      <c r="J160" s="239">
        <f t="shared" si="3"/>
        <v>2.8464190340378487E-3</v>
      </c>
      <c r="K160" s="239">
        <f t="shared" si="3"/>
        <v>2.9789069737136548E-3</v>
      </c>
      <c r="L160" s="239">
        <f t="shared" si="3"/>
        <v>2.8286127250294921E-3</v>
      </c>
      <c r="M160" s="239">
        <f t="shared" si="3"/>
        <v>3.1045834748983443E-3</v>
      </c>
      <c r="N160" s="239">
        <f t="shared" si="3"/>
        <v>3.1329329286201683E-3</v>
      </c>
      <c r="O160" s="239">
        <f t="shared" si="3"/>
        <v>3.0352318630554147E-3</v>
      </c>
      <c r="P160" s="239">
        <f t="shared" si="3"/>
        <v>2.8483080737680211E-3</v>
      </c>
      <c r="Q160" s="239">
        <f t="shared" si="3"/>
        <v>2.5137202949472946E-3</v>
      </c>
    </row>
    <row r="161" spans="1:17" x14ac:dyDescent="0.25">
      <c r="A161" s="76" t="s">
        <v>80</v>
      </c>
      <c r="B161" s="239">
        <f t="shared" ref="B161:Q161" si="4">IF(B$9=0,0,B$9/B$5)</f>
        <v>1.3753370430597909E-2</v>
      </c>
      <c r="C161" s="239">
        <f t="shared" si="4"/>
        <v>1.4088075056455988E-2</v>
      </c>
      <c r="D161" s="239">
        <f t="shared" si="4"/>
        <v>1.4475258640876214E-2</v>
      </c>
      <c r="E161" s="239">
        <f t="shared" si="4"/>
        <v>1.3199156872440065E-2</v>
      </c>
      <c r="F161" s="239">
        <f t="shared" si="4"/>
        <v>1.1895995199495156E-2</v>
      </c>
      <c r="G161" s="239">
        <f t="shared" si="4"/>
        <v>1.1361141198651271E-2</v>
      </c>
      <c r="H161" s="239">
        <f t="shared" si="4"/>
        <v>1.0885830599816061E-2</v>
      </c>
      <c r="I161" s="239">
        <f t="shared" si="4"/>
        <v>1.0973690813529714E-2</v>
      </c>
      <c r="J161" s="239">
        <f t="shared" si="4"/>
        <v>1.0514550020478866E-2</v>
      </c>
      <c r="K161" s="239">
        <f t="shared" si="4"/>
        <v>1.1003954796154257E-2</v>
      </c>
      <c r="L161" s="239">
        <f t="shared" si="4"/>
        <v>1.0448774277515654E-2</v>
      </c>
      <c r="M161" s="239">
        <f t="shared" si="4"/>
        <v>1.1468198409727426E-2</v>
      </c>
      <c r="N161" s="239">
        <f t="shared" si="4"/>
        <v>1.1572920077776603E-2</v>
      </c>
      <c r="O161" s="239">
        <f t="shared" si="4"/>
        <v>1.1212016525400686E-2</v>
      </c>
      <c r="P161" s="239">
        <f t="shared" si="4"/>
        <v>1.0521528052348404E-2</v>
      </c>
      <c r="Q161" s="239">
        <f t="shared" si="4"/>
        <v>9.2855751253259691E-3</v>
      </c>
    </row>
    <row r="162" spans="1:17" x14ac:dyDescent="0.25">
      <c r="A162" s="129" t="s">
        <v>79</v>
      </c>
      <c r="B162" s="238">
        <f t="shared" ref="B162:Q162" si="5">IF(B$10=0,0,B$10/B$5)</f>
        <v>1.4717850857713868E-2</v>
      </c>
      <c r="C162" s="238">
        <f t="shared" si="5"/>
        <v>1.507602726179055E-2</v>
      </c>
      <c r="D162" s="238">
        <f t="shared" si="5"/>
        <v>1.5490362808034118E-2</v>
      </c>
      <c r="E162" s="238">
        <f t="shared" si="5"/>
        <v>1.4124772053252735E-2</v>
      </c>
      <c r="F162" s="238">
        <f t="shared" si="5"/>
        <v>1.2730223768330388E-2</v>
      </c>
      <c r="G162" s="238">
        <f t="shared" si="5"/>
        <v>1.2157862145788846E-2</v>
      </c>
      <c r="H162" s="238">
        <f t="shared" si="5"/>
        <v>1.1649219515965986E-2</v>
      </c>
      <c r="I162" s="238">
        <f t="shared" si="5"/>
        <v>1.1743241088953473E-2</v>
      </c>
      <c r="J162" s="238">
        <f t="shared" si="5"/>
        <v>1.1251902202320935E-2</v>
      </c>
      <c r="K162" s="238">
        <f t="shared" si="5"/>
        <v>1.1775627389088128E-2</v>
      </c>
      <c r="L162" s="238">
        <f t="shared" si="5"/>
        <v>1.1181513814261952E-2</v>
      </c>
      <c r="M162" s="238">
        <f t="shared" si="5"/>
        <v>1.2272426940928532E-2</v>
      </c>
      <c r="N162" s="238">
        <f t="shared" si="5"/>
        <v>1.2384492408785766E-2</v>
      </c>
      <c r="O162" s="238">
        <f t="shared" si="5"/>
        <v>1.1998279830226069E-2</v>
      </c>
      <c r="P162" s="238">
        <f t="shared" si="5"/>
        <v>1.1259369581524781E-2</v>
      </c>
      <c r="Q162" s="238">
        <f t="shared" si="5"/>
        <v>9.9367431795919468E-3</v>
      </c>
    </row>
    <row r="163" spans="1:17" x14ac:dyDescent="0.25">
      <c r="A163" s="232" t="s">
        <v>185</v>
      </c>
      <c r="B163" s="241">
        <f t="shared" ref="B163:Q163" si="6">IF(B$15=0,0,B$15/B$5)</f>
        <v>0.48127420379847247</v>
      </c>
      <c r="C163" s="241">
        <f t="shared" si="6"/>
        <v>0.46865039464444141</v>
      </c>
      <c r="D163" s="241">
        <f t="shared" si="6"/>
        <v>0.45404727505873449</v>
      </c>
      <c r="E163" s="241">
        <f t="shared" si="6"/>
        <v>0.50217707053007188</v>
      </c>
      <c r="F163" s="241">
        <f t="shared" si="6"/>
        <v>0.55132746459448001</v>
      </c>
      <c r="G163" s="241">
        <f t="shared" si="6"/>
        <v>0.57150016108653923</v>
      </c>
      <c r="H163" s="241">
        <f t="shared" si="6"/>
        <v>0.58942710270917564</v>
      </c>
      <c r="I163" s="241">
        <f t="shared" si="6"/>
        <v>0.58611334339882815</v>
      </c>
      <c r="J163" s="241">
        <f t="shared" si="6"/>
        <v>0.60343042030341276</v>
      </c>
      <c r="K163" s="241">
        <f t="shared" si="6"/>
        <v>0.58497189893891455</v>
      </c>
      <c r="L163" s="241">
        <f t="shared" si="6"/>
        <v>0.60591123581052864</v>
      </c>
      <c r="M163" s="241">
        <f t="shared" si="6"/>
        <v>0.56746236269124251</v>
      </c>
      <c r="N163" s="241">
        <f t="shared" si="6"/>
        <v>0.56351265226117175</v>
      </c>
      <c r="O163" s="241">
        <f t="shared" si="6"/>
        <v>0.57712458713218029</v>
      </c>
      <c r="P163" s="241">
        <f t="shared" si="6"/>
        <v>0.60316723498780489</v>
      </c>
      <c r="Q163" s="241">
        <f t="shared" si="6"/>
        <v>0.64978276602236373</v>
      </c>
    </row>
    <row r="164" spans="1:17" x14ac:dyDescent="0.25">
      <c r="A164" s="127" t="s">
        <v>184</v>
      </c>
      <c r="B164" s="237">
        <f t="shared" ref="B164:Q164" si="7">IF(B$24=0,0,B$24/B$5)</f>
        <v>0.33597752480966792</v>
      </c>
      <c r="C164" s="237">
        <f t="shared" si="7"/>
        <v>0.34415393744289147</v>
      </c>
      <c r="D164" s="237">
        <f t="shared" si="7"/>
        <v>0.35361234496538768</v>
      </c>
      <c r="E164" s="237">
        <f t="shared" si="7"/>
        <v>0.32243878531119741</v>
      </c>
      <c r="F164" s="237">
        <f t="shared" si="7"/>
        <v>0.29060418625693335</v>
      </c>
      <c r="G164" s="237">
        <f t="shared" si="7"/>
        <v>0.27753837637092249</v>
      </c>
      <c r="H164" s="237">
        <f t="shared" si="7"/>
        <v>0.26592713683379959</v>
      </c>
      <c r="I164" s="237">
        <f t="shared" si="7"/>
        <v>0.26807345124318166</v>
      </c>
      <c r="J164" s="237">
        <f t="shared" si="7"/>
        <v>0.25685721970438891</v>
      </c>
      <c r="K164" s="237">
        <f t="shared" si="7"/>
        <v>0.26881276223784917</v>
      </c>
      <c r="L164" s="237">
        <f t="shared" si="7"/>
        <v>0.25525040111218894</v>
      </c>
      <c r="M164" s="237">
        <f t="shared" si="7"/>
        <v>0.28015364925780484</v>
      </c>
      <c r="N164" s="237">
        <f t="shared" si="7"/>
        <v>0.28271186776887081</v>
      </c>
      <c r="O164" s="237">
        <f t="shared" si="7"/>
        <v>0.27389544834396296</v>
      </c>
      <c r="P164" s="237">
        <f t="shared" si="7"/>
        <v>0.2570276842379664</v>
      </c>
      <c r="Q164" s="237">
        <f t="shared" si="7"/>
        <v>0.22683491023411742</v>
      </c>
    </row>
    <row r="165" spans="1:17" x14ac:dyDescent="0.25">
      <c r="A165" s="127" t="s">
        <v>181</v>
      </c>
      <c r="B165" s="237">
        <f t="shared" ref="B165:Q165" si="8">IF(B$35=0,0,B$35/B$5)</f>
        <v>8.2702159953149043E-2</v>
      </c>
      <c r="C165" s="237">
        <f t="shared" si="8"/>
        <v>8.4714815370557903E-2</v>
      </c>
      <c r="D165" s="237">
        <f t="shared" si="8"/>
        <v>8.7043038760710803E-2</v>
      </c>
      <c r="E165" s="237">
        <f t="shared" si="8"/>
        <v>7.9369547153525566E-2</v>
      </c>
      <c r="F165" s="237">
        <f t="shared" si="8"/>
        <v>7.1533338155552809E-2</v>
      </c>
      <c r="G165" s="237">
        <f t="shared" si="8"/>
        <v>6.8317138798996299E-2</v>
      </c>
      <c r="H165" s="237">
        <f t="shared" si="8"/>
        <v>6.5458987528319884E-2</v>
      </c>
      <c r="I165" s="237">
        <f t="shared" si="8"/>
        <v>6.5987311075244637E-2</v>
      </c>
      <c r="J165" s="237">
        <f t="shared" si="8"/>
        <v>6.3226392542618789E-2</v>
      </c>
      <c r="K165" s="237">
        <f t="shared" si="8"/>
        <v>6.6169295320085947E-2</v>
      </c>
      <c r="L165" s="237">
        <f t="shared" si="8"/>
        <v>6.2830867966077258E-2</v>
      </c>
      <c r="M165" s="237">
        <f t="shared" si="8"/>
        <v>6.8960898278844274E-2</v>
      </c>
      <c r="N165" s="237">
        <f t="shared" si="8"/>
        <v>6.9590613604645121E-2</v>
      </c>
      <c r="O165" s="237">
        <f t="shared" si="8"/>
        <v>6.7420418053898548E-2</v>
      </c>
      <c r="P165" s="237">
        <f t="shared" si="8"/>
        <v>6.3268353043191727E-2</v>
      </c>
      <c r="Q165" s="237">
        <f t="shared" si="8"/>
        <v>5.5836285596090426E-2</v>
      </c>
    </row>
    <row r="166" spans="1:17" x14ac:dyDescent="0.25">
      <c r="A166" s="142" t="s">
        <v>190</v>
      </c>
      <c r="B166" s="235">
        <f t="shared" ref="B166:Q166" si="9">IF(B$36=0,0,B$36/B$5)</f>
        <v>6.509908077654189E-2</v>
      </c>
      <c r="C166" s="235">
        <f t="shared" si="9"/>
        <v>6.1040870216040294E-2</v>
      </c>
      <c r="D166" s="235">
        <f t="shared" si="9"/>
        <v>6.351428623385065E-2</v>
      </c>
      <c r="E166" s="235">
        <f t="shared" si="9"/>
        <v>5.3715422925372951E-2</v>
      </c>
      <c r="F166" s="235">
        <f t="shared" si="9"/>
        <v>3.6937810454196682E-2</v>
      </c>
      <c r="G166" s="235">
        <f t="shared" si="9"/>
        <v>3.4564879172017386E-2</v>
      </c>
      <c r="H166" s="235">
        <f t="shared" si="9"/>
        <v>3.1943418972594922E-2</v>
      </c>
      <c r="I166" s="235">
        <f t="shared" si="9"/>
        <v>3.1627416212208374E-2</v>
      </c>
      <c r="J166" s="235">
        <f t="shared" si="9"/>
        <v>2.9457171380101382E-2</v>
      </c>
      <c r="K166" s="235">
        <f t="shared" si="9"/>
        <v>4.1308204509774106E-2</v>
      </c>
      <c r="L166" s="235">
        <f t="shared" si="9"/>
        <v>4.2507064202901602E-2</v>
      </c>
      <c r="M166" s="235">
        <f t="shared" si="9"/>
        <v>3.4047417104501286E-2</v>
      </c>
      <c r="N166" s="235">
        <f t="shared" si="9"/>
        <v>1.7261370939137776E-2</v>
      </c>
      <c r="O166" s="235">
        <f t="shared" si="9"/>
        <v>2.1067306636271217E-2</v>
      </c>
      <c r="P166" s="235">
        <f t="shared" si="9"/>
        <v>1.7135803496258456E-2</v>
      </c>
      <c r="Q166" s="235">
        <f t="shared" si="9"/>
        <v>1.8729753847703715E-2</v>
      </c>
    </row>
    <row r="167" spans="1:17" x14ac:dyDescent="0.25">
      <c r="A167" s="142" t="s">
        <v>189</v>
      </c>
      <c r="B167" s="235">
        <f t="shared" ref="B167:Q167" si="10">IF(B$42=0,0,B$42/B$5)</f>
        <v>1.7603079176607153E-2</v>
      </c>
      <c r="C167" s="235">
        <f t="shared" si="10"/>
        <v>2.3673945154517612E-2</v>
      </c>
      <c r="D167" s="235">
        <f t="shared" si="10"/>
        <v>2.3528752526860139E-2</v>
      </c>
      <c r="E167" s="235">
        <f t="shared" si="10"/>
        <v>2.5654124228152608E-2</v>
      </c>
      <c r="F167" s="235">
        <f t="shared" si="10"/>
        <v>3.459552770135612E-2</v>
      </c>
      <c r="G167" s="235">
        <f t="shared" si="10"/>
        <v>3.3752259626978913E-2</v>
      </c>
      <c r="H167" s="235">
        <f t="shared" si="10"/>
        <v>3.3515568555724969E-2</v>
      </c>
      <c r="I167" s="235">
        <f t="shared" si="10"/>
        <v>3.4359894863036276E-2</v>
      </c>
      <c r="J167" s="235">
        <f t="shared" si="10"/>
        <v>3.3769221162517411E-2</v>
      </c>
      <c r="K167" s="235">
        <f t="shared" si="10"/>
        <v>2.4861090810311851E-2</v>
      </c>
      <c r="L167" s="235">
        <f t="shared" si="10"/>
        <v>2.0323803763175663E-2</v>
      </c>
      <c r="M167" s="235">
        <f t="shared" si="10"/>
        <v>3.4913481174342981E-2</v>
      </c>
      <c r="N167" s="235">
        <f t="shared" si="10"/>
        <v>5.2329242665507335E-2</v>
      </c>
      <c r="O167" s="235">
        <f t="shared" si="10"/>
        <v>4.6353111417627331E-2</v>
      </c>
      <c r="P167" s="235">
        <f t="shared" si="10"/>
        <v>4.6132549546933264E-2</v>
      </c>
      <c r="Q167" s="235">
        <f t="shared" si="10"/>
        <v>3.7106531748386712E-2</v>
      </c>
    </row>
    <row r="168" spans="1:17" x14ac:dyDescent="0.25">
      <c r="A168" s="127" t="s">
        <v>180</v>
      </c>
      <c r="B168" s="236">
        <f t="shared" ref="B168:Q168" si="11">IF(B$43=0,0,B$43/B$5)</f>
        <v>3.3597752480966837E-2</v>
      </c>
      <c r="C168" s="236">
        <f t="shared" si="11"/>
        <v>3.4415393744289188E-2</v>
      </c>
      <c r="D168" s="236">
        <f t="shared" si="11"/>
        <v>3.5361234496538781E-2</v>
      </c>
      <c r="E168" s="236">
        <f t="shared" si="11"/>
        <v>3.2243878531119791E-2</v>
      </c>
      <c r="F168" s="236">
        <f t="shared" si="11"/>
        <v>2.9060418625693356E-2</v>
      </c>
      <c r="G168" s="236">
        <f t="shared" si="11"/>
        <v>2.7753837637092212E-2</v>
      </c>
      <c r="H168" s="236">
        <f t="shared" si="11"/>
        <v>2.6592713683379968E-2</v>
      </c>
      <c r="I168" s="236">
        <f t="shared" si="11"/>
        <v>2.6807345124318156E-2</v>
      </c>
      <c r="J168" s="236">
        <f t="shared" si="11"/>
        <v>2.5685721970438901E-2</v>
      </c>
      <c r="K168" s="236">
        <f t="shared" si="11"/>
        <v>2.6881276223784879E-2</v>
      </c>
      <c r="L168" s="236">
        <f t="shared" si="11"/>
        <v>2.5525040111218936E-2</v>
      </c>
      <c r="M168" s="236">
        <f t="shared" si="11"/>
        <v>2.8015364925780491E-2</v>
      </c>
      <c r="N168" s="236">
        <f t="shared" si="11"/>
        <v>2.827118677688709E-2</v>
      </c>
      <c r="O168" s="236">
        <f t="shared" si="11"/>
        <v>2.7389544834396311E-2</v>
      </c>
      <c r="P168" s="236">
        <f t="shared" si="11"/>
        <v>2.5702768423796631E-2</v>
      </c>
      <c r="Q168" s="236">
        <f t="shared" si="11"/>
        <v>2.2683491023411731E-2</v>
      </c>
    </row>
    <row r="169" spans="1:17" x14ac:dyDescent="0.25">
      <c r="A169" s="142" t="s">
        <v>188</v>
      </c>
      <c r="B169" s="235">
        <f t="shared" ref="B169:Q169" si="12">IF(B$44=0,0,B$44/B$5)</f>
        <v>2.0343462742669388E-3</v>
      </c>
      <c r="C169" s="235">
        <f t="shared" si="12"/>
        <v>1.9075271942512603E-3</v>
      </c>
      <c r="D169" s="235">
        <f t="shared" si="12"/>
        <v>1.9848214448078359E-3</v>
      </c>
      <c r="E169" s="235">
        <f t="shared" si="12"/>
        <v>1.6786069664179077E-3</v>
      </c>
      <c r="F169" s="235">
        <f t="shared" si="12"/>
        <v>1.1543065766936489E-3</v>
      </c>
      <c r="G169" s="235">
        <f t="shared" si="12"/>
        <v>1.0801524741255448E-3</v>
      </c>
      <c r="H169" s="235">
        <f t="shared" si="12"/>
        <v>9.9823184289359154E-4</v>
      </c>
      <c r="I169" s="235">
        <f t="shared" si="12"/>
        <v>9.8835675663151582E-4</v>
      </c>
      <c r="J169" s="235">
        <f t="shared" si="12"/>
        <v>9.2053660562816915E-4</v>
      </c>
      <c r="K169" s="235">
        <f t="shared" si="12"/>
        <v>1.2908813909304421E-3</v>
      </c>
      <c r="L169" s="235">
        <f t="shared" si="12"/>
        <v>1.3283457563406794E-3</v>
      </c>
      <c r="M169" s="235">
        <f t="shared" si="12"/>
        <v>1.0639817845156661E-3</v>
      </c>
      <c r="N169" s="235">
        <f t="shared" si="12"/>
        <v>5.3941784184805572E-4</v>
      </c>
      <c r="O169" s="235">
        <f t="shared" si="12"/>
        <v>6.5835333238347706E-4</v>
      </c>
      <c r="P169" s="235">
        <f t="shared" si="12"/>
        <v>5.3549385925807642E-4</v>
      </c>
      <c r="Q169" s="235">
        <f t="shared" si="12"/>
        <v>5.8530480774074173E-4</v>
      </c>
    </row>
    <row r="170" spans="1:17" x14ac:dyDescent="0.25">
      <c r="A170" s="142" t="s">
        <v>187</v>
      </c>
      <c r="B170" s="235">
        <f t="shared" ref="B170:Q170" si="13">IF(B$45=0,0,B$45/B$5)</f>
        <v>3.1013309982430924E-2</v>
      </c>
      <c r="C170" s="235">
        <f t="shared" si="13"/>
        <v>3.1768055763959253E-2</v>
      </c>
      <c r="D170" s="235">
        <f t="shared" si="13"/>
        <v>3.2641139535266567E-2</v>
      </c>
      <c r="E170" s="235">
        <f t="shared" si="13"/>
        <v>2.9763580182572115E-2</v>
      </c>
      <c r="F170" s="235">
        <f t="shared" si="13"/>
        <v>2.6825001808332329E-2</v>
      </c>
      <c r="G170" s="235">
        <f t="shared" si="13"/>
        <v>2.5618927049623576E-2</v>
      </c>
      <c r="H170" s="235">
        <f t="shared" si="13"/>
        <v>2.4547120323119974E-2</v>
      </c>
      <c r="I170" s="235">
        <f t="shared" si="13"/>
        <v>2.4745241653216753E-2</v>
      </c>
      <c r="J170" s="235">
        <f t="shared" si="13"/>
        <v>2.3709897203482062E-2</v>
      </c>
      <c r="K170" s="235">
        <f t="shared" si="13"/>
        <v>2.4813485745032192E-2</v>
      </c>
      <c r="L170" s="235">
        <f t="shared" si="13"/>
        <v>2.356157548727901E-2</v>
      </c>
      <c r="M170" s="235">
        <f t="shared" si="13"/>
        <v>2.5860336854566606E-2</v>
      </c>
      <c r="N170" s="235">
        <f t="shared" si="13"/>
        <v>2.6096480101741926E-2</v>
      </c>
      <c r="O170" s="235">
        <f t="shared" si="13"/>
        <v>2.5282656770211975E-2</v>
      </c>
      <c r="P170" s="235">
        <f t="shared" si="13"/>
        <v>2.3725632391196887E-2</v>
      </c>
      <c r="Q170" s="235">
        <f t="shared" si="13"/>
        <v>2.0938607098533901E-2</v>
      </c>
    </row>
    <row r="171" spans="1:17" x14ac:dyDescent="0.25">
      <c r="A171" s="142" t="s">
        <v>186</v>
      </c>
      <c r="B171" s="235">
        <f t="shared" ref="B171:Q171" si="14">IF(B$56=0,0,B$56/B$5)</f>
        <v>5.5009622426897473E-4</v>
      </c>
      <c r="C171" s="235">
        <f t="shared" si="14"/>
        <v>7.3981078607867571E-4</v>
      </c>
      <c r="D171" s="235">
        <f t="shared" si="14"/>
        <v>7.3527351646438031E-4</v>
      </c>
      <c r="E171" s="235">
        <f t="shared" si="14"/>
        <v>8.0169138212977085E-4</v>
      </c>
      <c r="F171" s="235">
        <f t="shared" si="14"/>
        <v>1.08111024066738E-3</v>
      </c>
      <c r="G171" s="235">
        <f t="shared" si="14"/>
        <v>1.0547581133430928E-3</v>
      </c>
      <c r="H171" s="235">
        <f t="shared" si="14"/>
        <v>1.0473615173664053E-3</v>
      </c>
      <c r="I171" s="235">
        <f t="shared" si="14"/>
        <v>1.0737467144698862E-3</v>
      </c>
      <c r="J171" s="235">
        <f t="shared" si="14"/>
        <v>1.0552881613286698E-3</v>
      </c>
      <c r="K171" s="235">
        <f t="shared" si="14"/>
        <v>7.76909087822246E-4</v>
      </c>
      <c r="L171" s="235">
        <f t="shared" si="14"/>
        <v>6.351188675992412E-4</v>
      </c>
      <c r="M171" s="235">
        <f t="shared" si="14"/>
        <v>1.0910462866982188E-3</v>
      </c>
      <c r="N171" s="235">
        <f t="shared" si="14"/>
        <v>1.6352888332971057E-3</v>
      </c>
      <c r="O171" s="235">
        <f t="shared" si="14"/>
        <v>1.4485347318008573E-3</v>
      </c>
      <c r="P171" s="235">
        <f t="shared" si="14"/>
        <v>1.4416421733416645E-3</v>
      </c>
      <c r="Q171" s="235">
        <f t="shared" si="14"/>
        <v>1.1595791171370856E-3</v>
      </c>
    </row>
    <row r="172" spans="1:17" x14ac:dyDescent="0.25">
      <c r="A172" s="72" t="s">
        <v>179</v>
      </c>
      <c r="B172" s="234">
        <f t="shared" ref="B172:Q172" si="15">IF(B$57=0,0,B$57/B$5)</f>
        <v>1.5506654991215445E-2</v>
      </c>
      <c r="C172" s="234">
        <f t="shared" si="15"/>
        <v>1.5884027881979606E-2</v>
      </c>
      <c r="D172" s="234">
        <f t="shared" si="15"/>
        <v>1.6320569767633276E-2</v>
      </c>
      <c r="E172" s="234">
        <f t="shared" si="15"/>
        <v>1.4881790091286038E-2</v>
      </c>
      <c r="F172" s="234">
        <f t="shared" si="15"/>
        <v>1.3412500904166156E-2</v>
      </c>
      <c r="G172" s="234">
        <f t="shared" si="15"/>
        <v>1.2809463524811803E-2</v>
      </c>
      <c r="H172" s="234">
        <f t="shared" si="15"/>
        <v>1.2273560161559982E-2</v>
      </c>
      <c r="I172" s="234">
        <f t="shared" si="15"/>
        <v>1.2372620826608382E-2</v>
      </c>
      <c r="J172" s="234">
        <f t="shared" si="15"/>
        <v>1.1854948601741026E-2</v>
      </c>
      <c r="K172" s="234">
        <f t="shared" si="15"/>
        <v>1.2406742872516117E-2</v>
      </c>
      <c r="L172" s="234">
        <f t="shared" si="15"/>
        <v>1.1780787743639493E-2</v>
      </c>
      <c r="M172" s="234">
        <f t="shared" si="15"/>
        <v>1.2930168427283301E-2</v>
      </c>
      <c r="N172" s="234">
        <f t="shared" si="15"/>
        <v>1.3048240050870958E-2</v>
      </c>
      <c r="O172" s="234">
        <f t="shared" si="15"/>
        <v>1.2641328385105979E-2</v>
      </c>
      <c r="P172" s="234">
        <f t="shared" si="15"/>
        <v>1.1862816195598449E-2</v>
      </c>
      <c r="Q172" s="234">
        <f t="shared" si="15"/>
        <v>1.0469303549266958E-2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0.99999999999999967</v>
      </c>
      <c r="C175" s="77">
        <f t="shared" si="16"/>
        <v>1.0000000000000004</v>
      </c>
      <c r="D175" s="77">
        <f t="shared" si="16"/>
        <v>1.0000000000000004</v>
      </c>
      <c r="E175" s="77">
        <f t="shared" si="16"/>
        <v>0.99999999999999978</v>
      </c>
      <c r="F175" s="77">
        <f t="shared" si="16"/>
        <v>1.0000000000000002</v>
      </c>
      <c r="G175" s="77">
        <f t="shared" si="16"/>
        <v>1</v>
      </c>
      <c r="H175" s="77">
        <f t="shared" si="16"/>
        <v>0.99999999999999978</v>
      </c>
      <c r="I175" s="77">
        <f t="shared" si="16"/>
        <v>1</v>
      </c>
      <c r="J175" s="77">
        <f t="shared" si="16"/>
        <v>1</v>
      </c>
      <c r="K175" s="77">
        <f t="shared" si="16"/>
        <v>1</v>
      </c>
      <c r="L175" s="77">
        <f t="shared" si="16"/>
        <v>0.99999999999999978</v>
      </c>
      <c r="M175" s="77">
        <f t="shared" si="16"/>
        <v>1</v>
      </c>
      <c r="N175" s="77">
        <f t="shared" si="16"/>
        <v>1</v>
      </c>
      <c r="O175" s="77">
        <f t="shared" si="16"/>
        <v>0.99999999999999978</v>
      </c>
      <c r="P175" s="77">
        <f t="shared" si="16"/>
        <v>1</v>
      </c>
      <c r="Q175" s="77">
        <f t="shared" si="16"/>
        <v>1</v>
      </c>
    </row>
    <row r="176" spans="1:17" x14ac:dyDescent="0.25">
      <c r="A176" s="132" t="s">
        <v>83</v>
      </c>
      <c r="B176" s="240">
        <f t="shared" ref="B176:Q176" si="17">IF(B$61=0,0,B$61/B$60)</f>
        <v>9.9844674974680601E-3</v>
      </c>
      <c r="C176" s="240">
        <f t="shared" si="17"/>
        <v>9.9844674974680653E-3</v>
      </c>
      <c r="D176" s="240">
        <f t="shared" si="17"/>
        <v>9.9844674974680671E-3</v>
      </c>
      <c r="E176" s="240">
        <f t="shared" si="17"/>
        <v>9.9844674974680619E-3</v>
      </c>
      <c r="F176" s="240">
        <f t="shared" si="17"/>
        <v>9.9844674974680671E-3</v>
      </c>
      <c r="G176" s="240">
        <f t="shared" si="17"/>
        <v>9.9844674974680636E-3</v>
      </c>
      <c r="H176" s="240">
        <f t="shared" si="17"/>
        <v>9.9844674974680601E-3</v>
      </c>
      <c r="I176" s="240">
        <f t="shared" si="17"/>
        <v>9.9844674974680688E-3</v>
      </c>
      <c r="J176" s="240">
        <f t="shared" si="17"/>
        <v>9.9844674974680636E-3</v>
      </c>
      <c r="K176" s="240">
        <f t="shared" si="17"/>
        <v>9.9844674974680619E-3</v>
      </c>
      <c r="L176" s="240">
        <f t="shared" si="17"/>
        <v>9.9844674974680653E-3</v>
      </c>
      <c r="M176" s="240">
        <f t="shared" si="17"/>
        <v>9.9844674974680653E-3</v>
      </c>
      <c r="N176" s="240">
        <f t="shared" si="17"/>
        <v>9.9844674974680636E-3</v>
      </c>
      <c r="O176" s="240">
        <f t="shared" si="17"/>
        <v>9.9844674974680619E-3</v>
      </c>
      <c r="P176" s="240">
        <f t="shared" si="17"/>
        <v>9.9844674974680636E-3</v>
      </c>
      <c r="Q176" s="240">
        <f t="shared" si="17"/>
        <v>9.9844674974680636E-3</v>
      </c>
    </row>
    <row r="177" spans="1:17" x14ac:dyDescent="0.25">
      <c r="A177" s="76" t="s">
        <v>82</v>
      </c>
      <c r="B177" s="239">
        <f t="shared" ref="B177:Q177" si="18">IF(B$62=0,0,B$62/B$60)</f>
        <v>2.4886673342477104E-2</v>
      </c>
      <c r="C177" s="239">
        <f t="shared" si="18"/>
        <v>2.4886673342477118E-2</v>
      </c>
      <c r="D177" s="239">
        <f t="shared" si="18"/>
        <v>2.4886673342477121E-2</v>
      </c>
      <c r="E177" s="239">
        <f t="shared" si="18"/>
        <v>2.4886673342477107E-2</v>
      </c>
      <c r="F177" s="239">
        <f t="shared" si="18"/>
        <v>2.4886673342477121E-2</v>
      </c>
      <c r="G177" s="239">
        <f t="shared" si="18"/>
        <v>2.4886673342477111E-2</v>
      </c>
      <c r="H177" s="239">
        <f t="shared" si="18"/>
        <v>2.4886673342477107E-2</v>
      </c>
      <c r="I177" s="239">
        <f t="shared" si="18"/>
        <v>2.4886673342477121E-2</v>
      </c>
      <c r="J177" s="239">
        <f t="shared" si="18"/>
        <v>2.4886673342477111E-2</v>
      </c>
      <c r="K177" s="239">
        <f t="shared" si="18"/>
        <v>2.4886673342477107E-2</v>
      </c>
      <c r="L177" s="239">
        <f t="shared" si="18"/>
        <v>2.4886673342477114E-2</v>
      </c>
      <c r="M177" s="239">
        <f t="shared" si="18"/>
        <v>2.4886673342477114E-2</v>
      </c>
      <c r="N177" s="239">
        <f t="shared" si="18"/>
        <v>2.4886673342477111E-2</v>
      </c>
      <c r="O177" s="239">
        <f t="shared" si="18"/>
        <v>2.4886673342477104E-2</v>
      </c>
      <c r="P177" s="239">
        <f t="shared" si="18"/>
        <v>2.4886673342477111E-2</v>
      </c>
      <c r="Q177" s="239">
        <f t="shared" si="18"/>
        <v>2.4886673342477111E-2</v>
      </c>
    </row>
    <row r="178" spans="1:17" x14ac:dyDescent="0.25">
      <c r="A178" s="76" t="s">
        <v>81</v>
      </c>
      <c r="B178" s="239">
        <f t="shared" ref="B178:Q178" si="19">IF(B$63=0,0,B$63/B$60)</f>
        <v>6.9760797977789337E-3</v>
      </c>
      <c r="C178" s="239">
        <f t="shared" si="19"/>
        <v>6.9760797977789371E-3</v>
      </c>
      <c r="D178" s="239">
        <f t="shared" si="19"/>
        <v>6.976079797778938E-3</v>
      </c>
      <c r="E178" s="239">
        <f t="shared" si="19"/>
        <v>6.9760797977789337E-3</v>
      </c>
      <c r="F178" s="239">
        <f t="shared" si="19"/>
        <v>6.9760797977789389E-3</v>
      </c>
      <c r="G178" s="239">
        <f t="shared" si="19"/>
        <v>6.9760797977789354E-3</v>
      </c>
      <c r="H178" s="239">
        <f t="shared" si="19"/>
        <v>6.9760797977789337E-3</v>
      </c>
      <c r="I178" s="239">
        <f t="shared" si="19"/>
        <v>6.9760797977789389E-3</v>
      </c>
      <c r="J178" s="239">
        <f t="shared" si="19"/>
        <v>6.9760797977789354E-3</v>
      </c>
      <c r="K178" s="239">
        <f t="shared" si="19"/>
        <v>6.9760797977789337E-3</v>
      </c>
      <c r="L178" s="239">
        <f t="shared" si="19"/>
        <v>6.9760797977789363E-3</v>
      </c>
      <c r="M178" s="239">
        <f t="shared" si="19"/>
        <v>6.9760797977789363E-3</v>
      </c>
      <c r="N178" s="239">
        <f t="shared" si="19"/>
        <v>6.9760797977789354E-3</v>
      </c>
      <c r="O178" s="239">
        <f t="shared" si="19"/>
        <v>6.9760797977789337E-3</v>
      </c>
      <c r="P178" s="239">
        <f t="shared" si="19"/>
        <v>6.9760797977789354E-3</v>
      </c>
      <c r="Q178" s="239">
        <f t="shared" si="19"/>
        <v>6.9760797977789354E-3</v>
      </c>
    </row>
    <row r="179" spans="1:17" x14ac:dyDescent="0.25">
      <c r="A179" s="76" t="s">
        <v>80</v>
      </c>
      <c r="B179" s="239">
        <f t="shared" ref="B179:Q179" si="20">IF(B$64=0,0,B$64/B$60)</f>
        <v>4.4821901501968173E-2</v>
      </c>
      <c r="C179" s="239">
        <f t="shared" si="20"/>
        <v>4.48219015019682E-2</v>
      </c>
      <c r="D179" s="239">
        <f t="shared" si="20"/>
        <v>4.4821901501968207E-2</v>
      </c>
      <c r="E179" s="239">
        <f t="shared" si="20"/>
        <v>4.482190150196818E-2</v>
      </c>
      <c r="F179" s="239">
        <f t="shared" si="20"/>
        <v>4.4821901501968207E-2</v>
      </c>
      <c r="G179" s="239">
        <f t="shared" si="20"/>
        <v>4.4821901501968187E-2</v>
      </c>
      <c r="H179" s="239">
        <f t="shared" si="20"/>
        <v>4.482190150196818E-2</v>
      </c>
      <c r="I179" s="239">
        <f t="shared" si="20"/>
        <v>4.48219015019682E-2</v>
      </c>
      <c r="J179" s="239">
        <f t="shared" si="20"/>
        <v>4.4821901501968187E-2</v>
      </c>
      <c r="K179" s="239">
        <f t="shared" si="20"/>
        <v>4.4821901501968187E-2</v>
      </c>
      <c r="L179" s="239">
        <f t="shared" si="20"/>
        <v>4.4821901501968194E-2</v>
      </c>
      <c r="M179" s="239">
        <f t="shared" si="20"/>
        <v>4.4821901501968194E-2</v>
      </c>
      <c r="N179" s="239">
        <f t="shared" si="20"/>
        <v>4.4821901501968187E-2</v>
      </c>
      <c r="O179" s="239">
        <f t="shared" si="20"/>
        <v>4.4821901501968173E-2</v>
      </c>
      <c r="P179" s="239">
        <f t="shared" si="20"/>
        <v>4.4821901501968187E-2</v>
      </c>
      <c r="Q179" s="239">
        <f t="shared" si="20"/>
        <v>4.4821901501968187E-2</v>
      </c>
    </row>
    <row r="180" spans="1:17" x14ac:dyDescent="0.25">
      <c r="A180" s="129" t="s">
        <v>79</v>
      </c>
      <c r="B180" s="238">
        <f t="shared" ref="B180:Q180" si="21">IF(B$65=0,0,B$65/B$60)</f>
        <v>2.7956508992910564E-2</v>
      </c>
      <c r="C180" s="238">
        <f t="shared" si="21"/>
        <v>2.7956508992910585E-2</v>
      </c>
      <c r="D180" s="238">
        <f t="shared" si="21"/>
        <v>2.7956508992910585E-2</v>
      </c>
      <c r="E180" s="238">
        <f t="shared" si="21"/>
        <v>2.7956508992910571E-2</v>
      </c>
      <c r="F180" s="238">
        <f t="shared" si="21"/>
        <v>2.7956508992910589E-2</v>
      </c>
      <c r="G180" s="238">
        <f t="shared" si="21"/>
        <v>2.7956508992910575E-2</v>
      </c>
      <c r="H180" s="238">
        <f t="shared" si="21"/>
        <v>2.7956508992910568E-2</v>
      </c>
      <c r="I180" s="238">
        <f t="shared" si="21"/>
        <v>2.7956508992910585E-2</v>
      </c>
      <c r="J180" s="238">
        <f t="shared" si="21"/>
        <v>2.7956508992910575E-2</v>
      </c>
      <c r="K180" s="238">
        <f t="shared" si="21"/>
        <v>2.7956508992910571E-2</v>
      </c>
      <c r="L180" s="238">
        <f t="shared" si="21"/>
        <v>2.7956508992910578E-2</v>
      </c>
      <c r="M180" s="238">
        <f t="shared" si="21"/>
        <v>2.7956508992910582E-2</v>
      </c>
      <c r="N180" s="238">
        <f t="shared" si="21"/>
        <v>2.7956508992910575E-2</v>
      </c>
      <c r="O180" s="238">
        <f t="shared" si="21"/>
        <v>2.7956508992910564E-2</v>
      </c>
      <c r="P180" s="238">
        <f t="shared" si="21"/>
        <v>2.7956508992910578E-2</v>
      </c>
      <c r="Q180" s="238">
        <f t="shared" si="21"/>
        <v>2.7956508992910571E-2</v>
      </c>
    </row>
    <row r="181" spans="1:17" x14ac:dyDescent="0.25">
      <c r="A181" s="127" t="s">
        <v>183</v>
      </c>
      <c r="B181" s="237">
        <f t="shared" ref="B181:Q181" si="22">IF(B$70=0,0,B$70/B$60)</f>
        <v>0.17510688903392432</v>
      </c>
      <c r="C181" s="237">
        <f t="shared" si="22"/>
        <v>0.17510688903392438</v>
      </c>
      <c r="D181" s="237">
        <f t="shared" si="22"/>
        <v>0.17510688903392441</v>
      </c>
      <c r="E181" s="237">
        <f t="shared" si="22"/>
        <v>0.1751068890339243</v>
      </c>
      <c r="F181" s="237">
        <f t="shared" si="22"/>
        <v>0.17510688903392446</v>
      </c>
      <c r="G181" s="237">
        <f t="shared" si="22"/>
        <v>0.17510688903392438</v>
      </c>
      <c r="H181" s="237">
        <f t="shared" si="22"/>
        <v>0.17510688903392435</v>
      </c>
      <c r="I181" s="237">
        <f t="shared" si="22"/>
        <v>0.17510688903392446</v>
      </c>
      <c r="J181" s="237">
        <f t="shared" si="22"/>
        <v>0.17510688903392438</v>
      </c>
      <c r="K181" s="237">
        <f t="shared" si="22"/>
        <v>0.17510688903392435</v>
      </c>
      <c r="L181" s="237">
        <f t="shared" si="22"/>
        <v>0.17510688903392441</v>
      </c>
      <c r="M181" s="237">
        <f t="shared" si="22"/>
        <v>0.17510688903392441</v>
      </c>
      <c r="N181" s="237">
        <f t="shared" si="22"/>
        <v>0.36177314494933166</v>
      </c>
      <c r="O181" s="237">
        <f t="shared" si="22"/>
        <v>0.27656946686414435</v>
      </c>
      <c r="P181" s="237">
        <f t="shared" si="22"/>
        <v>0.30441771265424122</v>
      </c>
      <c r="Q181" s="237">
        <f t="shared" si="22"/>
        <v>0.17510688903392441</v>
      </c>
    </row>
    <row r="182" spans="1:17" x14ac:dyDescent="0.25">
      <c r="A182" s="142" t="s">
        <v>192</v>
      </c>
      <c r="B182" s="235">
        <f t="shared" ref="B182:Q182" si="23">IF(B$71=0,0,B$71/B$60)</f>
        <v>0.17010383506152649</v>
      </c>
      <c r="C182" s="235">
        <f t="shared" si="23"/>
        <v>0.17010383506152657</v>
      </c>
      <c r="D182" s="235">
        <f t="shared" si="23"/>
        <v>0.1701038350615266</v>
      </c>
      <c r="E182" s="235">
        <f t="shared" si="23"/>
        <v>0.17010383506152649</v>
      </c>
      <c r="F182" s="235">
        <f t="shared" si="23"/>
        <v>0.17010383506152663</v>
      </c>
      <c r="G182" s="235">
        <f t="shared" si="23"/>
        <v>0.17010383506152654</v>
      </c>
      <c r="H182" s="235">
        <f t="shared" si="23"/>
        <v>0.17010383506152651</v>
      </c>
      <c r="I182" s="235">
        <f t="shared" si="23"/>
        <v>0.17010383506152663</v>
      </c>
      <c r="J182" s="235">
        <f t="shared" si="23"/>
        <v>0.17010383506152654</v>
      </c>
      <c r="K182" s="235">
        <f t="shared" si="23"/>
        <v>0.17010383506152651</v>
      </c>
      <c r="L182" s="235">
        <f t="shared" si="23"/>
        <v>0.17010383506152657</v>
      </c>
      <c r="M182" s="235">
        <f t="shared" si="23"/>
        <v>0.17010383506152657</v>
      </c>
      <c r="N182" s="235">
        <f t="shared" si="23"/>
        <v>0.35677009097693385</v>
      </c>
      <c r="O182" s="235">
        <f t="shared" si="23"/>
        <v>0.27156641289174649</v>
      </c>
      <c r="P182" s="235">
        <f t="shared" si="23"/>
        <v>0.29941465868184336</v>
      </c>
      <c r="Q182" s="235">
        <f t="shared" si="23"/>
        <v>0.1701038350615266</v>
      </c>
    </row>
    <row r="183" spans="1:17" x14ac:dyDescent="0.25">
      <c r="A183" s="142" t="s">
        <v>191</v>
      </c>
      <c r="B183" s="235">
        <f t="shared" ref="B183:Q183" si="24">IF(B$82=0,0,B$82/B$60)</f>
        <v>5.0030539723978466E-3</v>
      </c>
      <c r="C183" s="235">
        <f t="shared" si="24"/>
        <v>5.0030539723978197E-3</v>
      </c>
      <c r="D183" s="235">
        <f t="shared" si="24"/>
        <v>5.0030539723978302E-3</v>
      </c>
      <c r="E183" s="235">
        <f t="shared" si="24"/>
        <v>5.0030539723978154E-3</v>
      </c>
      <c r="F183" s="235">
        <f t="shared" si="24"/>
        <v>5.0030539723978501E-3</v>
      </c>
      <c r="G183" s="235">
        <f t="shared" si="24"/>
        <v>5.0030539723978302E-3</v>
      </c>
      <c r="H183" s="235">
        <f t="shared" si="24"/>
        <v>5.0030539723978284E-3</v>
      </c>
      <c r="I183" s="235">
        <f t="shared" si="24"/>
        <v>5.0030539723978423E-3</v>
      </c>
      <c r="J183" s="235">
        <f t="shared" si="24"/>
        <v>5.0030539723978475E-3</v>
      </c>
      <c r="K183" s="235">
        <f t="shared" si="24"/>
        <v>5.0030539723978145E-3</v>
      </c>
      <c r="L183" s="235">
        <f t="shared" si="24"/>
        <v>5.0030539723978536E-3</v>
      </c>
      <c r="M183" s="235">
        <f t="shared" si="24"/>
        <v>5.003053972397831E-3</v>
      </c>
      <c r="N183" s="235">
        <f t="shared" si="24"/>
        <v>5.0030539723978223E-3</v>
      </c>
      <c r="O183" s="235">
        <f t="shared" si="24"/>
        <v>5.0030539723978215E-3</v>
      </c>
      <c r="P183" s="235">
        <f t="shared" si="24"/>
        <v>5.0030539723978796E-3</v>
      </c>
      <c r="Q183" s="235">
        <f t="shared" si="24"/>
        <v>5.0030539723978293E-3</v>
      </c>
    </row>
    <row r="184" spans="1:17" x14ac:dyDescent="0.25">
      <c r="A184" s="127" t="s">
        <v>181</v>
      </c>
      <c r="B184" s="237">
        <f t="shared" ref="B184:Q184" si="25">IF(B$83=0,0,B$83/B$60)</f>
        <v>0.51014532093755904</v>
      </c>
      <c r="C184" s="237">
        <f t="shared" si="25"/>
        <v>0.51014532093755938</v>
      </c>
      <c r="D184" s="237">
        <f t="shared" si="25"/>
        <v>0.51014532093755938</v>
      </c>
      <c r="E184" s="237">
        <f t="shared" si="25"/>
        <v>0.51014532093755904</v>
      </c>
      <c r="F184" s="237">
        <f t="shared" si="25"/>
        <v>0.51014532093755915</v>
      </c>
      <c r="G184" s="237">
        <f t="shared" si="25"/>
        <v>0.51014532093755927</v>
      </c>
      <c r="H184" s="237">
        <f t="shared" si="25"/>
        <v>0.51014532093755904</v>
      </c>
      <c r="I184" s="237">
        <f t="shared" si="25"/>
        <v>0.51014532093755904</v>
      </c>
      <c r="J184" s="237">
        <f t="shared" si="25"/>
        <v>0.51014532093755915</v>
      </c>
      <c r="K184" s="237">
        <f t="shared" si="25"/>
        <v>0.51014532093755915</v>
      </c>
      <c r="L184" s="237">
        <f t="shared" si="25"/>
        <v>0.51014532093755893</v>
      </c>
      <c r="M184" s="237">
        <f t="shared" si="25"/>
        <v>0.51014532093755915</v>
      </c>
      <c r="N184" s="237">
        <f t="shared" si="25"/>
        <v>0.3234790650221519</v>
      </c>
      <c r="O184" s="237">
        <f t="shared" si="25"/>
        <v>0.4086827431073391</v>
      </c>
      <c r="P184" s="237">
        <f t="shared" si="25"/>
        <v>0.38083449731724228</v>
      </c>
      <c r="Q184" s="237">
        <f t="shared" si="25"/>
        <v>0.51014532093755904</v>
      </c>
    </row>
    <row r="185" spans="1:17" x14ac:dyDescent="0.25">
      <c r="A185" s="142" t="s">
        <v>190</v>
      </c>
      <c r="B185" s="235">
        <f t="shared" ref="B185:Q185" si="26">IF(B$84=0,0,B$84/B$60)</f>
        <v>0.40156135552327266</v>
      </c>
      <c r="C185" s="235">
        <f t="shared" si="26"/>
        <v>0.36758286245987848</v>
      </c>
      <c r="D185" s="235">
        <f t="shared" si="26"/>
        <v>0.37224706761401627</v>
      </c>
      <c r="E185" s="235">
        <f t="shared" si="26"/>
        <v>0.34525422722339277</v>
      </c>
      <c r="F185" s="235">
        <f t="shared" si="26"/>
        <v>0.26342474229163526</v>
      </c>
      <c r="G185" s="235">
        <f t="shared" si="26"/>
        <v>0.25810670189594986</v>
      </c>
      <c r="H185" s="235">
        <f t="shared" si="26"/>
        <v>0.2489464982416236</v>
      </c>
      <c r="I185" s="235">
        <f t="shared" si="26"/>
        <v>0.24451031768220871</v>
      </c>
      <c r="J185" s="235">
        <f t="shared" si="26"/>
        <v>0.23767666544449781</v>
      </c>
      <c r="K185" s="235">
        <f t="shared" si="26"/>
        <v>0.31847380488267324</v>
      </c>
      <c r="L185" s="235">
        <f t="shared" si="26"/>
        <v>0.34512940234424888</v>
      </c>
      <c r="M185" s="235">
        <f t="shared" si="26"/>
        <v>0.25186926155802741</v>
      </c>
      <c r="N185" s="235">
        <f t="shared" si="26"/>
        <v>8.0236282498019604E-2</v>
      </c>
      <c r="O185" s="235">
        <f t="shared" si="26"/>
        <v>0.12770381606224568</v>
      </c>
      <c r="P185" s="235">
        <f t="shared" si="26"/>
        <v>0.10314643572544967</v>
      </c>
      <c r="Q185" s="235">
        <f t="shared" si="26"/>
        <v>0.17112342244318832</v>
      </c>
    </row>
    <row r="186" spans="1:17" x14ac:dyDescent="0.25">
      <c r="A186" s="142" t="s">
        <v>189</v>
      </c>
      <c r="B186" s="235">
        <f t="shared" ref="B186:Q186" si="27">IF(B$90=0,0,B$90/B$60)</f>
        <v>0.1085839654142864</v>
      </c>
      <c r="C186" s="235">
        <f t="shared" si="27"/>
        <v>0.1425624584776809</v>
      </c>
      <c r="D186" s="235">
        <f t="shared" si="27"/>
        <v>0.13789825332354302</v>
      </c>
      <c r="E186" s="235">
        <f t="shared" si="27"/>
        <v>0.16489109371416633</v>
      </c>
      <c r="F186" s="235">
        <f t="shared" si="27"/>
        <v>0.24672057864592392</v>
      </c>
      <c r="G186" s="235">
        <f t="shared" si="27"/>
        <v>0.2520386190416094</v>
      </c>
      <c r="H186" s="235">
        <f t="shared" si="27"/>
        <v>0.26119882269593547</v>
      </c>
      <c r="I186" s="235">
        <f t="shared" si="27"/>
        <v>0.26563500325535033</v>
      </c>
      <c r="J186" s="235">
        <f t="shared" si="27"/>
        <v>0.27246865549306132</v>
      </c>
      <c r="K186" s="235">
        <f t="shared" si="27"/>
        <v>0.19167151605488586</v>
      </c>
      <c r="L186" s="235">
        <f t="shared" si="27"/>
        <v>0.16501591859331005</v>
      </c>
      <c r="M186" s="235">
        <f t="shared" si="27"/>
        <v>0.25827605937953174</v>
      </c>
      <c r="N186" s="235">
        <f t="shared" si="27"/>
        <v>0.24324278252413228</v>
      </c>
      <c r="O186" s="235">
        <f t="shared" si="27"/>
        <v>0.28097892704509342</v>
      </c>
      <c r="P186" s="235">
        <f t="shared" si="27"/>
        <v>0.2776880615917926</v>
      </c>
      <c r="Q186" s="235">
        <f t="shared" si="27"/>
        <v>0.33902189849437075</v>
      </c>
    </row>
    <row r="187" spans="1:17" x14ac:dyDescent="0.25">
      <c r="A187" s="127" t="s">
        <v>180</v>
      </c>
      <c r="B187" s="236">
        <f t="shared" ref="B187:Q187" si="28">IF(B$91=0,0,B$91/B$60)</f>
        <v>0.10006107944795678</v>
      </c>
      <c r="C187" s="236">
        <f t="shared" si="28"/>
        <v>0.10006107944795686</v>
      </c>
      <c r="D187" s="236">
        <f t="shared" si="28"/>
        <v>0.10006107944795686</v>
      </c>
      <c r="E187" s="236">
        <f t="shared" si="28"/>
        <v>0.10006107944795679</v>
      </c>
      <c r="F187" s="236">
        <f t="shared" si="28"/>
        <v>0.10006107944795685</v>
      </c>
      <c r="G187" s="236">
        <f t="shared" si="28"/>
        <v>0.10006107944795679</v>
      </c>
      <c r="H187" s="236">
        <f t="shared" si="28"/>
        <v>0.10006107944795678</v>
      </c>
      <c r="I187" s="236">
        <f t="shared" si="28"/>
        <v>0.10006107944795685</v>
      </c>
      <c r="J187" s="236">
        <f t="shared" si="28"/>
        <v>0.10006107944795682</v>
      </c>
      <c r="K187" s="236">
        <f t="shared" si="28"/>
        <v>0.10006107944795684</v>
      </c>
      <c r="L187" s="236">
        <f t="shared" si="28"/>
        <v>0.10006107944795681</v>
      </c>
      <c r="M187" s="236">
        <f t="shared" si="28"/>
        <v>0.10006107944795682</v>
      </c>
      <c r="N187" s="236">
        <f t="shared" si="28"/>
        <v>0.10006107944795681</v>
      </c>
      <c r="O187" s="236">
        <f t="shared" si="28"/>
        <v>0.10006107944795678</v>
      </c>
      <c r="P187" s="236">
        <f t="shared" si="28"/>
        <v>0.10006107944795685</v>
      </c>
      <c r="Q187" s="236">
        <f t="shared" si="28"/>
        <v>0.10006107944795679</v>
      </c>
    </row>
    <row r="188" spans="1:17" x14ac:dyDescent="0.25">
      <c r="A188" s="142" t="s">
        <v>188</v>
      </c>
      <c r="B188" s="235">
        <f t="shared" ref="B188:Q188" si="29">IF(B$92=0,0,B$92/B$60)</f>
        <v>9.4515804142392169E-3</v>
      </c>
      <c r="C188" s="235">
        <f t="shared" si="29"/>
        <v>8.651826017741452E-3</v>
      </c>
      <c r="D188" s="235">
        <f t="shared" si="29"/>
        <v>8.7616077720773407E-3</v>
      </c>
      <c r="E188" s="235">
        <f t="shared" si="29"/>
        <v>8.1262752181560354E-3</v>
      </c>
      <c r="F188" s="235">
        <f t="shared" si="29"/>
        <v>6.200248357128923E-3</v>
      </c>
      <c r="G188" s="235">
        <f t="shared" si="29"/>
        <v>6.0750772325806057E-3</v>
      </c>
      <c r="H188" s="235">
        <f t="shared" si="29"/>
        <v>5.8594728168199061E-3</v>
      </c>
      <c r="I188" s="235">
        <f t="shared" si="29"/>
        <v>5.7550580948535586E-3</v>
      </c>
      <c r="J188" s="235">
        <f t="shared" si="29"/>
        <v>5.5942138981715656E-3</v>
      </c>
      <c r="K188" s="235">
        <f t="shared" si="29"/>
        <v>7.4959423641622423E-3</v>
      </c>
      <c r="L188" s="235">
        <f t="shared" si="29"/>
        <v>8.1233372054048264E-3</v>
      </c>
      <c r="M188" s="235">
        <f t="shared" si="29"/>
        <v>5.9282661210978494E-3</v>
      </c>
      <c r="N188" s="235">
        <f t="shared" si="29"/>
        <v>2.9783178841919508E-3</v>
      </c>
      <c r="O188" s="235">
        <f t="shared" si="29"/>
        <v>3.7520101546706574E-3</v>
      </c>
      <c r="P188" s="235">
        <f t="shared" si="29"/>
        <v>3.2521036111810824E-3</v>
      </c>
      <c r="Q188" s="235">
        <f t="shared" si="29"/>
        <v>4.027745114750932E-3</v>
      </c>
    </row>
    <row r="189" spans="1:17" x14ac:dyDescent="0.25">
      <c r="A189" s="142" t="s">
        <v>187</v>
      </c>
      <c r="B189" s="235">
        <f t="shared" ref="B189:Q189" si="30">IF(B$93=0,0,B$93/B$60)</f>
        <v>8.8053749914201951E-2</v>
      </c>
      <c r="C189" s="235">
        <f t="shared" si="30"/>
        <v>8.8053749914202034E-2</v>
      </c>
      <c r="D189" s="235">
        <f t="shared" si="30"/>
        <v>8.8053749914202034E-2</v>
      </c>
      <c r="E189" s="235">
        <f t="shared" si="30"/>
        <v>8.8053749914201965E-2</v>
      </c>
      <c r="F189" s="235">
        <f t="shared" si="30"/>
        <v>8.805374991420202E-2</v>
      </c>
      <c r="G189" s="235">
        <f t="shared" si="30"/>
        <v>8.8053749914201965E-2</v>
      </c>
      <c r="H189" s="235">
        <f t="shared" si="30"/>
        <v>8.8053749914201937E-2</v>
      </c>
      <c r="I189" s="235">
        <f t="shared" si="30"/>
        <v>8.8053749914202006E-2</v>
      </c>
      <c r="J189" s="235">
        <f t="shared" si="30"/>
        <v>8.8053749914201992E-2</v>
      </c>
      <c r="K189" s="235">
        <f t="shared" si="30"/>
        <v>8.8053749914201992E-2</v>
      </c>
      <c r="L189" s="235">
        <f t="shared" si="30"/>
        <v>8.8053749914201965E-2</v>
      </c>
      <c r="M189" s="235">
        <f t="shared" si="30"/>
        <v>8.8053749914202006E-2</v>
      </c>
      <c r="N189" s="235">
        <f t="shared" si="30"/>
        <v>8.8053749914201979E-2</v>
      </c>
      <c r="O189" s="235">
        <f t="shared" si="30"/>
        <v>8.8053749914201965E-2</v>
      </c>
      <c r="P189" s="235">
        <f t="shared" si="30"/>
        <v>8.805374991420202E-2</v>
      </c>
      <c r="Q189" s="235">
        <f t="shared" si="30"/>
        <v>8.8053749914201965E-2</v>
      </c>
    </row>
    <row r="190" spans="1:17" x14ac:dyDescent="0.25">
      <c r="A190" s="142" t="s">
        <v>186</v>
      </c>
      <c r="B190" s="235">
        <f t="shared" ref="B190:Q190" si="31">IF(B$104=0,0,B$104/B$60)</f>
        <v>2.5557491195156083E-3</v>
      </c>
      <c r="C190" s="235">
        <f t="shared" si="31"/>
        <v>3.3555035160133806E-3</v>
      </c>
      <c r="D190" s="235">
        <f t="shared" si="31"/>
        <v>3.2457217616774893E-3</v>
      </c>
      <c r="E190" s="235">
        <f t="shared" si="31"/>
        <v>3.881054315598792E-3</v>
      </c>
      <c r="F190" s="235">
        <f t="shared" si="31"/>
        <v>5.807081176625907E-3</v>
      </c>
      <c r="G190" s="235">
        <f t="shared" si="31"/>
        <v>5.932252301174226E-3</v>
      </c>
      <c r="H190" s="235">
        <f t="shared" si="31"/>
        <v>6.14785671693493E-3</v>
      </c>
      <c r="I190" s="235">
        <f t="shared" si="31"/>
        <v>6.2522714389012827E-3</v>
      </c>
      <c r="J190" s="235">
        <f t="shared" si="31"/>
        <v>6.4131156355832697E-3</v>
      </c>
      <c r="K190" s="235">
        <f t="shared" si="31"/>
        <v>4.5113871695925782E-3</v>
      </c>
      <c r="L190" s="235">
        <f t="shared" si="31"/>
        <v>3.8839923283500158E-3</v>
      </c>
      <c r="M190" s="235">
        <f t="shared" si="31"/>
        <v>6.0790634126569737E-3</v>
      </c>
      <c r="N190" s="235">
        <f t="shared" si="31"/>
        <v>9.0290116495628774E-3</v>
      </c>
      <c r="O190" s="235">
        <f t="shared" si="31"/>
        <v>8.2553193790841622E-3</v>
      </c>
      <c r="P190" s="235">
        <f t="shared" si="31"/>
        <v>8.7552259225737519E-3</v>
      </c>
      <c r="Q190" s="235">
        <f t="shared" si="31"/>
        <v>7.9795844190038972E-3</v>
      </c>
    </row>
    <row r="191" spans="1:17" x14ac:dyDescent="0.25">
      <c r="A191" s="72" t="s">
        <v>179</v>
      </c>
      <c r="B191" s="234">
        <f t="shared" ref="B191:Q191" si="32">IF(B$105=0,0,B$105/B$60)</f>
        <v>0.10006107944795675</v>
      </c>
      <c r="C191" s="234">
        <f t="shared" si="32"/>
        <v>0.10006107944795682</v>
      </c>
      <c r="D191" s="234">
        <f t="shared" si="32"/>
        <v>0.10006107944795684</v>
      </c>
      <c r="E191" s="234">
        <f t="shared" si="32"/>
        <v>0.10006107944795677</v>
      </c>
      <c r="F191" s="234">
        <f t="shared" si="32"/>
        <v>0.10006107944795684</v>
      </c>
      <c r="G191" s="234">
        <f t="shared" si="32"/>
        <v>0.10006107944795679</v>
      </c>
      <c r="H191" s="234">
        <f t="shared" si="32"/>
        <v>0.10006107944795678</v>
      </c>
      <c r="I191" s="234">
        <f t="shared" si="32"/>
        <v>0.10006107944795684</v>
      </c>
      <c r="J191" s="234">
        <f t="shared" si="32"/>
        <v>0.10006107944795679</v>
      </c>
      <c r="K191" s="234">
        <f t="shared" si="32"/>
        <v>0.10006107944795678</v>
      </c>
      <c r="L191" s="234">
        <f t="shared" si="32"/>
        <v>0.10006107944795681</v>
      </c>
      <c r="M191" s="234">
        <f t="shared" si="32"/>
        <v>0.10006107944795681</v>
      </c>
      <c r="N191" s="234">
        <f t="shared" si="32"/>
        <v>0.10006107944795679</v>
      </c>
      <c r="O191" s="234">
        <f t="shared" si="32"/>
        <v>0.10006107944795677</v>
      </c>
      <c r="P191" s="234">
        <f t="shared" si="32"/>
        <v>0.10006107944795679</v>
      </c>
      <c r="Q191" s="234">
        <f t="shared" si="32"/>
        <v>0.10006107944795679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1.0000000000000002</v>
      </c>
      <c r="C194" s="77">
        <f t="shared" si="33"/>
        <v>1.0000000000000002</v>
      </c>
      <c r="D194" s="77">
        <f t="shared" si="33"/>
        <v>1</v>
      </c>
      <c r="E194" s="77">
        <f t="shared" si="33"/>
        <v>1.0000000000000002</v>
      </c>
      <c r="F194" s="77">
        <f t="shared" si="33"/>
        <v>1</v>
      </c>
      <c r="G194" s="77">
        <f t="shared" si="33"/>
        <v>1.0000000000000002</v>
      </c>
      <c r="H194" s="77">
        <f t="shared" si="33"/>
        <v>1</v>
      </c>
      <c r="I194" s="77">
        <f t="shared" si="33"/>
        <v>1.0000000000000002</v>
      </c>
      <c r="J194" s="77">
        <f t="shared" si="33"/>
        <v>1</v>
      </c>
      <c r="K194" s="77">
        <f t="shared" si="33"/>
        <v>1.0000000000000002</v>
      </c>
      <c r="L194" s="77">
        <f t="shared" si="33"/>
        <v>1.0000000000000004</v>
      </c>
      <c r="M194" s="77">
        <f t="shared" si="33"/>
        <v>1.0000000000000002</v>
      </c>
      <c r="N194" s="77">
        <f t="shared" si="33"/>
        <v>1</v>
      </c>
      <c r="O194" s="77">
        <f t="shared" si="33"/>
        <v>1.0000000000000002</v>
      </c>
      <c r="P194" s="77">
        <f t="shared" si="33"/>
        <v>1.0000000000000002</v>
      </c>
      <c r="Q194" s="77">
        <f t="shared" si="33"/>
        <v>1</v>
      </c>
    </row>
    <row r="195" spans="1:17" x14ac:dyDescent="0.25">
      <c r="A195" s="132" t="s">
        <v>83</v>
      </c>
      <c r="B195" s="240">
        <f t="shared" ref="B195:Q195" si="34">IF(B$109=0,0,B$109/B$108)</f>
        <v>1.1047659796669933E-2</v>
      </c>
      <c r="C195" s="240">
        <f t="shared" si="34"/>
        <v>1.1047659796669934E-2</v>
      </c>
      <c r="D195" s="240">
        <f t="shared" si="34"/>
        <v>1.1047659796669934E-2</v>
      </c>
      <c r="E195" s="240">
        <f t="shared" si="34"/>
        <v>1.1047659796669934E-2</v>
      </c>
      <c r="F195" s="240">
        <f t="shared" si="34"/>
        <v>1.1047659796669934E-2</v>
      </c>
      <c r="G195" s="240">
        <f t="shared" si="34"/>
        <v>1.1047659796669934E-2</v>
      </c>
      <c r="H195" s="240">
        <f t="shared" si="34"/>
        <v>1.1047659796669933E-2</v>
      </c>
      <c r="I195" s="240">
        <f t="shared" si="34"/>
        <v>1.104765979666994E-2</v>
      </c>
      <c r="J195" s="240">
        <f t="shared" si="34"/>
        <v>1.1047659796669936E-2</v>
      </c>
      <c r="K195" s="240">
        <f t="shared" si="34"/>
        <v>1.1047659796669933E-2</v>
      </c>
      <c r="L195" s="240">
        <f t="shared" si="34"/>
        <v>1.1047659796669936E-2</v>
      </c>
      <c r="M195" s="240">
        <f t="shared" si="34"/>
        <v>1.1047659796669934E-2</v>
      </c>
      <c r="N195" s="240">
        <f t="shared" si="34"/>
        <v>1.1047659796669934E-2</v>
      </c>
      <c r="O195" s="240">
        <f t="shared" si="34"/>
        <v>1.1047659796669934E-2</v>
      </c>
      <c r="P195" s="240">
        <f t="shared" si="34"/>
        <v>1.1047659796669934E-2</v>
      </c>
      <c r="Q195" s="240">
        <f t="shared" si="34"/>
        <v>1.1047659796669934E-2</v>
      </c>
    </row>
    <row r="196" spans="1:17" x14ac:dyDescent="0.25">
      <c r="A196" s="76" t="s">
        <v>82</v>
      </c>
      <c r="B196" s="239">
        <f t="shared" ref="B196:Q196" si="35">IF(B$110=0,0,B$110/B$108)</f>
        <v>3.3690704006231746E-2</v>
      </c>
      <c r="C196" s="239">
        <f t="shared" si="35"/>
        <v>3.3690704006231753E-2</v>
      </c>
      <c r="D196" s="239">
        <f t="shared" si="35"/>
        <v>3.3690704006231753E-2</v>
      </c>
      <c r="E196" s="239">
        <f t="shared" si="35"/>
        <v>3.3690704006231753E-2</v>
      </c>
      <c r="F196" s="239">
        <f t="shared" si="35"/>
        <v>3.3690704006231753E-2</v>
      </c>
      <c r="G196" s="239">
        <f t="shared" si="35"/>
        <v>3.3690704006231753E-2</v>
      </c>
      <c r="H196" s="239">
        <f t="shared" si="35"/>
        <v>3.3690704006231746E-2</v>
      </c>
      <c r="I196" s="239">
        <f t="shared" si="35"/>
        <v>3.3690704006231767E-2</v>
      </c>
      <c r="J196" s="239">
        <f t="shared" si="35"/>
        <v>3.3690704006231753E-2</v>
      </c>
      <c r="K196" s="239">
        <f t="shared" si="35"/>
        <v>3.3690704006231753E-2</v>
      </c>
      <c r="L196" s="239">
        <f t="shared" si="35"/>
        <v>3.369070400623176E-2</v>
      </c>
      <c r="M196" s="239">
        <f t="shared" si="35"/>
        <v>3.3690704006231753E-2</v>
      </c>
      <c r="N196" s="239">
        <f t="shared" si="35"/>
        <v>3.3690704006231746E-2</v>
      </c>
      <c r="O196" s="239">
        <f t="shared" si="35"/>
        <v>3.3690704006231746E-2</v>
      </c>
      <c r="P196" s="239">
        <f t="shared" si="35"/>
        <v>3.3690704006231753E-2</v>
      </c>
      <c r="Q196" s="239">
        <f t="shared" si="35"/>
        <v>3.3690704006231753E-2</v>
      </c>
    </row>
    <row r="197" spans="1:17" x14ac:dyDescent="0.25">
      <c r="A197" s="76" t="s">
        <v>81</v>
      </c>
      <c r="B197" s="239">
        <f t="shared" ref="B197:Q197" si="36">IF(B$111=0,0,B$111/B$108)</f>
        <v>7.8767220249955517E-3</v>
      </c>
      <c r="C197" s="239">
        <f t="shared" si="36"/>
        <v>7.8767220249955534E-3</v>
      </c>
      <c r="D197" s="239">
        <f t="shared" si="36"/>
        <v>7.8767220249955534E-3</v>
      </c>
      <c r="E197" s="239">
        <f t="shared" si="36"/>
        <v>7.8767220249955517E-3</v>
      </c>
      <c r="F197" s="239">
        <f t="shared" si="36"/>
        <v>7.8767220249955534E-3</v>
      </c>
      <c r="G197" s="239">
        <f t="shared" si="36"/>
        <v>7.8767220249955534E-3</v>
      </c>
      <c r="H197" s="239">
        <f t="shared" si="36"/>
        <v>7.8767220249955517E-3</v>
      </c>
      <c r="I197" s="239">
        <f t="shared" si="36"/>
        <v>7.8767220249955569E-3</v>
      </c>
      <c r="J197" s="239">
        <f t="shared" si="36"/>
        <v>7.8767220249955534E-3</v>
      </c>
      <c r="K197" s="239">
        <f t="shared" si="36"/>
        <v>7.8767220249955534E-3</v>
      </c>
      <c r="L197" s="239">
        <f t="shared" si="36"/>
        <v>7.8767220249955534E-3</v>
      </c>
      <c r="M197" s="239">
        <f t="shared" si="36"/>
        <v>7.8767220249955534E-3</v>
      </c>
      <c r="N197" s="239">
        <f t="shared" si="36"/>
        <v>7.8767220249955517E-3</v>
      </c>
      <c r="O197" s="239">
        <f t="shared" si="36"/>
        <v>7.8767220249955534E-3</v>
      </c>
      <c r="P197" s="239">
        <f t="shared" si="36"/>
        <v>7.8767220249955534E-3</v>
      </c>
      <c r="Q197" s="239">
        <f t="shared" si="36"/>
        <v>7.8767220249955534E-3</v>
      </c>
    </row>
    <row r="198" spans="1:17" x14ac:dyDescent="0.25">
      <c r="A198" s="76" t="s">
        <v>80</v>
      </c>
      <c r="B198" s="239">
        <f t="shared" ref="B198:Q198" si="37">IF(B$112=0,0,B$112/B$108)</f>
        <v>5.4777392400526856E-2</v>
      </c>
      <c r="C198" s="239">
        <f t="shared" si="37"/>
        <v>5.477739240052687E-2</v>
      </c>
      <c r="D198" s="239">
        <f t="shared" si="37"/>
        <v>5.4777392400526863E-2</v>
      </c>
      <c r="E198" s="239">
        <f t="shared" si="37"/>
        <v>5.477739240052687E-2</v>
      </c>
      <c r="F198" s="239">
        <f t="shared" si="37"/>
        <v>5.477739240052687E-2</v>
      </c>
      <c r="G198" s="239">
        <f t="shared" si="37"/>
        <v>5.4777392400526863E-2</v>
      </c>
      <c r="H198" s="239">
        <f t="shared" si="37"/>
        <v>5.4777392400526856E-2</v>
      </c>
      <c r="I198" s="239">
        <f t="shared" si="37"/>
        <v>5.4777392400526891E-2</v>
      </c>
      <c r="J198" s="239">
        <f t="shared" si="37"/>
        <v>5.477739240052687E-2</v>
      </c>
      <c r="K198" s="239">
        <f t="shared" si="37"/>
        <v>5.4777392400526863E-2</v>
      </c>
      <c r="L198" s="239">
        <f t="shared" si="37"/>
        <v>5.477739240052687E-2</v>
      </c>
      <c r="M198" s="239">
        <f t="shared" si="37"/>
        <v>5.4777392400526863E-2</v>
      </c>
      <c r="N198" s="239">
        <f t="shared" si="37"/>
        <v>5.4777392400526856E-2</v>
      </c>
      <c r="O198" s="239">
        <f t="shared" si="37"/>
        <v>5.4777392400526863E-2</v>
      </c>
      <c r="P198" s="239">
        <f t="shared" si="37"/>
        <v>5.4777392400526863E-2</v>
      </c>
      <c r="Q198" s="239">
        <f t="shared" si="37"/>
        <v>5.477739240052687E-2</v>
      </c>
    </row>
    <row r="199" spans="1:17" x14ac:dyDescent="0.25">
      <c r="A199" s="129" t="s">
        <v>79</v>
      </c>
      <c r="B199" s="238">
        <f t="shared" ref="B199:Q199" si="38">IF(B$113=0,0,B$113/B$108)</f>
        <v>3.093344743067581E-2</v>
      </c>
      <c r="C199" s="238">
        <f t="shared" si="38"/>
        <v>3.0933447430675821E-2</v>
      </c>
      <c r="D199" s="238">
        <f t="shared" si="38"/>
        <v>3.093344743067581E-2</v>
      </c>
      <c r="E199" s="238">
        <f t="shared" si="38"/>
        <v>3.0933447430675817E-2</v>
      </c>
      <c r="F199" s="238">
        <f t="shared" si="38"/>
        <v>3.0933447430675817E-2</v>
      </c>
      <c r="G199" s="238">
        <f t="shared" si="38"/>
        <v>3.0933447430675821E-2</v>
      </c>
      <c r="H199" s="238">
        <f t="shared" si="38"/>
        <v>3.093344743067581E-2</v>
      </c>
      <c r="I199" s="238">
        <f t="shared" si="38"/>
        <v>3.0933447430675835E-2</v>
      </c>
      <c r="J199" s="238">
        <f t="shared" si="38"/>
        <v>3.0933447430675817E-2</v>
      </c>
      <c r="K199" s="238">
        <f t="shared" si="38"/>
        <v>3.0933447430675814E-2</v>
      </c>
      <c r="L199" s="238">
        <f t="shared" si="38"/>
        <v>3.0933447430675821E-2</v>
      </c>
      <c r="M199" s="238">
        <f t="shared" si="38"/>
        <v>3.093344743067581E-2</v>
      </c>
      <c r="N199" s="238">
        <f t="shared" si="38"/>
        <v>3.0933447430675814E-2</v>
      </c>
      <c r="O199" s="238">
        <f t="shared" si="38"/>
        <v>3.0933447430675814E-2</v>
      </c>
      <c r="P199" s="238">
        <f t="shared" si="38"/>
        <v>3.0933447430675817E-2</v>
      </c>
      <c r="Q199" s="238">
        <f t="shared" si="38"/>
        <v>3.0933447430675817E-2</v>
      </c>
    </row>
    <row r="200" spans="1:17" x14ac:dyDescent="0.25">
      <c r="A200" s="127" t="s">
        <v>183</v>
      </c>
      <c r="B200" s="237">
        <f t="shared" ref="B200:Q200" si="39">IF(B$118=0,0,B$118/B$108)</f>
        <v>0.10035075133567499</v>
      </c>
      <c r="C200" s="237">
        <f t="shared" si="39"/>
        <v>0.10035075133567499</v>
      </c>
      <c r="D200" s="237">
        <f t="shared" si="39"/>
        <v>0.10035075133567499</v>
      </c>
      <c r="E200" s="237">
        <f t="shared" si="39"/>
        <v>0.100350751335675</v>
      </c>
      <c r="F200" s="237">
        <f t="shared" si="39"/>
        <v>0.10035075133567499</v>
      </c>
      <c r="G200" s="237">
        <f t="shared" si="39"/>
        <v>0.10035075133567496</v>
      </c>
      <c r="H200" s="237">
        <f t="shared" si="39"/>
        <v>0.10035075133567498</v>
      </c>
      <c r="I200" s="237">
        <f t="shared" si="39"/>
        <v>0.10035075133567503</v>
      </c>
      <c r="J200" s="237">
        <f t="shared" si="39"/>
        <v>0.10035075133567502</v>
      </c>
      <c r="K200" s="237">
        <f t="shared" si="39"/>
        <v>0.10035075133567499</v>
      </c>
      <c r="L200" s="237">
        <f t="shared" si="39"/>
        <v>0.10035075133567503</v>
      </c>
      <c r="M200" s="237">
        <f t="shared" si="39"/>
        <v>0.10035075133567499</v>
      </c>
      <c r="N200" s="237">
        <f t="shared" si="39"/>
        <v>0.10035075133567498</v>
      </c>
      <c r="O200" s="237">
        <f t="shared" si="39"/>
        <v>0.100350751335675</v>
      </c>
      <c r="P200" s="237">
        <f t="shared" si="39"/>
        <v>0.10035075133567498</v>
      </c>
      <c r="Q200" s="237">
        <f t="shared" si="39"/>
        <v>0.10035075133567496</v>
      </c>
    </row>
    <row r="201" spans="1:17" x14ac:dyDescent="0.25">
      <c r="A201" s="142" t="s">
        <v>192</v>
      </c>
      <c r="B201" s="235">
        <f t="shared" ref="B201:Q201" si="40">IF(B$119=0,0,B$119/B$108)</f>
        <v>8.5298138635323748E-2</v>
      </c>
      <c r="C201" s="235">
        <f t="shared" si="40"/>
        <v>8.5298138635323761E-2</v>
      </c>
      <c r="D201" s="235">
        <f t="shared" si="40"/>
        <v>8.5298138635323734E-2</v>
      </c>
      <c r="E201" s="235">
        <f t="shared" si="40"/>
        <v>8.5298138635323748E-2</v>
      </c>
      <c r="F201" s="235">
        <f t="shared" si="40"/>
        <v>8.5298138635323748E-2</v>
      </c>
      <c r="G201" s="235">
        <f t="shared" si="40"/>
        <v>8.5298138635323734E-2</v>
      </c>
      <c r="H201" s="235">
        <f t="shared" si="40"/>
        <v>8.5298138635323734E-2</v>
      </c>
      <c r="I201" s="235">
        <f t="shared" si="40"/>
        <v>8.5298138635323789E-2</v>
      </c>
      <c r="J201" s="235">
        <f t="shared" si="40"/>
        <v>8.5298138635323761E-2</v>
      </c>
      <c r="K201" s="235">
        <f t="shared" si="40"/>
        <v>8.5298138635323761E-2</v>
      </c>
      <c r="L201" s="235">
        <f t="shared" si="40"/>
        <v>8.5298138635323789E-2</v>
      </c>
      <c r="M201" s="235">
        <f t="shared" si="40"/>
        <v>8.5298138635323748E-2</v>
      </c>
      <c r="N201" s="235">
        <f t="shared" si="40"/>
        <v>8.5298138635323734E-2</v>
      </c>
      <c r="O201" s="235">
        <f t="shared" si="40"/>
        <v>8.5298138635323748E-2</v>
      </c>
      <c r="P201" s="235">
        <f t="shared" si="40"/>
        <v>8.529813863532372E-2</v>
      </c>
      <c r="Q201" s="235">
        <f t="shared" si="40"/>
        <v>8.5298138635323734E-2</v>
      </c>
    </row>
    <row r="202" spans="1:17" x14ac:dyDescent="0.25">
      <c r="A202" s="142" t="s">
        <v>191</v>
      </c>
      <c r="B202" s="235">
        <f t="shared" ref="B202:Q202" si="41">IF(B$130=0,0,B$130/B$108)</f>
        <v>1.505261270035124E-2</v>
      </c>
      <c r="C202" s="235">
        <f t="shared" si="41"/>
        <v>1.505261270035124E-2</v>
      </c>
      <c r="D202" s="235">
        <f t="shared" si="41"/>
        <v>1.5052612700351237E-2</v>
      </c>
      <c r="E202" s="235">
        <f t="shared" si="41"/>
        <v>1.5052612700351254E-2</v>
      </c>
      <c r="F202" s="235">
        <f t="shared" si="41"/>
        <v>1.5052612700351246E-2</v>
      </c>
      <c r="G202" s="235">
        <f t="shared" si="41"/>
        <v>1.5052612700351246E-2</v>
      </c>
      <c r="H202" s="235">
        <f t="shared" si="41"/>
        <v>1.5052612700351242E-2</v>
      </c>
      <c r="I202" s="235">
        <f t="shared" si="41"/>
        <v>1.5052612700351244E-2</v>
      </c>
      <c r="J202" s="235">
        <f t="shared" si="41"/>
        <v>1.5052612700351253E-2</v>
      </c>
      <c r="K202" s="235">
        <f t="shared" si="41"/>
        <v>1.5052612700351235E-2</v>
      </c>
      <c r="L202" s="235">
        <f t="shared" si="41"/>
        <v>1.5052612700351237E-2</v>
      </c>
      <c r="M202" s="235">
        <f t="shared" si="41"/>
        <v>1.5052612700351235E-2</v>
      </c>
      <c r="N202" s="235">
        <f t="shared" si="41"/>
        <v>1.505261270035124E-2</v>
      </c>
      <c r="O202" s="235">
        <f t="shared" si="41"/>
        <v>1.5052612700351251E-2</v>
      </c>
      <c r="P202" s="235">
        <f t="shared" si="41"/>
        <v>1.5052612700351249E-2</v>
      </c>
      <c r="Q202" s="235">
        <f t="shared" si="41"/>
        <v>1.5052612700351239E-2</v>
      </c>
    </row>
    <row r="203" spans="1:17" x14ac:dyDescent="0.25">
      <c r="A203" s="127" t="s">
        <v>181</v>
      </c>
      <c r="B203" s="237">
        <f t="shared" ref="B203:Q203" si="42">IF(B$131=0,0,B$131/B$108)</f>
        <v>0.41110954493737628</v>
      </c>
      <c r="C203" s="237">
        <f t="shared" si="42"/>
        <v>0.41110954493737639</v>
      </c>
      <c r="D203" s="237">
        <f t="shared" si="42"/>
        <v>0.41110954493737628</v>
      </c>
      <c r="E203" s="237">
        <f t="shared" si="42"/>
        <v>0.41110954493737645</v>
      </c>
      <c r="F203" s="237">
        <f t="shared" si="42"/>
        <v>0.41110954493737611</v>
      </c>
      <c r="G203" s="237">
        <f t="shared" si="42"/>
        <v>0.41110954493737645</v>
      </c>
      <c r="H203" s="237">
        <f t="shared" si="42"/>
        <v>0.41110954493737623</v>
      </c>
      <c r="I203" s="237">
        <f t="shared" si="42"/>
        <v>0.41110954493737623</v>
      </c>
      <c r="J203" s="237">
        <f t="shared" si="42"/>
        <v>0.41110954493737628</v>
      </c>
      <c r="K203" s="237">
        <f t="shared" si="42"/>
        <v>0.41110954493737634</v>
      </c>
      <c r="L203" s="237">
        <f t="shared" si="42"/>
        <v>0.41110954493737628</v>
      </c>
      <c r="M203" s="237">
        <f t="shared" si="42"/>
        <v>0.41110954493737634</v>
      </c>
      <c r="N203" s="237">
        <f t="shared" si="42"/>
        <v>0.41110954493737628</v>
      </c>
      <c r="O203" s="237">
        <f t="shared" si="42"/>
        <v>0.41110954493737628</v>
      </c>
      <c r="P203" s="237">
        <f t="shared" si="42"/>
        <v>0.41110954493737639</v>
      </c>
      <c r="Q203" s="237">
        <f t="shared" si="42"/>
        <v>0.41110954493737628</v>
      </c>
    </row>
    <row r="204" spans="1:17" x14ac:dyDescent="0.25">
      <c r="A204" s="142" t="s">
        <v>190</v>
      </c>
      <c r="B204" s="235">
        <f t="shared" ref="B204:Q204" si="43">IF(B$132=0,0,B$132/B$108)</f>
        <v>0.3236052539504029</v>
      </c>
      <c r="C204" s="235">
        <f t="shared" si="43"/>
        <v>0.29622308999116587</v>
      </c>
      <c r="D204" s="235">
        <f t="shared" si="43"/>
        <v>0.2999818214343713</v>
      </c>
      <c r="E204" s="235">
        <f t="shared" si="43"/>
        <v>0.27822916807441905</v>
      </c>
      <c r="F204" s="235">
        <f t="shared" si="43"/>
        <v>0.2122854439392477</v>
      </c>
      <c r="G204" s="235">
        <f t="shared" si="43"/>
        <v>0.20799980791104555</v>
      </c>
      <c r="H204" s="235">
        <f t="shared" si="43"/>
        <v>0.20061789730380375</v>
      </c>
      <c r="I204" s="235">
        <f t="shared" si="43"/>
        <v>0.19704292347538688</v>
      </c>
      <c r="J204" s="235">
        <f t="shared" si="43"/>
        <v>0.19153590508983656</v>
      </c>
      <c r="K204" s="235">
        <f t="shared" si="43"/>
        <v>0.25664769552167643</v>
      </c>
      <c r="L204" s="235">
        <f t="shared" si="43"/>
        <v>0.27812857575855227</v>
      </c>
      <c r="M204" s="235">
        <f t="shared" si="43"/>
        <v>0.20297325733093904</v>
      </c>
      <c r="N204" s="235">
        <f t="shared" si="43"/>
        <v>0.10197229172456257</v>
      </c>
      <c r="O204" s="235">
        <f t="shared" si="43"/>
        <v>0.12846213497771114</v>
      </c>
      <c r="P204" s="235">
        <f t="shared" si="43"/>
        <v>0.11134622664626471</v>
      </c>
      <c r="Q204" s="235">
        <f t="shared" si="43"/>
        <v>0.13790280816347295</v>
      </c>
    </row>
    <row r="205" spans="1:17" x14ac:dyDescent="0.25">
      <c r="A205" s="142" t="s">
        <v>189</v>
      </c>
      <c r="B205" s="235">
        <f t="shared" ref="B205:Q205" si="44">IF(B$138=0,0,B$138/B$108)</f>
        <v>8.7504290986973376E-2</v>
      </c>
      <c r="C205" s="235">
        <f t="shared" si="44"/>
        <v>0.11488645494621048</v>
      </c>
      <c r="D205" s="235">
        <f t="shared" si="44"/>
        <v>0.111127723503005</v>
      </c>
      <c r="E205" s="235">
        <f t="shared" si="44"/>
        <v>0.13288037686295739</v>
      </c>
      <c r="F205" s="235">
        <f t="shared" si="44"/>
        <v>0.19882410099812842</v>
      </c>
      <c r="G205" s="235">
        <f t="shared" si="44"/>
        <v>0.20310973702633084</v>
      </c>
      <c r="H205" s="235">
        <f t="shared" si="44"/>
        <v>0.21049164763357256</v>
      </c>
      <c r="I205" s="235">
        <f t="shared" si="44"/>
        <v>0.21406662146198938</v>
      </c>
      <c r="J205" s="235">
        <f t="shared" si="44"/>
        <v>0.21957363984753972</v>
      </c>
      <c r="K205" s="235">
        <f t="shared" si="44"/>
        <v>0.1544618494156999</v>
      </c>
      <c r="L205" s="235">
        <f t="shared" si="44"/>
        <v>0.13298096917882404</v>
      </c>
      <c r="M205" s="235">
        <f t="shared" si="44"/>
        <v>0.20813628760643729</v>
      </c>
      <c r="N205" s="235">
        <f t="shared" si="44"/>
        <v>0.30913725321281371</v>
      </c>
      <c r="O205" s="235">
        <f t="shared" si="44"/>
        <v>0.2826474099596652</v>
      </c>
      <c r="P205" s="235">
        <f t="shared" si="44"/>
        <v>0.29976331829111169</v>
      </c>
      <c r="Q205" s="235">
        <f t="shared" si="44"/>
        <v>0.27320673677390334</v>
      </c>
    </row>
    <row r="206" spans="1:17" x14ac:dyDescent="0.25">
      <c r="A206" s="127" t="s">
        <v>180</v>
      </c>
      <c r="B206" s="236">
        <f t="shared" ref="B206:Q206" si="45">IF(B$139=0,0,B$139/B$108)</f>
        <v>0.1500916191719352</v>
      </c>
      <c r="C206" s="236">
        <f t="shared" si="45"/>
        <v>0.15009161917193523</v>
      </c>
      <c r="D206" s="236">
        <f t="shared" si="45"/>
        <v>0.15009161917193525</v>
      </c>
      <c r="E206" s="236">
        <f t="shared" si="45"/>
        <v>0.15009161917193523</v>
      </c>
      <c r="F206" s="236">
        <f t="shared" si="45"/>
        <v>0.15009161917193523</v>
      </c>
      <c r="G206" s="236">
        <f t="shared" si="45"/>
        <v>0.15009161917193523</v>
      </c>
      <c r="H206" s="236">
        <f t="shared" si="45"/>
        <v>0.15009161917193525</v>
      </c>
      <c r="I206" s="236">
        <f t="shared" si="45"/>
        <v>0.15009161917193531</v>
      </c>
      <c r="J206" s="236">
        <f t="shared" si="45"/>
        <v>0.15009161917193525</v>
      </c>
      <c r="K206" s="236">
        <f t="shared" si="45"/>
        <v>0.15009161917193523</v>
      </c>
      <c r="L206" s="236">
        <f t="shared" si="45"/>
        <v>0.15009161917193528</v>
      </c>
      <c r="M206" s="236">
        <f t="shared" si="45"/>
        <v>0.1500916191719352</v>
      </c>
      <c r="N206" s="236">
        <f t="shared" si="45"/>
        <v>0.1500916191719352</v>
      </c>
      <c r="O206" s="236">
        <f t="shared" si="45"/>
        <v>0.1500916191719352</v>
      </c>
      <c r="P206" s="236">
        <f t="shared" si="45"/>
        <v>0.15009161917193523</v>
      </c>
      <c r="Q206" s="236">
        <f t="shared" si="45"/>
        <v>0.1500916191719352</v>
      </c>
    </row>
    <row r="207" spans="1:17" x14ac:dyDescent="0.25">
      <c r="A207" s="142" t="s">
        <v>188</v>
      </c>
      <c r="B207" s="235">
        <f t="shared" ref="B207:Q207" si="46">IF(B$140=0,0,B$140/B$108)</f>
        <v>7.7739248907117503E-2</v>
      </c>
      <c r="C207" s="235">
        <f t="shared" si="46"/>
        <v>7.1161268995923357E-2</v>
      </c>
      <c r="D207" s="235">
        <f t="shared" si="46"/>
        <v>7.2064223925336054E-2</v>
      </c>
      <c r="E207" s="235">
        <f t="shared" si="46"/>
        <v>6.6838613669333344E-2</v>
      </c>
      <c r="F207" s="235">
        <f t="shared" si="46"/>
        <v>5.0997042737385347E-2</v>
      </c>
      <c r="G207" s="235">
        <f t="shared" si="46"/>
        <v>4.9967510237975438E-2</v>
      </c>
      <c r="H207" s="235">
        <f t="shared" si="46"/>
        <v>4.8194163918343649E-2</v>
      </c>
      <c r="I207" s="235">
        <f t="shared" si="46"/>
        <v>4.733535283017045E-2</v>
      </c>
      <c r="J207" s="235">
        <f t="shared" si="46"/>
        <v>4.6012409312461068E-2</v>
      </c>
      <c r="K207" s="235">
        <f t="shared" si="46"/>
        <v>6.1654125945234423E-2</v>
      </c>
      <c r="L207" s="235">
        <f t="shared" si="46"/>
        <v>6.6814448514454589E-2</v>
      </c>
      <c r="M207" s="235">
        <f t="shared" si="46"/>
        <v>4.8759988846029785E-2</v>
      </c>
      <c r="N207" s="235">
        <f t="shared" si="46"/>
        <v>2.4496664597478769E-2</v>
      </c>
      <c r="O207" s="235">
        <f t="shared" si="46"/>
        <v>3.0860283522166153E-2</v>
      </c>
      <c r="P207" s="235">
        <f t="shared" si="46"/>
        <v>2.6748552201964364E-2</v>
      </c>
      <c r="Q207" s="235">
        <f t="shared" si="46"/>
        <v>3.3128203568826384E-2</v>
      </c>
    </row>
    <row r="208" spans="1:17" x14ac:dyDescent="0.25">
      <c r="A208" s="142" t="s">
        <v>187</v>
      </c>
      <c r="B208" s="235">
        <f t="shared" ref="B208:Q208" si="47">IF(B$141=0,0,B$141/B$108)</f>
        <v>5.1331333756801829E-2</v>
      </c>
      <c r="C208" s="235">
        <f t="shared" si="47"/>
        <v>5.1331333756801836E-2</v>
      </c>
      <c r="D208" s="235">
        <f t="shared" si="47"/>
        <v>5.1331333756801843E-2</v>
      </c>
      <c r="E208" s="235">
        <f t="shared" si="47"/>
        <v>5.1331333756801843E-2</v>
      </c>
      <c r="F208" s="235">
        <f t="shared" si="47"/>
        <v>5.1331333756801836E-2</v>
      </c>
      <c r="G208" s="235">
        <f t="shared" si="47"/>
        <v>5.133133375680185E-2</v>
      </c>
      <c r="H208" s="235">
        <f t="shared" si="47"/>
        <v>5.133133375680185E-2</v>
      </c>
      <c r="I208" s="235">
        <f t="shared" si="47"/>
        <v>5.1331333756801871E-2</v>
      </c>
      <c r="J208" s="235">
        <f t="shared" si="47"/>
        <v>5.133133375680185E-2</v>
      </c>
      <c r="K208" s="235">
        <f t="shared" si="47"/>
        <v>5.133133375680185E-2</v>
      </c>
      <c r="L208" s="235">
        <f t="shared" si="47"/>
        <v>5.133133375680185E-2</v>
      </c>
      <c r="M208" s="235">
        <f t="shared" si="47"/>
        <v>5.1331333756801829E-2</v>
      </c>
      <c r="N208" s="235">
        <f t="shared" si="47"/>
        <v>5.1331333756801836E-2</v>
      </c>
      <c r="O208" s="235">
        <f t="shared" si="47"/>
        <v>5.1331333756801843E-2</v>
      </c>
      <c r="P208" s="235">
        <f t="shared" si="47"/>
        <v>5.133133375680185E-2</v>
      </c>
      <c r="Q208" s="235">
        <f t="shared" si="47"/>
        <v>5.1331333756801836E-2</v>
      </c>
    </row>
    <row r="209" spans="1:17" x14ac:dyDescent="0.25">
      <c r="A209" s="142" t="s">
        <v>186</v>
      </c>
      <c r="B209" s="235">
        <f t="shared" ref="B209:Q209" si="48">IF(B$152=0,0,B$152/B$108)</f>
        <v>2.1021036508015865E-2</v>
      </c>
      <c r="C209" s="235">
        <f t="shared" si="48"/>
        <v>2.7599016419210018E-2</v>
      </c>
      <c r="D209" s="235">
        <f t="shared" si="48"/>
        <v>2.6696061489797324E-2</v>
      </c>
      <c r="E209" s="235">
        <f t="shared" si="48"/>
        <v>3.1921671745800038E-2</v>
      </c>
      <c r="F209" s="235">
        <f t="shared" si="48"/>
        <v>4.776324267774805E-2</v>
      </c>
      <c r="G209" s="235">
        <f t="shared" si="48"/>
        <v>4.8792775177157958E-2</v>
      </c>
      <c r="H209" s="235">
        <f t="shared" si="48"/>
        <v>5.0566121496789733E-2</v>
      </c>
      <c r="I209" s="235">
        <f t="shared" si="48"/>
        <v>5.1424932584962973E-2</v>
      </c>
      <c r="J209" s="235">
        <f t="shared" si="48"/>
        <v>5.2747876102672328E-2</v>
      </c>
      <c r="K209" s="235">
        <f t="shared" si="48"/>
        <v>3.7106159469898946E-2</v>
      </c>
      <c r="L209" s="235">
        <f t="shared" si="48"/>
        <v>3.1945836900678821E-2</v>
      </c>
      <c r="M209" s="235">
        <f t="shared" si="48"/>
        <v>5.0000296569103583E-2</v>
      </c>
      <c r="N209" s="235">
        <f t="shared" si="48"/>
        <v>7.4263620817654585E-2</v>
      </c>
      <c r="O209" s="235">
        <f t="shared" si="48"/>
        <v>6.7900001892967202E-2</v>
      </c>
      <c r="P209" s="235">
        <f t="shared" si="48"/>
        <v>7.2011733213169005E-2</v>
      </c>
      <c r="Q209" s="235">
        <f t="shared" si="48"/>
        <v>6.5632081846306992E-2</v>
      </c>
    </row>
    <row r="210" spans="1:17" x14ac:dyDescent="0.25">
      <c r="A210" s="72" t="s">
        <v>179</v>
      </c>
      <c r="B210" s="234">
        <f t="shared" ref="B210:Q210" si="49">IF(B$153=0,0,B$153/B$108)</f>
        <v>0.20012215889591359</v>
      </c>
      <c r="C210" s="234">
        <f t="shared" si="49"/>
        <v>0.20012215889591362</v>
      </c>
      <c r="D210" s="234">
        <f t="shared" si="49"/>
        <v>0.20012215889591362</v>
      </c>
      <c r="E210" s="234">
        <f t="shared" si="49"/>
        <v>0.20012215889591362</v>
      </c>
      <c r="F210" s="234">
        <f t="shared" si="49"/>
        <v>0.20012215889591362</v>
      </c>
      <c r="G210" s="234">
        <f t="shared" si="49"/>
        <v>0.20012215889591364</v>
      </c>
      <c r="H210" s="234">
        <f t="shared" si="49"/>
        <v>0.20012215889591362</v>
      </c>
      <c r="I210" s="234">
        <f t="shared" si="49"/>
        <v>0.20012215889591373</v>
      </c>
      <c r="J210" s="234">
        <f t="shared" si="49"/>
        <v>0.20012215889591362</v>
      </c>
      <c r="K210" s="234">
        <f t="shared" si="49"/>
        <v>0.20012215889591362</v>
      </c>
      <c r="L210" s="234">
        <f t="shared" si="49"/>
        <v>0.20012215889591367</v>
      </c>
      <c r="M210" s="234">
        <f t="shared" si="49"/>
        <v>0.20012215889591362</v>
      </c>
      <c r="N210" s="234">
        <f t="shared" si="49"/>
        <v>0.20012215889591359</v>
      </c>
      <c r="O210" s="234">
        <f t="shared" si="49"/>
        <v>0.20012215889591359</v>
      </c>
      <c r="P210" s="234">
        <f t="shared" si="49"/>
        <v>0.20012215889591362</v>
      </c>
      <c r="Q210" s="234">
        <f t="shared" si="49"/>
        <v>0.20012215889591362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118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41</v>
      </c>
      <c r="B214" s="230">
        <f t="shared" ref="B214:Q214" si="50">SUM(B215:B224)</f>
        <v>1548.9472408823724</v>
      </c>
      <c r="C214" s="230">
        <f t="shared" si="50"/>
        <v>1376.4711426671806</v>
      </c>
      <c r="D214" s="230">
        <f t="shared" si="50"/>
        <v>1319.2151721063906</v>
      </c>
      <c r="E214" s="230">
        <f t="shared" si="50"/>
        <v>1440.2611976888909</v>
      </c>
      <c r="F214" s="230">
        <f t="shared" si="50"/>
        <v>1587.0042284995093</v>
      </c>
      <c r="G214" s="230">
        <f t="shared" si="50"/>
        <v>1650.0217742057614</v>
      </c>
      <c r="H214" s="230">
        <f t="shared" si="50"/>
        <v>1696.5818506391645</v>
      </c>
      <c r="I214" s="230">
        <f t="shared" si="50"/>
        <v>1659.8406603476717</v>
      </c>
      <c r="J214" s="230">
        <f t="shared" si="50"/>
        <v>1592.3643519497027</v>
      </c>
      <c r="K214" s="230">
        <f t="shared" si="50"/>
        <v>1475.8857104347067</v>
      </c>
      <c r="L214" s="230">
        <f t="shared" si="50"/>
        <v>1500.7240949067227</v>
      </c>
      <c r="M214" s="230">
        <f t="shared" si="50"/>
        <v>1301.6793958383905</v>
      </c>
      <c r="N214" s="230">
        <f t="shared" si="50"/>
        <v>1266.0304609449681</v>
      </c>
      <c r="O214" s="230">
        <f t="shared" si="50"/>
        <v>1270.9010418408582</v>
      </c>
      <c r="P214" s="230">
        <f t="shared" si="50"/>
        <v>1337.7094856463498</v>
      </c>
      <c r="Q214" s="230">
        <f t="shared" si="50"/>
        <v>1516.0847763124343</v>
      </c>
    </row>
    <row r="215" spans="1:17" x14ac:dyDescent="0.25">
      <c r="A215" s="132" t="s">
        <v>83</v>
      </c>
      <c r="B215" s="229">
        <f>IF(B$6=0,0,B$6/CHI!B$10*1000)</f>
        <v>8.1418480277764846</v>
      </c>
      <c r="C215" s="229">
        <f>IF(C$6=0,0,C$6/CHI!C$10*1000)</f>
        <v>7.411327311399428</v>
      </c>
      <c r="D215" s="229">
        <f>IF(D$6=0,0,D$6/CHI!D$10*1000)</f>
        <v>7.2982577277825582</v>
      </c>
      <c r="E215" s="229">
        <f>IF(E$6=0,0,E$6/CHI!E$10*1000)</f>
        <v>7.2654861123215593</v>
      </c>
      <c r="F215" s="229">
        <f>IF(F$6=0,0,F$6/CHI!F$10*1000)</f>
        <v>7.215328196459029</v>
      </c>
      <c r="G215" s="229">
        <f>IF(G$6=0,0,G$6/CHI!G$10*1000)</f>
        <v>7.1645490244084211</v>
      </c>
      <c r="H215" s="229">
        <f>IF(H$6=0,0,H$6/CHI!H$10*1000)</f>
        <v>7.058519430321228</v>
      </c>
      <c r="I215" s="229">
        <f>IF(I$6=0,0,I$6/CHI!I$10*1000)</f>
        <v>6.9613960870394447</v>
      </c>
      <c r="J215" s="229">
        <f>IF(J$6=0,0,J$6/CHI!J$10*1000)</f>
        <v>6.3989742709286448</v>
      </c>
      <c r="K215" s="229">
        <f>IF(K$6=0,0,K$6/CHI!K$10*1000)</f>
        <v>6.2069572124852606</v>
      </c>
      <c r="L215" s="229">
        <f>IF(L$6=0,0,L$6/CHI!L$10*1000)</f>
        <v>5.9929882852126024</v>
      </c>
      <c r="M215" s="229">
        <f>IF(M$6=0,0,M$6/CHI!M$10*1000)</f>
        <v>5.7052733164066556</v>
      </c>
      <c r="N215" s="229">
        <f>IF(N$6=0,0,N$6/CHI!N$10*1000)</f>
        <v>5.5996945117373205</v>
      </c>
      <c r="O215" s="229">
        <f>IF(O$6=0,0,O$6/CHI!O$10*1000)</f>
        <v>5.4459379773330259</v>
      </c>
      <c r="P215" s="229">
        <f>IF(P$6=0,0,P$6/CHI!P$10*1000)</f>
        <v>5.379201961287027</v>
      </c>
      <c r="Q215" s="229">
        <f>IF(Q$6=0,0,Q$6/CHI!Q$10*1000)</f>
        <v>5.3803375216806311</v>
      </c>
    </row>
    <row r="216" spans="1:17" x14ac:dyDescent="0.25">
      <c r="A216" s="76" t="s">
        <v>82</v>
      </c>
      <c r="B216" s="228">
        <f>IF(B$7=0,0,B$7/CHI!B$10*1000)</f>
        <v>20.896691561936432</v>
      </c>
      <c r="C216" s="228">
        <f>IF(C$7=0,0,C$7/CHI!C$10*1000)</f>
        <v>19.021752845608521</v>
      </c>
      <c r="D216" s="228">
        <f>IF(D$7=0,0,D$7/CHI!D$10*1000)</f>
        <v>18.731550890743048</v>
      </c>
      <c r="E216" s="228">
        <f>IF(E$7=0,0,E$7/CHI!E$10*1000)</f>
        <v>18.647439969249728</v>
      </c>
      <c r="F216" s="228">
        <f>IF(F$7=0,0,F$7/CHI!F$10*1000)</f>
        <v>18.518705744096778</v>
      </c>
      <c r="G216" s="228">
        <f>IF(G$7=0,0,G$7/CHI!G$10*1000)</f>
        <v>18.38837701620945</v>
      </c>
      <c r="H216" s="228">
        <f>IF(H$7=0,0,H$7/CHI!H$10*1000)</f>
        <v>18.11624374664725</v>
      </c>
      <c r="I216" s="228">
        <f>IF(I$7=0,0,I$7/CHI!I$10*1000)</f>
        <v>17.866969068331031</v>
      </c>
      <c r="J216" s="228">
        <f>IF(J$7=0,0,J$7/CHI!J$10*1000)</f>
        <v>16.423469364225017</v>
      </c>
      <c r="K216" s="228">
        <f>IF(K$7=0,0,K$7/CHI!K$10*1000)</f>
        <v>15.930642523041938</v>
      </c>
      <c r="L216" s="228">
        <f>IF(L$7=0,0,L$7/CHI!L$10*1000)</f>
        <v>15.381474488733121</v>
      </c>
      <c r="M216" s="228">
        <f>IF(M$7=0,0,M$7/CHI!M$10*1000)</f>
        <v>14.643031454623584</v>
      </c>
      <c r="N216" s="228">
        <f>IF(N$7=0,0,N$7/CHI!N$10*1000)</f>
        <v>14.372055171459582</v>
      </c>
      <c r="O216" s="228">
        <f>IF(O$7=0,0,O$7/CHI!O$10*1000)</f>
        <v>13.977426966153191</v>
      </c>
      <c r="P216" s="228">
        <f>IF(P$7=0,0,P$7/CHI!P$10*1000)</f>
        <v>13.806143746590749</v>
      </c>
      <c r="Q216" s="228">
        <f>IF(Q$7=0,0,Q$7/CHI!Q$10*1000)</f>
        <v>13.80905825140761</v>
      </c>
    </row>
    <row r="217" spans="1:17" x14ac:dyDescent="0.25">
      <c r="A217" s="76" t="s">
        <v>81</v>
      </c>
      <c r="B217" s="228">
        <f>IF(B$8=0,0,B$8/CHI!B$10*1000)</f>
        <v>5.7670525560054422</v>
      </c>
      <c r="C217" s="228">
        <f>IF(C$8=0,0,C$8/CHI!C$10*1000)</f>
        <v>5.2496084388683428</v>
      </c>
      <c r="D217" s="228">
        <f>IF(D$8=0,0,D$8/CHI!D$10*1000)</f>
        <v>5.1695187308586235</v>
      </c>
      <c r="E217" s="228">
        <f>IF(E$8=0,0,E$8/CHI!E$10*1000)</f>
        <v>5.1463058646808193</v>
      </c>
      <c r="F217" s="228">
        <f>IF(F$8=0,0,F$8/CHI!F$10*1000)</f>
        <v>5.1107778941399706</v>
      </c>
      <c r="G217" s="228">
        <f>IF(G$8=0,0,G$8/CHI!G$10*1000)</f>
        <v>5.0748098739844441</v>
      </c>
      <c r="H217" s="228">
        <f>IF(H$8=0,0,H$8/CHI!H$10*1000)</f>
        <v>4.9997067475803822</v>
      </c>
      <c r="I217" s="228">
        <f>IF(I$8=0,0,I$8/CHI!I$10*1000)</f>
        <v>4.9309121172691643</v>
      </c>
      <c r="J217" s="228">
        <f>IF(J$8=0,0,J$8/CHI!J$10*1000)</f>
        <v>4.5325362005129772</v>
      </c>
      <c r="K217" s="228">
        <f>IF(K$8=0,0,K$8/CHI!K$10*1000)</f>
        <v>4.3965262352182801</v>
      </c>
      <c r="L217" s="228">
        <f>IF(L$8=0,0,L$8/CHI!L$10*1000)</f>
        <v>4.2449672716115234</v>
      </c>
      <c r="M217" s="228">
        <f>IF(M$8=0,0,M$8/CHI!M$10*1000)</f>
        <v>4.0411723419355274</v>
      </c>
      <c r="N217" s="228">
        <f>IF(N$8=0,0,N$8/CHI!N$10*1000)</f>
        <v>3.9663885197306601</v>
      </c>
      <c r="O217" s="228">
        <f>IF(O$8=0,0,O$8/CHI!O$10*1000)</f>
        <v>3.8574793369856963</v>
      </c>
      <c r="P217" s="228">
        <f>IF(P$8=0,0,P$8/CHI!P$10*1000)</f>
        <v>3.8102087283225661</v>
      </c>
      <c r="Q217" s="228">
        <f>IF(Q$8=0,0,Q$8/CHI!Q$10*1000)</f>
        <v>3.8110130710771961</v>
      </c>
    </row>
    <row r="218" spans="1:17" x14ac:dyDescent="0.25">
      <c r="A218" s="76" t="s">
        <v>80</v>
      </c>
      <c r="B218" s="228">
        <f>IF(B$9=0,0,B$9/CHI!B$10*1000)</f>
        <v>21.30324518130784</v>
      </c>
      <c r="C218" s="228">
        <f>IF(C$9=0,0,C$9/CHI!C$10*1000)</f>
        <v>19.391828770940975</v>
      </c>
      <c r="D218" s="228">
        <f>IF(D$9=0,0,D$9/CHI!D$10*1000)</f>
        <v>19.095980819208034</v>
      </c>
      <c r="E218" s="228">
        <f>IF(E$9=0,0,E$9/CHI!E$10*1000)</f>
        <v>19.010233485584088</v>
      </c>
      <c r="F218" s="228">
        <f>IF(F$9=0,0,F$9/CHI!F$10*1000)</f>
        <v>18.878994683808678</v>
      </c>
      <c r="G218" s="228">
        <f>IF(G$9=0,0,G$9/CHI!G$10*1000)</f>
        <v>18.746130357600745</v>
      </c>
      <c r="H218" s="228">
        <f>IF(H$9=0,0,H$9/CHI!H$10*1000)</f>
        <v>18.468702624780377</v>
      </c>
      <c r="I218" s="228">
        <f>IF(I$9=0,0,I$9/CHI!I$10*1000)</f>
        <v>18.214578206380342</v>
      </c>
      <c r="J218" s="228">
        <f>IF(J$9=0,0,J$9/CHI!J$10*1000)</f>
        <v>16.742994629402563</v>
      </c>
      <c r="K218" s="228">
        <f>IF(K$9=0,0,K$9/CHI!K$10*1000)</f>
        <v>16.240579641913527</v>
      </c>
      <c r="L218" s="228">
        <f>IF(L$9=0,0,L$9/CHI!L$10*1000)</f>
        <v>15.680727320509327</v>
      </c>
      <c r="M218" s="228">
        <f>IF(M$9=0,0,M$9/CHI!M$10*1000)</f>
        <v>14.927917577328788</v>
      </c>
      <c r="N218" s="228">
        <f>IF(N$9=0,0,N$9/CHI!N$10*1000)</f>
        <v>14.651669340546785</v>
      </c>
      <c r="O218" s="228">
        <f>IF(O$9=0,0,O$9/CHI!O$10*1000)</f>
        <v>14.249363483268654</v>
      </c>
      <c r="P218" s="228">
        <f>IF(P$9=0,0,P$9/CHI!P$10*1000)</f>
        <v>14.074747879120629</v>
      </c>
      <c r="Q218" s="228">
        <f>IF(Q$9=0,0,Q$9/CHI!Q$10*1000)</f>
        <v>14.077719086812126</v>
      </c>
    </row>
    <row r="219" spans="1:17" x14ac:dyDescent="0.25">
      <c r="A219" s="129" t="s">
        <v>79</v>
      </c>
      <c r="B219" s="227">
        <f>IF(B$10=0,0,B$10/CHI!B$10*1000)</f>
        <v>22.797174477774156</v>
      </c>
      <c r="C219" s="227">
        <f>IF(C$10=0,0,C$10/CHI!C$10*1000)</f>
        <v>20.751716471918396</v>
      </c>
      <c r="D219" s="227">
        <f>IF(D$10=0,0,D$10/CHI!D$10*1000)</f>
        <v>20.435121637791156</v>
      </c>
      <c r="E219" s="227">
        <f>IF(E$10=0,0,E$10/CHI!E$10*1000)</f>
        <v>20.343361114500365</v>
      </c>
      <c r="F219" s="227">
        <f>IF(F$10=0,0,F$10/CHI!F$10*1000)</f>
        <v>20.202918950085277</v>
      </c>
      <c r="G219" s="227">
        <f>IF(G$10=0,0,G$10/CHI!G$10*1000)</f>
        <v>20.060737268343583</v>
      </c>
      <c r="H219" s="227">
        <f>IF(H$10=0,0,H$10/CHI!H$10*1000)</f>
        <v>19.76385440489944</v>
      </c>
      <c r="I219" s="227">
        <f>IF(I$10=0,0,I$10/CHI!I$10*1000)</f>
        <v>19.491909043710447</v>
      </c>
      <c r="J219" s="227">
        <f>IF(J$10=0,0,J$10/CHI!J$10*1000)</f>
        <v>17.917127958600208</v>
      </c>
      <c r="K219" s="227">
        <f>IF(K$10=0,0,K$10/CHI!K$10*1000)</f>
        <v>17.379480194958724</v>
      </c>
      <c r="L219" s="227">
        <f>IF(L$10=0,0,L$10/CHI!L$10*1000)</f>
        <v>16.780367198595282</v>
      </c>
      <c r="M219" s="227">
        <f>IF(M$10=0,0,M$10/CHI!M$10*1000)</f>
        <v>15.97476528593864</v>
      </c>
      <c r="N219" s="227">
        <f>IF(N$10=0,0,N$10/CHI!N$10*1000)</f>
        <v>15.679144632864499</v>
      </c>
      <c r="O219" s="227">
        <f>IF(O$10=0,0,O$10/CHI!O$10*1000)</f>
        <v>15.248626336532469</v>
      </c>
      <c r="P219" s="227">
        <f>IF(P$10=0,0,P$10/CHI!P$10*1000)</f>
        <v>15.06176549160368</v>
      </c>
      <c r="Q219" s="227">
        <f>IF(Q$10=0,0,Q$10/CHI!Q$10*1000)</f>
        <v>15.064945060705766</v>
      </c>
    </row>
    <row r="220" spans="1:17" x14ac:dyDescent="0.25">
      <c r="A220" s="232" t="s">
        <v>185</v>
      </c>
      <c r="B220" s="231">
        <f>IF(B$15=0,0,B$15/CHI!B$10*1000)</f>
        <v>745.46835008150458</v>
      </c>
      <c r="C220" s="231">
        <f>IF(C$15=0,0,C$15/CHI!C$10*1000)</f>
        <v>645.08374422765928</v>
      </c>
      <c r="D220" s="231">
        <f>IF(D$15=0,0,D$15/CHI!D$10*1000)</f>
        <v>598.98605411104597</v>
      </c>
      <c r="E220" s="231">
        <f>IF(E$15=0,0,E$15/CHI!E$10*1000)</f>
        <v>723.26614905354018</v>
      </c>
      <c r="F220" s="231">
        <f>IF(F$15=0,0,F$15/CHI!F$10*1000)</f>
        <v>874.95901759935316</v>
      </c>
      <c r="G220" s="231">
        <f>IF(G$15=0,0,G$15/CHI!G$10*1000)</f>
        <v>942.98770975489003</v>
      </c>
      <c r="H220" s="231">
        <f>IF(H$15=0,0,H$15/CHI!H$10*1000)</f>
        <v>1000.0113247312141</v>
      </c>
      <c r="I220" s="231">
        <f>IF(I$15=0,0,I$15/CHI!I$10*1000)</f>
        <v>972.85475894569277</v>
      </c>
      <c r="J220" s="231">
        <f>IF(J$15=0,0,J$15/CHI!J$10*1000)</f>
        <v>960.8810901731805</v>
      </c>
      <c r="K220" s="231">
        <f>IF(K$15=0,0,K$15/CHI!K$10*1000)</f>
        <v>863.35166664979943</v>
      </c>
      <c r="L220" s="231">
        <f>IF(L$15=0,0,L$15/CHI!L$10*1000)</f>
        <v>909.30559095556964</v>
      </c>
      <c r="M220" s="231">
        <f>IF(M$15=0,0,M$15/CHI!M$10*1000)</f>
        <v>738.65406542896221</v>
      </c>
      <c r="N220" s="231">
        <f>IF(N$15=0,0,N$15/CHI!N$10*1000)</f>
        <v>713.42418289053262</v>
      </c>
      <c r="O220" s="231">
        <f>IF(O$15=0,0,O$15/CHI!O$10*1000)</f>
        <v>733.46823905826329</v>
      </c>
      <c r="P220" s="231">
        <f>IF(P$15=0,0,P$15/CHI!P$10*1000)</f>
        <v>806.86253167426776</v>
      </c>
      <c r="Q220" s="231">
        <f>IF(Q$15=0,0,Q$15/CHI!Q$10*1000)</f>
        <v>985.12575947669018</v>
      </c>
    </row>
    <row r="221" spans="1:17" x14ac:dyDescent="0.25">
      <c r="A221" s="127" t="s">
        <v>184</v>
      </c>
      <c r="B221" s="226">
        <f>IF(B$24=0,0,B$24/CHI!B$10*1000)</f>
        <v>520.41146005242399</v>
      </c>
      <c r="C221" s="226">
        <f>IF(C$24=0,0,C$24/CHI!C$10*1000)</f>
        <v>473.71796352542611</v>
      </c>
      <c r="D221" s="226">
        <f>IF(D$24=0,0,D$24/CHI!D$10*1000)</f>
        <v>466.49077052245826</v>
      </c>
      <c r="E221" s="226">
        <f>IF(E$24=0,0,E$24/CHI!E$10*1000)</f>
        <v>464.39607111365649</v>
      </c>
      <c r="F221" s="226">
        <f>IF(F$24=0,0,F$24/CHI!F$10*1000)</f>
        <v>461.19007240941215</v>
      </c>
      <c r="G221" s="226">
        <f>IF(G$24=0,0,G$24/CHI!G$10*1000)</f>
        <v>457.94436418973601</v>
      </c>
      <c r="H221" s="226">
        <f>IF(H$24=0,0,H$24/CHI!H$10*1000)</f>
        <v>451.16715394466195</v>
      </c>
      <c r="I221" s="226">
        <f>IF(I$24=0,0,I$24/CHI!I$10*1000)</f>
        <v>444.95921433316209</v>
      </c>
      <c r="J221" s="226">
        <f>IF(J$24=0,0,J$24/CHI!J$10*1000)</f>
        <v>409.01028019818159</v>
      </c>
      <c r="K221" s="226">
        <f>IF(K$24=0,0,K$24/CHI!K$10*1000)</f>
        <v>396.73691456932403</v>
      </c>
      <c r="L221" s="226">
        <f>IF(L$24=0,0,L$24/CHI!L$10*1000)</f>
        <v>383.06042718366774</v>
      </c>
      <c r="M221" s="226">
        <f>IF(M$24=0,0,M$24/CHI!M$10*1000)</f>
        <v>364.67023290781975</v>
      </c>
      <c r="N221" s="226">
        <f>IF(N$24=0,0,N$24/CHI!N$10*1000)</f>
        <v>357.92183626603634</v>
      </c>
      <c r="O221" s="226">
        <f>IF(O$24=0,0,O$24/CHI!O$10*1000)</f>
        <v>348.09401065581153</v>
      </c>
      <c r="P221" s="226">
        <f>IF(P$24=0,0,P$24/CHI!P$10*1000)</f>
        <v>343.82837127884261</v>
      </c>
      <c r="Q221" s="226">
        <f>IF(Q$24=0,0,Q$24/CHI!Q$10*1000)</f>
        <v>343.90095414214301</v>
      </c>
    </row>
    <row r="222" spans="1:17" x14ac:dyDescent="0.25">
      <c r="A222" s="127" t="s">
        <v>181</v>
      </c>
      <c r="B222" s="226">
        <f>IF(B$35=0,0,B$35/CHI!B$10*1000)</f>
        <v>128.10128247444285</v>
      </c>
      <c r="C222" s="226">
        <f>IF(C$35=0,0,C$35/CHI!C$10*1000)</f>
        <v>116.60749871395106</v>
      </c>
      <c r="D222" s="226">
        <f>IF(D$35=0,0,D$35/CHI!D$10*1000)</f>
        <v>114.82849735937431</v>
      </c>
      <c r="E222" s="226">
        <f>IF(E$35=0,0,E$35/CHI!E$10*1000)</f>
        <v>114.31287904336165</v>
      </c>
      <c r="F222" s="226">
        <f>IF(F$35=0,0,F$35/CHI!F$10*1000)</f>
        <v>113.52371013154757</v>
      </c>
      <c r="G222" s="226">
        <f>IF(G$35=0,0,G$35/CHI!G$10*1000)</f>
        <v>112.72476656978114</v>
      </c>
      <c r="H222" s="226">
        <f>IF(H$35=0,0,H$35/CHI!H$10*1000)</f>
        <v>111.05653020176294</v>
      </c>
      <c r="I222" s="226">
        <f>IF(I$35=0,0,I$35/CHI!I$10*1000)</f>
        <v>109.52842198970131</v>
      </c>
      <c r="J222" s="226">
        <f>IF(J$35=0,0,J$35/CHI!J$10*1000)</f>
        <v>100.67945358724468</v>
      </c>
      <c r="K222" s="226">
        <f>IF(K$35=0,0,K$35/CHI!K$10*1000)</f>
        <v>97.658317432448982</v>
      </c>
      <c r="L222" s="226">
        <f>IF(L$35=0,0,L$35/CHI!L$10*1000)</f>
        <v>94.291797460595106</v>
      </c>
      <c r="M222" s="226">
        <f>IF(M$35=0,0,M$35/CHI!M$10*1000)</f>
        <v>89.764980408078713</v>
      </c>
      <c r="N222" s="226">
        <f>IF(N$35=0,0,N$35/CHI!N$10*1000)</f>
        <v>88.103836619332</v>
      </c>
      <c r="O222" s="226">
        <f>IF(O$35=0,0,O$35/CHI!O$10*1000)</f>
        <v>85.684679546045885</v>
      </c>
      <c r="P222" s="226">
        <f>IF(P$35=0,0,P$35/CHI!P$10*1000)</f>
        <v>84.634676007099699</v>
      </c>
      <c r="Q222" s="226">
        <f>IF(Q$35=0,0,Q$35/CHI!Q$10*1000)</f>
        <v>84.652542558065946</v>
      </c>
    </row>
    <row r="223" spans="1:17" x14ac:dyDescent="0.25">
      <c r="A223" s="127" t="s">
        <v>180</v>
      </c>
      <c r="B223" s="225">
        <f>IF(B$43=0,0,B$43/CHI!B$10*1000)</f>
        <v>52.041146005242467</v>
      </c>
      <c r="C223" s="225">
        <f>IF(C$43=0,0,C$43/CHI!C$10*1000)</f>
        <v>47.37179635254266</v>
      </c>
      <c r="D223" s="225">
        <f>IF(D$43=0,0,D$43/CHI!D$10*1000)</f>
        <v>46.649077052245843</v>
      </c>
      <c r="E223" s="225">
        <f>IF(E$43=0,0,E$43/CHI!E$10*1000)</f>
        <v>46.439607111365724</v>
      </c>
      <c r="F223" s="225">
        <f>IF(F$43=0,0,F$43/CHI!F$10*1000)</f>
        <v>46.119007240941251</v>
      </c>
      <c r="G223" s="225">
        <f>IF(G$43=0,0,G$43/CHI!G$10*1000)</f>
        <v>45.79443641897354</v>
      </c>
      <c r="H223" s="225">
        <f>IF(H$43=0,0,H$43/CHI!H$10*1000)</f>
        <v>45.116715394466219</v>
      </c>
      <c r="I223" s="225">
        <f>IF(I$43=0,0,I$43/CHI!I$10*1000)</f>
        <v>44.495921433316191</v>
      </c>
      <c r="J223" s="225">
        <f>IF(J$43=0,0,J$43/CHI!J$10*1000)</f>
        <v>40.90102801981817</v>
      </c>
      <c r="K223" s="225">
        <f>IF(K$43=0,0,K$43/CHI!K$10*1000)</f>
        <v>39.673691456932346</v>
      </c>
      <c r="L223" s="225">
        <f>IF(L$43=0,0,L$43/CHI!L$10*1000)</f>
        <v>38.306042718366832</v>
      </c>
      <c r="M223" s="225">
        <f>IF(M$43=0,0,M$43/CHI!M$10*1000)</f>
        <v>36.467023290781981</v>
      </c>
      <c r="N223" s="225">
        <f>IF(N$43=0,0,N$43/CHI!N$10*1000)</f>
        <v>35.792183626603645</v>
      </c>
      <c r="O223" s="225">
        <f>IF(O$43=0,0,O$43/CHI!O$10*1000)</f>
        <v>34.809401065581177</v>
      </c>
      <c r="P223" s="225">
        <f>IF(P$43=0,0,P$43/CHI!P$10*1000)</f>
        <v>34.382837127884244</v>
      </c>
      <c r="Q223" s="225">
        <f>IF(Q$43=0,0,Q$43/CHI!Q$10*1000)</f>
        <v>34.390095414214294</v>
      </c>
    </row>
    <row r="224" spans="1:17" x14ac:dyDescent="0.25">
      <c r="A224" s="72" t="s">
        <v>179</v>
      </c>
      <c r="B224" s="224">
        <f>IF(B$57=0,0,B$57/CHI!B$10*1000)</f>
        <v>24.018990463958037</v>
      </c>
      <c r="C224" s="224">
        <f>IF(C$57=0,0,C$57/CHI!C$10*1000)</f>
        <v>21.863906008865818</v>
      </c>
      <c r="D224" s="224">
        <f>IF(D$57=0,0,D$57/CHI!D$10*1000)</f>
        <v>21.530343254882684</v>
      </c>
      <c r="E224" s="224">
        <f>IF(E$57=0,0,E$57/CHI!E$10*1000)</f>
        <v>21.433664820630302</v>
      </c>
      <c r="F224" s="224">
        <f>IF(F$57=0,0,F$57/CHI!F$10*1000)</f>
        <v>21.285695649665179</v>
      </c>
      <c r="G224" s="224">
        <f>IF(G$57=0,0,G$57/CHI!G$10*1000)</f>
        <v>21.135893731833963</v>
      </c>
      <c r="H224" s="224">
        <f>IF(H$57=0,0,H$57/CHI!H$10*1000)</f>
        <v>20.823099412830551</v>
      </c>
      <c r="I224" s="224">
        <f>IF(I$57=0,0,I$57/CHI!I$10*1000)</f>
        <v>20.536579123069018</v>
      </c>
      <c r="J224" s="224">
        <f>IF(J$57=0,0,J$57/CHI!J$10*1000)</f>
        <v>18.877397547608378</v>
      </c>
      <c r="K224" s="224">
        <f>IF(K$57=0,0,K$57/CHI!K$10*1000)</f>
        <v>18.310934518584187</v>
      </c>
      <c r="L224" s="224">
        <f>IF(L$57=0,0,L$57/CHI!L$10*1000)</f>
        <v>17.679712023861594</v>
      </c>
      <c r="M224" s="224">
        <f>IF(M$57=0,0,M$57/CHI!M$10*1000)</f>
        <v>16.830933826514759</v>
      </c>
      <c r="N224" s="224">
        <f>IF(N$57=0,0,N$57/CHI!N$10*1000)</f>
        <v>16.519469366124749</v>
      </c>
      <c r="O224" s="224">
        <f>IF(O$57=0,0,O$57/CHI!O$10*1000)</f>
        <v>16.065877414883605</v>
      </c>
      <c r="P224" s="224">
        <f>IF(P$57=0,0,P$57/CHI!P$10*1000)</f>
        <v>15.869001751331195</v>
      </c>
      <c r="Q224" s="224">
        <f>IF(Q$57=0,0,Q$57/CHI!Q$10*1000)</f>
        <v>15.872351729637371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30">
        <f t="shared" ref="B226:Q226" si="51">SUM(B227:B235)</f>
        <v>742.50750132826556</v>
      </c>
      <c r="C226" s="230">
        <f t="shared" si="51"/>
        <v>675.8866174779198</v>
      </c>
      <c r="D226" s="230">
        <f t="shared" si="51"/>
        <v>667.09609056473505</v>
      </c>
      <c r="E226" s="230">
        <f t="shared" si="51"/>
        <v>655.72724153004685</v>
      </c>
      <c r="F226" s="230">
        <f t="shared" si="51"/>
        <v>642.73098893578117</v>
      </c>
      <c r="G226" s="230">
        <f t="shared" si="51"/>
        <v>638.20765381078411</v>
      </c>
      <c r="H226" s="230">
        <f t="shared" si="51"/>
        <v>612.83834742607962</v>
      </c>
      <c r="I226" s="230">
        <f t="shared" si="51"/>
        <v>604.40585534599506</v>
      </c>
      <c r="J226" s="230">
        <f t="shared" si="51"/>
        <v>574.83274256510504</v>
      </c>
      <c r="K226" s="230">
        <f t="shared" si="51"/>
        <v>525.13468018654373</v>
      </c>
      <c r="L226" s="230">
        <f t="shared" si="51"/>
        <v>503.60216249293518</v>
      </c>
      <c r="M226" s="230">
        <f t="shared" si="51"/>
        <v>497.97150477762926</v>
      </c>
      <c r="N226" s="230">
        <f t="shared" si="51"/>
        <v>493.21600578774013</v>
      </c>
      <c r="O226" s="230">
        <f t="shared" si="51"/>
        <v>488.15257855078329</v>
      </c>
      <c r="P226" s="230">
        <f t="shared" si="51"/>
        <v>482.17062310974563</v>
      </c>
      <c r="Q226" s="230">
        <f t="shared" si="51"/>
        <v>482.27241030169409</v>
      </c>
    </row>
    <row r="227" spans="1:17" x14ac:dyDescent="0.25">
      <c r="A227" s="132" t="s">
        <v>83</v>
      </c>
      <c r="B227" s="229">
        <f>IF(B$61=0,0,B$61/CHI!B$11*1000)</f>
        <v>7.413542013638291</v>
      </c>
      <c r="C227" s="229">
        <f>IF(C$61=0,0,C$61/CHI!C$11*1000)</f>
        <v>6.7483679641819201</v>
      </c>
      <c r="D227" s="229">
        <f>IF(D$61=0,0,D$61/CHI!D$11*1000)</f>
        <v>6.6605992339316069</v>
      </c>
      <c r="E227" s="229">
        <f>IF(E$61=0,0,E$61/CHI!E$11*1000)</f>
        <v>6.547087330261145</v>
      </c>
      <c r="F227" s="229">
        <f>IF(F$61=0,0,F$61/CHI!F$11*1000)</f>
        <v>6.4173266686448134</v>
      </c>
      <c r="G227" s="229">
        <f>IF(G$61=0,0,G$61/CHI!G$11*1000)</f>
        <v>6.3721635761091227</v>
      </c>
      <c r="H227" s="229">
        <f>IF(H$61=0,0,H$61/CHI!H$11*1000)</f>
        <v>6.118864561077733</v>
      </c>
      <c r="I227" s="229">
        <f>IF(I$61=0,0,I$61/CHI!I$11*1000)</f>
        <v>6.0346706179814742</v>
      </c>
      <c r="J227" s="229">
        <f>IF(J$61=0,0,J$61/CHI!J$11*1000)</f>
        <v>5.7393988346217188</v>
      </c>
      <c r="K227" s="229">
        <f>IF(K$61=0,0,K$61/CHI!K$11*1000)</f>
        <v>5.2431901461158317</v>
      </c>
      <c r="L227" s="229">
        <f>IF(L$61=0,0,L$61/CHI!L$11*1000)</f>
        <v>5.0281994230653426</v>
      </c>
      <c r="M227" s="229">
        <f>IF(M$61=0,0,M$61/CHI!M$11*1000)</f>
        <v>4.9719803041175021</v>
      </c>
      <c r="N227" s="229">
        <f>IF(N$61=0,0,N$61/CHI!N$11*1000)</f>
        <v>4.9244991790187118</v>
      </c>
      <c r="O227" s="229">
        <f>IF(O$61=0,0,O$61/CHI!O$11*1000)</f>
        <v>4.8739435543455221</v>
      </c>
      <c r="P227" s="229">
        <f>IF(P$61=0,0,P$61/CHI!P$11*1000)</f>
        <v>4.8142169146731781</v>
      </c>
      <c r="Q227" s="229">
        <f>IF(Q$61=0,0,Q$61/CHI!Q$11*1000)</f>
        <v>4.8152332055828468</v>
      </c>
    </row>
    <row r="228" spans="1:17" x14ac:dyDescent="0.25">
      <c r="A228" s="76" t="s">
        <v>82</v>
      </c>
      <c r="B228" s="228">
        <f>IF(B$62=0,0,B$62/CHI!B$11*1000)</f>
        <v>18.478541639895433</v>
      </c>
      <c r="C228" s="228">
        <f>IF(C$62=0,0,C$62/CHI!C$11*1000)</f>
        <v>16.82056946572477</v>
      </c>
      <c r="D228" s="228">
        <f>IF(D$62=0,0,D$62/CHI!D$11*1000)</f>
        <v>16.601802493928083</v>
      </c>
      <c r="E228" s="228">
        <f>IF(E$62=0,0,E$62/CHI!E$11*1000)</f>
        <v>16.318869661721873</v>
      </c>
      <c r="F228" s="228">
        <f>IF(F$62=0,0,F$62/CHI!F$11*1000)</f>
        <v>15.995436168732057</v>
      </c>
      <c r="G228" s="228">
        <f>IF(G$62=0,0,G$62/CHI!G$11*1000)</f>
        <v>15.882865405057698</v>
      </c>
      <c r="H228" s="228">
        <f>IF(H$62=0,0,H$62/CHI!H$11*1000)</f>
        <v>15.251507764136342</v>
      </c>
      <c r="I228" s="228">
        <f>IF(I$62=0,0,I$62/CHI!I$11*1000)</f>
        <v>15.041651088276257</v>
      </c>
      <c r="J228" s="228">
        <f>IF(J$62=0,0,J$62/CHI!J$11*1000)</f>
        <v>14.305674690778007</v>
      </c>
      <c r="K228" s="228">
        <f>IF(K$62=0,0,K$62/CHI!K$11*1000)</f>
        <v>13.068855246608699</v>
      </c>
      <c r="L228" s="228">
        <f>IF(L$62=0,0,L$62/CHI!L$11*1000)</f>
        <v>12.532982512526761</v>
      </c>
      <c r="M228" s="228">
        <f>IF(M$62=0,0,M$62/CHI!M$11*1000)</f>
        <v>12.39285417326264</v>
      </c>
      <c r="N228" s="228">
        <f>IF(N$62=0,0,N$62/CHI!N$11*1000)</f>
        <v>12.274505623320788</v>
      </c>
      <c r="O228" s="228">
        <f>IF(O$62=0,0,O$62/CHI!O$11*1000)</f>
        <v>12.148493763681243</v>
      </c>
      <c r="P228" s="228">
        <f>IF(P$62=0,0,P$62/CHI!P$11*1000)</f>
        <v>11.999622792670884</v>
      </c>
      <c r="Q228" s="228">
        <f>IF(Q$62=0,0,Q$62/CHI!Q$11*1000)</f>
        <v>12.002155937267354</v>
      </c>
    </row>
    <row r="229" spans="1:17" x14ac:dyDescent="0.25">
      <c r="A229" s="76" t="s">
        <v>81</v>
      </c>
      <c r="B229" s="228">
        <f>IF(B$63=0,0,B$63/CHI!B$11*1000)</f>
        <v>5.1797915797154293</v>
      </c>
      <c r="C229" s="228">
        <f>IF(C$63=0,0,C$63/CHI!C$11*1000)</f>
        <v>4.7150389777768549</v>
      </c>
      <c r="D229" s="228">
        <f>IF(D$63=0,0,D$63/CHI!D$11*1000)</f>
        <v>4.6537155605659546</v>
      </c>
      <c r="E229" s="228">
        <f>IF(E$63=0,0,E$63/CHI!E$11*1000)</f>
        <v>4.5744055624910693</v>
      </c>
      <c r="F229" s="228">
        <f>IF(F$63=0,0,F$63/CHI!F$11*1000)</f>
        <v>4.4837426673213798</v>
      </c>
      <c r="G229" s="228">
        <f>IF(G$63=0,0,G$63/CHI!G$11*1000)</f>
        <v>4.4521875205373034</v>
      </c>
      <c r="H229" s="228">
        <f>IF(H$63=0,0,H$63/CHI!H$11*1000)</f>
        <v>4.2752092147833025</v>
      </c>
      <c r="I229" s="228">
        <f>IF(I$63=0,0,I$63/CHI!I$11*1000)</f>
        <v>4.2163834771384954</v>
      </c>
      <c r="J229" s="228">
        <f>IF(J$63=0,0,J$63/CHI!J$11*1000)</f>
        <v>4.0100790825102894</v>
      </c>
      <c r="K229" s="228">
        <f>IF(K$63=0,0,K$63/CHI!K$11*1000)</f>
        <v>3.6633814335624493</v>
      </c>
      <c r="L229" s="228">
        <f>IF(L$63=0,0,L$63/CHI!L$11*1000)</f>
        <v>3.5131688718847514</v>
      </c>
      <c r="M229" s="228">
        <f>IF(M$63=0,0,M$63/CHI!M$11*1000)</f>
        <v>3.4738889543487961</v>
      </c>
      <c r="N229" s="228">
        <f>IF(N$63=0,0,N$63/CHI!N$11*1000)</f>
        <v>3.4407142139170723</v>
      </c>
      <c r="O229" s="228">
        <f>IF(O$63=0,0,O$63/CHI!O$11*1000)</f>
        <v>3.4053913414618142</v>
      </c>
      <c r="P229" s="228">
        <f>IF(P$63=0,0,P$63/CHI!P$11*1000)</f>
        <v>3.3636607429583774</v>
      </c>
      <c r="Q229" s="228">
        <f>IF(Q$63=0,0,Q$63/CHI!Q$11*1000)</f>
        <v>3.3643708185318024</v>
      </c>
    </row>
    <row r="230" spans="1:17" x14ac:dyDescent="0.25">
      <c r="A230" s="76" t="s">
        <v>80</v>
      </c>
      <c r="B230" s="228">
        <f>IF(B$64=0,0,B$64/CHI!B$11*1000)</f>
        <v>33.280598089008024</v>
      </c>
      <c r="C230" s="228">
        <f>IF(C$64=0,0,C$64/CHI!C$11*1000)</f>
        <v>30.294523395093766</v>
      </c>
      <c r="D230" s="228">
        <f>IF(D$64=0,0,D$64/CHI!D$11*1000)</f>
        <v>29.900515263640603</v>
      </c>
      <c r="E230" s="228">
        <f>IF(E$64=0,0,E$64/CHI!E$11*1000)</f>
        <v>29.39094183201707</v>
      </c>
      <c r="F230" s="228">
        <f>IF(F$64=0,0,F$64/CHI!F$11*1000)</f>
        <v>28.808425078342193</v>
      </c>
      <c r="G230" s="228">
        <f>IF(G$64=0,0,G$64/CHI!G$11*1000)</f>
        <v>28.605680596909171</v>
      </c>
      <c r="H230" s="228">
        <f>IF(H$64=0,0,H$64/CHI!H$11*1000)</f>
        <v>27.468580044960699</v>
      </c>
      <c r="I230" s="228">
        <f>IF(I$64=0,0,I$64/CHI!I$11*1000)</f>
        <v>27.09061971553103</v>
      </c>
      <c r="J230" s="228">
        <f>IF(J$64=0,0,J$64/CHI!J$11*1000)</f>
        <v>25.765096567359375</v>
      </c>
      <c r="K230" s="228">
        <f>IF(K$64=0,0,K$64/CHI!K$11*1000)</f>
        <v>23.537534910588825</v>
      </c>
      <c r="L230" s="228">
        <f>IF(L$64=0,0,L$64/CHI!L$11*1000)</f>
        <v>22.572406523436523</v>
      </c>
      <c r="M230" s="228">
        <f>IF(M$64=0,0,M$64/CHI!M$11*1000)</f>
        <v>22.320029737929783</v>
      </c>
      <c r="N230" s="228">
        <f>IF(N$64=0,0,N$64/CHI!N$11*1000)</f>
        <v>22.106879230612261</v>
      </c>
      <c r="O230" s="228">
        <f>IF(O$64=0,0,O$64/CHI!O$11*1000)</f>
        <v>21.879926793734999</v>
      </c>
      <c r="P230" s="228">
        <f>IF(P$64=0,0,P$64/CHI!P$11*1000)</f>
        <v>21.611804176167642</v>
      </c>
      <c r="Q230" s="228">
        <f>IF(Q$64=0,0,Q$64/CHI!Q$11*1000)</f>
        <v>21.616366471659319</v>
      </c>
    </row>
    <row r="231" spans="1:17" x14ac:dyDescent="0.25">
      <c r="A231" s="129" t="s">
        <v>79</v>
      </c>
      <c r="B231" s="227">
        <f>IF(B$65=0,0,B$65/CHI!B$11*1000)</f>
        <v>20.757917638187212</v>
      </c>
      <c r="C231" s="227">
        <f>IF(C$65=0,0,C$65/CHI!C$11*1000)</f>
        <v>18.895430299709378</v>
      </c>
      <c r="D231" s="227">
        <f>IF(D$65=0,0,D$65/CHI!D$11*1000)</f>
        <v>18.649677855008498</v>
      </c>
      <c r="E231" s="227">
        <f>IF(E$65=0,0,E$65/CHI!E$11*1000)</f>
        <v>18.331844524731206</v>
      </c>
      <c r="F231" s="227">
        <f>IF(F$65=0,0,F$65/CHI!F$11*1000)</f>
        <v>17.968514672205476</v>
      </c>
      <c r="G231" s="227">
        <f>IF(G$65=0,0,G$65/CHI!G$11*1000)</f>
        <v>17.842058013105543</v>
      </c>
      <c r="H231" s="227">
        <f>IF(H$65=0,0,H$65/CHI!H$11*1000)</f>
        <v>17.132820771017649</v>
      </c>
      <c r="I231" s="227">
        <f>IF(I$65=0,0,I$65/CHI!I$11*1000)</f>
        <v>16.897077730348123</v>
      </c>
      <c r="J231" s="227">
        <f>IF(J$65=0,0,J$65/CHI!J$11*1000)</f>
        <v>16.070316736940811</v>
      </c>
      <c r="K231" s="227">
        <f>IF(K$65=0,0,K$65/CHI!K$11*1000)</f>
        <v>14.680932409124328</v>
      </c>
      <c r="L231" s="227">
        <f>IF(L$65=0,0,L$65/CHI!L$11*1000)</f>
        <v>14.078958384582958</v>
      </c>
      <c r="M231" s="227">
        <f>IF(M$65=0,0,M$65/CHI!M$11*1000)</f>
        <v>13.921544851529006</v>
      </c>
      <c r="N231" s="227">
        <f>IF(N$65=0,0,N$65/CHI!N$11*1000)</f>
        <v>13.788597701252391</v>
      </c>
      <c r="O231" s="227">
        <f>IF(O$65=0,0,O$65/CHI!O$11*1000)</f>
        <v>13.647041952167458</v>
      </c>
      <c r="P231" s="227">
        <f>IF(P$65=0,0,P$65/CHI!P$11*1000)</f>
        <v>13.4798073610849</v>
      </c>
      <c r="Q231" s="227">
        <f>IF(Q$65=0,0,Q$65/CHI!Q$11*1000)</f>
        <v>13.482652975631968</v>
      </c>
    </row>
    <row r="232" spans="1:17" x14ac:dyDescent="0.25">
      <c r="A232" s="127" t="s">
        <v>183</v>
      </c>
      <c r="B232" s="226">
        <f>IF(B$70=0,0,B$70/CHI!B$11*1000)</f>
        <v>130.01817864194504</v>
      </c>
      <c r="C232" s="226">
        <f>IF(C$70=0,0,C$70/CHI!C$11*1000)</f>
        <v>118.35240292622055</v>
      </c>
      <c r="D232" s="226">
        <f>IF(D$70=0,0,D$70/CHI!D$11*1000)</f>
        <v>116.81312110548379</v>
      </c>
      <c r="E232" s="226">
        <f>IF(E$70=0,0,E$70/CHI!E$11*1000)</f>
        <v>114.82235731912324</v>
      </c>
      <c r="F232" s="226">
        <f>IF(F$70=0,0,F$70/CHI!F$11*1000)</f>
        <v>112.54662395824234</v>
      </c>
      <c r="G232" s="226">
        <f>IF(G$70=0,0,G$70/CHI!G$11*1000)</f>
        <v>111.75455681644618</v>
      </c>
      <c r="H232" s="226">
        <f>IF(H$70=0,0,H$70/CHI!H$11*1000)</f>
        <v>107.31221649847211</v>
      </c>
      <c r="I232" s="226">
        <f>IF(I$70=0,0,I$70/CHI!I$11*1000)</f>
        <v>105.83562904352534</v>
      </c>
      <c r="J232" s="226">
        <f>IF(J$70=0,0,J$70/CHI!J$11*1000)</f>
        <v>100.65717326541427</v>
      </c>
      <c r="K232" s="226">
        <f>IF(K$70=0,0,K$70/CHI!K$11*1000)</f>
        <v>91.954700171290469</v>
      </c>
      <c r="L232" s="226">
        <f>IF(L$70=0,0,L$70/CHI!L$11*1000)</f>
        <v>88.184207984894798</v>
      </c>
      <c r="M232" s="226">
        <f>IF(M$70=0,0,M$70/CHI!M$11*1000)</f>
        <v>87.198241029152669</v>
      </c>
      <c r="N232" s="226">
        <f>IF(N$70=0,0,N$70/CHI!N$11*1000)</f>
        <v>178.43230555317851</v>
      </c>
      <c r="O232" s="226">
        <f>IF(O$70=0,0,O$70/CHI!O$11*1000)</f>
        <v>135.0080983981475</v>
      </c>
      <c r="P232" s="226">
        <f>IF(P$70=0,0,P$70/CHI!P$11*1000)</f>
        <v>146.78127819613897</v>
      </c>
      <c r="Q232" s="226">
        <f>IF(Q$70=0,0,Q$70/CHI!Q$11*1000)</f>
        <v>84.449221434822022</v>
      </c>
    </row>
    <row r="233" spans="1:17" x14ac:dyDescent="0.25">
      <c r="A233" s="127" t="s">
        <v>181</v>
      </c>
      <c r="B233" s="226">
        <f>IF(B$83=0,0,B$83/CHI!B$11*1000)</f>
        <v>378.78672756365313</v>
      </c>
      <c r="C233" s="226">
        <f>IF(C$83=0,0,C$83/CHI!C$11*1000)</f>
        <v>344.80039539067474</v>
      </c>
      <c r="D233" s="226">
        <f>IF(D$83=0,0,D$83/CHI!D$11*1000)</f>
        <v>340.31594921733773</v>
      </c>
      <c r="E233" s="226">
        <f>IF(E$83=0,0,E$83/CHI!E$11*1000)</f>
        <v>334.51618407784616</v>
      </c>
      <c r="F233" s="226">
        <f>IF(F$83=0,0,F$83/CHI!F$11*1000)</f>
        <v>327.8862066271588</v>
      </c>
      <c r="G233" s="226">
        <f>IF(G$83=0,0,G$83/CHI!G$11*1000)</f>
        <v>325.57864837810911</v>
      </c>
      <c r="H233" s="226">
        <f>IF(H$83=0,0,H$83/CHI!H$11*1000)</f>
        <v>312.63661543052081</v>
      </c>
      <c r="I233" s="226">
        <f>IF(I$83=0,0,I$83/CHI!I$11*1000)</f>
        <v>308.33481905202245</v>
      </c>
      <c r="J233" s="226">
        <f>IF(J$83=0,0,J$83/CHI!J$11*1000)</f>
        <v>293.24823394129282</v>
      </c>
      <c r="K233" s="226">
        <f>IF(K$83=0,0,K$83/CHI!K$11*1000)</f>
        <v>267.89499995920687</v>
      </c>
      <c r="L233" s="226">
        <f>IF(L$83=0,0,L$83/CHI!L$11*1000)</f>
        <v>256.91028680980713</v>
      </c>
      <c r="M233" s="226">
        <f>IF(M$83=0,0,M$83/CHI!M$11*1000)</f>
        <v>254.03783312254291</v>
      </c>
      <c r="N233" s="226">
        <f>IF(N$83=0,0,N$83/CHI!N$11*1000)</f>
        <v>159.54505240617846</v>
      </c>
      <c r="O233" s="226">
        <f>IF(O$83=0,0,O$83/CHI!O$11*1000)</f>
        <v>199.49953485705498</v>
      </c>
      <c r="P233" s="226">
        <f>IF(P$83=0,0,P$83/CHI!P$11*1000)</f>
        <v>183.62720687314146</v>
      </c>
      <c r="Q233" s="226">
        <f>IF(Q$83=0,0,Q$83/CHI!Q$11*1000)</f>
        <v>246.02901353268791</v>
      </c>
    </row>
    <row r="234" spans="1:17" x14ac:dyDescent="0.25">
      <c r="A234" s="127" t="s">
        <v>180</v>
      </c>
      <c r="B234" s="225">
        <f>IF(B$91=0,0,B$91/CHI!B$11*1000)</f>
        <v>74.296102081111471</v>
      </c>
      <c r="C234" s="225">
        <f>IF(C$91=0,0,C$91/CHI!C$11*1000)</f>
        <v>67.62994452926894</v>
      </c>
      <c r="D234" s="225">
        <f>IF(D$91=0,0,D$91/CHI!D$11*1000)</f>
        <v>66.750354917419344</v>
      </c>
      <c r="E234" s="225">
        <f>IF(E$91=0,0,E$91/CHI!E$11*1000)</f>
        <v>65.612775610927599</v>
      </c>
      <c r="F234" s="225">
        <f>IF(F$91=0,0,F$91/CHI!F$11*1000)</f>
        <v>64.312356547567049</v>
      </c>
      <c r="G234" s="225">
        <f>IF(G$91=0,0,G$91/CHI!G$11*1000)</f>
        <v>63.859746752254964</v>
      </c>
      <c r="H234" s="225">
        <f>IF(H$91=0,0,H$91/CHI!H$11*1000)</f>
        <v>61.321266570555508</v>
      </c>
      <c r="I234" s="225">
        <f>IF(I$91=0,0,I$91/CHI!I$11*1000)</f>
        <v>60.477502310585919</v>
      </c>
      <c r="J234" s="225">
        <f>IF(J$91=0,0,J$91/CHI!J$11*1000)</f>
        <v>57.518384723093888</v>
      </c>
      <c r="K234" s="225">
        <f>IF(K$91=0,0,K$91/CHI!K$11*1000)</f>
        <v>52.545542955023159</v>
      </c>
      <c r="L234" s="225">
        <f>IF(L$91=0,0,L$91/CHI!L$11*1000)</f>
        <v>50.39097599136845</v>
      </c>
      <c r="M234" s="225">
        <f>IF(M$91=0,0,M$91/CHI!M$11*1000)</f>
        <v>49.827566302372972</v>
      </c>
      <c r="N234" s="225">
        <f>IF(N$91=0,0,N$91/CHI!N$11*1000)</f>
        <v>49.351725940130983</v>
      </c>
      <c r="O234" s="225">
        <f>IF(O$91=0,0,O$91/CHI!O$11*1000)</f>
        <v>48.84507394509491</v>
      </c>
      <c r="P234" s="225">
        <f>IF(P$91=0,0,P$91/CHI!P$11*1000)</f>
        <v>48.246513026455112</v>
      </c>
      <c r="Q234" s="225">
        <f>IF(Q$91=0,0,Q$91/CHI!Q$11*1000)</f>
        <v>48.256697962755439</v>
      </c>
    </row>
    <row r="235" spans="1:17" x14ac:dyDescent="0.25">
      <c r="A235" s="72" t="s">
        <v>179</v>
      </c>
      <c r="B235" s="224">
        <f>IF(B$105=0,0,B$105/CHI!B$11*1000)</f>
        <v>74.296102081111457</v>
      </c>
      <c r="C235" s="224">
        <f>IF(C$105=0,0,C$105/CHI!C$11*1000)</f>
        <v>67.629944529268911</v>
      </c>
      <c r="D235" s="224">
        <f>IF(D$105=0,0,D$105/CHI!D$11*1000)</f>
        <v>66.750354917419315</v>
      </c>
      <c r="E235" s="224">
        <f>IF(E$105=0,0,E$105/CHI!E$11*1000)</f>
        <v>65.612775610927585</v>
      </c>
      <c r="F235" s="224">
        <f>IF(F$105=0,0,F$105/CHI!F$11*1000)</f>
        <v>64.312356547567049</v>
      </c>
      <c r="G235" s="224">
        <f>IF(G$105=0,0,G$105/CHI!G$11*1000)</f>
        <v>63.859746752254964</v>
      </c>
      <c r="H235" s="224">
        <f>IF(H$105=0,0,H$105/CHI!H$11*1000)</f>
        <v>61.321266570555508</v>
      </c>
      <c r="I235" s="224">
        <f>IF(I$105=0,0,I$105/CHI!I$11*1000)</f>
        <v>60.477502310585912</v>
      </c>
      <c r="J235" s="224">
        <f>IF(J$105=0,0,J$105/CHI!J$11*1000)</f>
        <v>57.518384723093874</v>
      </c>
      <c r="K235" s="224">
        <f>IF(K$105=0,0,K$105/CHI!K$11*1000)</f>
        <v>52.545542955023123</v>
      </c>
      <c r="L235" s="224">
        <f>IF(L$105=0,0,L$105/CHI!L$11*1000)</f>
        <v>50.39097599136845</v>
      </c>
      <c r="M235" s="224">
        <f>IF(M$105=0,0,M$105/CHI!M$11*1000)</f>
        <v>49.827566302372965</v>
      </c>
      <c r="N235" s="224">
        <f>IF(N$105=0,0,N$105/CHI!N$11*1000)</f>
        <v>49.351725940130976</v>
      </c>
      <c r="O235" s="224">
        <f>IF(O$105=0,0,O$105/CHI!O$11*1000)</f>
        <v>48.845073945094903</v>
      </c>
      <c r="P235" s="224">
        <f>IF(P$105=0,0,P$105/CHI!P$11*1000)</f>
        <v>48.246513026455084</v>
      </c>
      <c r="Q235" s="224">
        <f>IF(Q$105=0,0,Q$105/CHI!Q$11*1000)</f>
        <v>48.256697962755439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 t="shared" ref="B237:Q237" si="52">SUM(B238:B246)</f>
        <v>449.94817884848595</v>
      </c>
      <c r="C237" s="230">
        <f t="shared" si="52"/>
        <v>385.27849946773398</v>
      </c>
      <c r="D237" s="230">
        <f t="shared" si="52"/>
        <v>381.78073482817035</v>
      </c>
      <c r="E237" s="230">
        <f t="shared" si="52"/>
        <v>370.98277012606644</v>
      </c>
      <c r="F237" s="230">
        <f t="shared" si="52"/>
        <v>368.42165827714615</v>
      </c>
      <c r="G237" s="230">
        <f t="shared" si="52"/>
        <v>365.82882448449823</v>
      </c>
      <c r="H237" s="230">
        <f t="shared" si="52"/>
        <v>360.41485053675376</v>
      </c>
      <c r="I237" s="230">
        <f t="shared" si="52"/>
        <v>335.66902485622609</v>
      </c>
      <c r="J237" s="230">
        <f t="shared" si="52"/>
        <v>320.79174232602782</v>
      </c>
      <c r="K237" s="230">
        <f t="shared" si="52"/>
        <v>304.55083215988986</v>
      </c>
      <c r="L237" s="230">
        <f t="shared" si="52"/>
        <v>294.05222348152341</v>
      </c>
      <c r="M237" s="230">
        <f t="shared" si="52"/>
        <v>290.76449450781723</v>
      </c>
      <c r="N237" s="230">
        <f t="shared" si="52"/>
        <v>287.98776883845386</v>
      </c>
      <c r="O237" s="230">
        <f t="shared" si="52"/>
        <v>285.0312445255048</v>
      </c>
      <c r="P237" s="230">
        <f t="shared" si="52"/>
        <v>281.53839356256003</v>
      </c>
      <c r="Q237" s="230">
        <f t="shared" si="52"/>
        <v>281.59782688581311</v>
      </c>
    </row>
    <row r="238" spans="1:17" x14ac:dyDescent="0.25">
      <c r="A238" s="132" t="s">
        <v>83</v>
      </c>
      <c r="B238" s="229">
        <f>IF(B$109=0,0,B$109/CHI!B$12*1000)</f>
        <v>4.9708744060492718</v>
      </c>
      <c r="C238" s="229">
        <f>IF(C$109=0,0,C$109/CHI!C$12*1000)</f>
        <v>4.2564257890910024</v>
      </c>
      <c r="D238" s="229">
        <f>IF(D$109=0,0,D$109/CHI!D$12*1000)</f>
        <v>4.2177836753042826</v>
      </c>
      <c r="E238" s="229">
        <f>IF(E$109=0,0,E$109/CHI!E$12*1000)</f>
        <v>4.0984914347789871</v>
      </c>
      <c r="F238" s="229">
        <f>IF(F$109=0,0,F$109/CHI!F$12*1000)</f>
        <v>4.0701971423708976</v>
      </c>
      <c r="G238" s="229">
        <f>IF(G$109=0,0,G$109/CHI!G$12*1000)</f>
        <v>4.0415523967204123</v>
      </c>
      <c r="H238" s="229">
        <f>IF(H$109=0,0,H$109/CHI!H$12*1000)</f>
        <v>3.9817406543976968</v>
      </c>
      <c r="I238" s="229">
        <f>IF(I$109=0,0,I$109/CHI!I$12*1000)</f>
        <v>3.70835719089153</v>
      </c>
      <c r="J238" s="229">
        <f>IF(J$109=0,0,J$109/CHI!J$12*1000)</f>
        <v>3.543998034798959</v>
      </c>
      <c r="K238" s="229">
        <f>IF(K$109=0,0,K$109/CHI!K$12*1000)</f>
        <v>3.3645739844951872</v>
      </c>
      <c r="L238" s="229">
        <f>IF(L$109=0,0,L$109/CHI!L$12*1000)</f>
        <v>3.2485889274782291</v>
      </c>
      <c r="M238" s="229">
        <f>IF(M$109=0,0,M$109/CHI!M$12*1000)</f>
        <v>3.2122672162730685</v>
      </c>
      <c r="N238" s="229">
        <f>IF(N$109=0,0,N$109/CHI!N$12*1000)</f>
        <v>3.1815908957292613</v>
      </c>
      <c r="O238" s="229">
        <f>IF(O$109=0,0,O$109/CHI!O$12*1000)</f>
        <v>3.148928220939216</v>
      </c>
      <c r="P238" s="229">
        <f>IF(P$109=0,0,P$109/CHI!P$12*1000)</f>
        <v>3.1103403917801318</v>
      </c>
      <c r="Q238" s="229">
        <f>IF(Q$109=0,0,Q$109/CHI!Q$12*1000)</f>
        <v>3.1109969909160178</v>
      </c>
    </row>
    <row r="239" spans="1:17" x14ac:dyDescent="0.25">
      <c r="A239" s="76" t="s">
        <v>82</v>
      </c>
      <c r="B239" s="228">
        <f>IF(B$110=0,0,B$110/CHI!B$12*1000)</f>
        <v>15.159070911727365</v>
      </c>
      <c r="C239" s="228">
        <f>IF(C$110=0,0,C$110/CHI!C$12*1000)</f>
        <v>12.980303885532539</v>
      </c>
      <c r="D239" s="228">
        <f>IF(D$110=0,0,D$110/CHI!D$12*1000)</f>
        <v>12.862461732377541</v>
      </c>
      <c r="E239" s="228">
        <f>IF(E$110=0,0,E$110/CHI!E$12*1000)</f>
        <v>12.498670699729217</v>
      </c>
      <c r="F239" s="228">
        <f>IF(F$110=0,0,F$110/CHI!F$12*1000)</f>
        <v>12.412385038500396</v>
      </c>
      <c r="G239" s="228">
        <f>IF(G$110=0,0,G$110/CHI!G$12*1000)</f>
        <v>12.325030642654937</v>
      </c>
      <c r="H239" s="228">
        <f>IF(H$110=0,0,H$110/CHI!H$12*1000)</f>
        <v>12.142630048884023</v>
      </c>
      <c r="I239" s="228">
        <f>IF(I$110=0,0,I$110/CHI!I$12*1000)</f>
        <v>11.308925760491563</v>
      </c>
      <c r="J239" s="228">
        <f>IF(J$110=0,0,J$110/CHI!J$12*1000)</f>
        <v>10.80769963834957</v>
      </c>
      <c r="K239" s="228">
        <f>IF(K$110=0,0,K$110/CHI!K$12*1000)</f>
        <v>10.260531941150413</v>
      </c>
      <c r="L239" s="228">
        <f>IF(L$110=0,0,L$110/CHI!L$12*1000)</f>
        <v>9.9068264236903154</v>
      </c>
      <c r="M239" s="228">
        <f>IF(M$110=0,0,M$110/CHI!M$12*1000)</f>
        <v>9.7960605199844686</v>
      </c>
      <c r="N239" s="228">
        <f>IF(N$110=0,0,N$110/CHI!N$12*1000)</f>
        <v>9.7025106773514391</v>
      </c>
      <c r="O239" s="228">
        <f>IF(O$110=0,0,O$110/CHI!O$12*1000)</f>
        <v>9.602903291836645</v>
      </c>
      <c r="P239" s="228">
        <f>IF(P$110=0,0,P$110/CHI!P$12*1000)</f>
        <v>9.4852266839061912</v>
      </c>
      <c r="Q239" s="228">
        <f>IF(Q$110=0,0,Q$110/CHI!Q$12*1000)</f>
        <v>9.4872290344080188</v>
      </c>
    </row>
    <row r="240" spans="1:17" x14ac:dyDescent="0.25">
      <c r="A240" s="76" t="s">
        <v>81</v>
      </c>
      <c r="B240" s="228">
        <f>IF(B$111=0,0,B$111/CHI!B$12*1000)</f>
        <v>3.5441167304425076</v>
      </c>
      <c r="C240" s="228">
        <f>IF(C$111=0,0,C$111/CHI!C$12*1000)</f>
        <v>3.0347316425147373</v>
      </c>
      <c r="D240" s="228">
        <f>IF(D$111=0,0,D$111/CHI!D$12*1000)</f>
        <v>3.0071807227400362</v>
      </c>
      <c r="E240" s="228">
        <f>IF(E$111=0,0,E$111/CHI!E$12*1000)</f>
        <v>2.922128156345849</v>
      </c>
      <c r="F240" s="228">
        <f>IF(F$111=0,0,F$111/CHI!F$12*1000)</f>
        <v>2.9019549902369826</v>
      </c>
      <c r="G240" s="228">
        <f>IF(G$111=0,0,G$111/CHI!G$12*1000)</f>
        <v>2.8815319591952795</v>
      </c>
      <c r="H240" s="228">
        <f>IF(H$111=0,0,H$111/CHI!H$12*1000)</f>
        <v>2.8388875913583278</v>
      </c>
      <c r="I240" s="228">
        <f>IF(I$111=0,0,I$111/CHI!I$12*1000)</f>
        <v>2.6439716011938161</v>
      </c>
      <c r="J240" s="228">
        <f>IF(J$111=0,0,J$111/CHI!J$12*1000)</f>
        <v>2.5267873822161215</v>
      </c>
      <c r="K240" s="228">
        <f>IF(K$111=0,0,K$111/CHI!K$12*1000)</f>
        <v>2.3988622474045278</v>
      </c>
      <c r="L240" s="228">
        <f>IF(L$111=0,0,L$111/CHI!L$12*1000)</f>
        <v>2.3161676251958299</v>
      </c>
      <c r="M240" s="228">
        <f>IF(M$111=0,0,M$111/CHI!M$12*1000)</f>
        <v>2.2902710979764227</v>
      </c>
      <c r="N240" s="228">
        <f>IF(N$111=0,0,N$111/CHI!N$12*1000)</f>
        <v>2.2683996017391772</v>
      </c>
      <c r="O240" s="228">
        <f>IF(O$111=0,0,O$111/CHI!O$12*1000)</f>
        <v>2.2451118815659368</v>
      </c>
      <c r="P240" s="228">
        <f>IF(P$111=0,0,P$111/CHI!P$12*1000)</f>
        <v>2.217599665456083</v>
      </c>
      <c r="Q240" s="228">
        <f>IF(Q$111=0,0,Q$111/CHI!Q$12*1000)</f>
        <v>2.2180678052223692</v>
      </c>
    </row>
    <row r="241" spans="1:17" x14ac:dyDescent="0.25">
      <c r="A241" s="76" t="s">
        <v>80</v>
      </c>
      <c r="B241" s="228">
        <f>IF(B$112=0,0,B$112/CHI!B$12*1000)</f>
        <v>24.646987952685958</v>
      </c>
      <c r="C241" s="228">
        <f>IF(C$112=0,0,C$112/CHI!C$12*1000)</f>
        <v>21.104551548830241</v>
      </c>
      <c r="D241" s="228">
        <f>IF(D$112=0,0,D$112/CHI!D$12*1000)</f>
        <v>20.912953122644183</v>
      </c>
      <c r="E241" s="228">
        <f>IF(E$112=0,0,E$112/CHI!E$12*1000)</f>
        <v>20.321468773029991</v>
      </c>
      <c r="F241" s="228">
        <f>IF(F$112=0,0,F$112/CHI!F$12*1000)</f>
        <v>20.181177744300058</v>
      </c>
      <c r="G241" s="228">
        <f>IF(G$112=0,0,G$112/CHI!G$12*1000)</f>
        <v>20.039149070210826</v>
      </c>
      <c r="H241" s="228">
        <f>IF(H$112=0,0,H$112/CHI!H$12*1000)</f>
        <v>19.742585694828993</v>
      </c>
      <c r="I241" s="228">
        <f>IF(I$112=0,0,I$112/CHI!I$12*1000)</f>
        <v>18.387073891251706</v>
      </c>
      <c r="J241" s="228">
        <f>IF(J$112=0,0,J$112/CHI!J$12*1000)</f>
        <v>17.572135148241529</v>
      </c>
      <c r="K241" s="228">
        <f>IF(K$112=0,0,K$112/CHI!K$12*1000)</f>
        <v>16.682500439129281</v>
      </c>
      <c r="L241" s="228">
        <f>IF(L$112=0,0,L$112/CHI!L$12*1000)</f>
        <v>16.107414031894827</v>
      </c>
      <c r="M241" s="228">
        <f>IF(M$112=0,0,M$112/CHI!M$12*1000)</f>
        <v>15.927320811795543</v>
      </c>
      <c r="N241" s="228">
        <f>IF(N$112=0,0,N$112/CHI!N$12*1000)</f>
        <v>15.775219020216211</v>
      </c>
      <c r="O241" s="228">
        <f>IF(O$112=0,0,O$112/CHI!O$12*1000)</f>
        <v>15.6132683277841</v>
      </c>
      <c r="P241" s="228">
        <f>IF(P$112=0,0,P$112/CHI!P$12*1000)</f>
        <v>15.421939059990315</v>
      </c>
      <c r="Q241" s="228">
        <f>IF(Q$112=0,0,Q$112/CHI!Q$12*1000)</f>
        <v>15.42519466245982</v>
      </c>
    </row>
    <row r="242" spans="1:17" x14ac:dyDescent="0.25">
      <c r="A242" s="129" t="s">
        <v>79</v>
      </c>
      <c r="B242" s="227">
        <f>IF(B$113=0,0,B$113/CHI!B$12*1000)</f>
        <v>13.91844833693796</v>
      </c>
      <c r="C242" s="227">
        <f>IF(C$113=0,0,C$113/CHI!C$12*1000)</f>
        <v>11.917992209454809</v>
      </c>
      <c r="D242" s="227">
        <f>IF(D$113=0,0,D$113/CHI!D$12*1000)</f>
        <v>11.809794290851988</v>
      </c>
      <c r="E242" s="227">
        <f>IF(E$113=0,0,E$113/CHI!E$12*1000)</f>
        <v>11.475776017381166</v>
      </c>
      <c r="F242" s="227">
        <f>IF(F$113=0,0,F$113/CHI!F$12*1000)</f>
        <v>11.396551998638513</v>
      </c>
      <c r="G242" s="227">
        <f>IF(G$113=0,0,G$113/CHI!G$12*1000)</f>
        <v>11.316346710817157</v>
      </c>
      <c r="H242" s="227">
        <f>IF(H$113=0,0,H$113/CHI!H$12*1000)</f>
        <v>11.14887383231355</v>
      </c>
      <c r="I242" s="227">
        <f>IF(I$113=0,0,I$113/CHI!I$12*1000)</f>
        <v>10.383400134496284</v>
      </c>
      <c r="J242" s="227">
        <f>IF(J$113=0,0,J$113/CHI!J$12*1000)</f>
        <v>9.923194497437084</v>
      </c>
      <c r="K242" s="227">
        <f>IF(K$113=0,0,K$113/CHI!K$12*1000)</f>
        <v>9.420807156586525</v>
      </c>
      <c r="L242" s="227">
        <f>IF(L$113=0,0,L$113/CHI!L$12*1000)</f>
        <v>9.0960489969390412</v>
      </c>
      <c r="M242" s="227">
        <f>IF(M$113=0,0,M$113/CHI!M$12*1000)</f>
        <v>8.9943482055645898</v>
      </c>
      <c r="N242" s="227">
        <f>IF(N$113=0,0,N$113/CHI!N$12*1000)</f>
        <v>8.9084545080419311</v>
      </c>
      <c r="O242" s="227">
        <f>IF(O$113=0,0,O$113/CHI!O$12*1000)</f>
        <v>8.8169990186298044</v>
      </c>
      <c r="P242" s="227">
        <f>IF(P$113=0,0,P$113/CHI!P$12*1000)</f>
        <v>8.7089530969843683</v>
      </c>
      <c r="Q242" s="227">
        <f>IF(Q$113=0,0,Q$113/CHI!Q$12*1000)</f>
        <v>8.7107915745648494</v>
      </c>
    </row>
    <row r="243" spans="1:17" x14ac:dyDescent="0.25">
      <c r="A243" s="127" t="s">
        <v>182</v>
      </c>
      <c r="B243" s="226">
        <f>IF(B$118=0,0,B$118/CHI!B$12*1000)</f>
        <v>45.152637809564233</v>
      </c>
      <c r="C243" s="226">
        <f>IF(C$118=0,0,C$118/CHI!C$12*1000)</f>
        <v>38.662986895068549</v>
      </c>
      <c r="D243" s="226">
        <f>IF(D$118=0,0,D$118/CHI!D$12*1000)</f>
        <v>38.311983585492989</v>
      </c>
      <c r="E243" s="226">
        <f>IF(E$118=0,0,E$118/CHI!E$12*1000)</f>
        <v>37.228399714740767</v>
      </c>
      <c r="F243" s="226">
        <f>IF(F$118=0,0,F$118/CHI!F$12*1000)</f>
        <v>36.971390216446927</v>
      </c>
      <c r="G243" s="226">
        <f>IF(G$118=0,0,G$118/CHI!G$12*1000)</f>
        <v>36.711197397266162</v>
      </c>
      <c r="H243" s="226">
        <f>IF(H$118=0,0,H$118/CHI!H$12*1000)</f>
        <v>36.167901043898233</v>
      </c>
      <c r="I243" s="226">
        <f>IF(I$118=0,0,I$118/CHI!I$12*1000)</f>
        <v>33.684638844435653</v>
      </c>
      <c r="J243" s="226">
        <f>IF(J$118=0,0,J$118/CHI!J$12*1000)</f>
        <v>32.191692364697154</v>
      </c>
      <c r="K243" s="226">
        <f>IF(K$118=0,0,K$118/CHI!K$12*1000)</f>
        <v>30.561904827149988</v>
      </c>
      <c r="L243" s="226">
        <f>IF(L$118=0,0,L$118/CHI!L$12*1000)</f>
        <v>29.508361558296695</v>
      </c>
      <c r="M243" s="226">
        <f>IF(M$118=0,0,M$118/CHI!M$12*1000)</f>
        <v>29.178435485597205</v>
      </c>
      <c r="N243" s="226">
        <f>IF(N$118=0,0,N$118/CHI!N$12*1000)</f>
        <v>28.899788978423533</v>
      </c>
      <c r="O243" s="226">
        <f>IF(O$118=0,0,O$118/CHI!O$12*1000)</f>
        <v>28.603099542276908</v>
      </c>
      <c r="P243" s="226">
        <f>IF(P$118=0,0,P$118/CHI!P$12*1000)</f>
        <v>28.252589323841853</v>
      </c>
      <c r="Q243" s="226">
        <f>IF(Q$118=0,0,Q$118/CHI!Q$12*1000)</f>
        <v>28.258553502484677</v>
      </c>
    </row>
    <row r="244" spans="1:17" x14ac:dyDescent="0.25">
      <c r="A244" s="127" t="s">
        <v>181</v>
      </c>
      <c r="B244" s="226">
        <f>IF(B$131=0,0,B$131/CHI!B$12*1000)</f>
        <v>184.97799105180226</v>
      </c>
      <c r="C244" s="226">
        <f>IF(C$131=0,0,C$131/CHI!C$12*1000)</f>
        <v>158.39166859033529</v>
      </c>
      <c r="D244" s="226">
        <f>IF(D$131=0,0,D$131/CHI!D$12*1000)</f>
        <v>156.95370416106621</v>
      </c>
      <c r="E244" s="226">
        <f>IF(E$131=0,0,E$131/CHI!E$12*1000)</f>
        <v>152.51455780613449</v>
      </c>
      <c r="F244" s="226">
        <f>IF(F$131=0,0,F$131/CHI!F$12*1000)</f>
        <v>151.46166027939105</v>
      </c>
      <c r="G244" s="226">
        <f>IF(G$131=0,0,G$131/CHI!G$12*1000)</f>
        <v>150.39572155879742</v>
      </c>
      <c r="H244" s="226">
        <f>IF(H$131=0,0,H$131/CHI!H$12*1000)</f>
        <v>148.16998519283732</v>
      </c>
      <c r="I244" s="226">
        <f>IF(I$131=0,0,I$131/CHI!I$12*1000)</f>
        <v>137.99674005821589</v>
      </c>
      <c r="J244" s="226">
        <f>IF(J$131=0,0,J$131/CHI!J$12*1000)</f>
        <v>131.88054720732137</v>
      </c>
      <c r="K244" s="226">
        <f>IF(K$131=0,0,K$131/CHI!K$12*1000)</f>
        <v>125.20375401955158</v>
      </c>
      <c r="L244" s="226">
        <f>IF(L$131=0,0,L$131/CHI!L$12*1000)</f>
        <v>120.88767578331274</v>
      </c>
      <c r="M244" s="226">
        <f>IF(M$131=0,0,M$131/CHI!M$12*1000)</f>
        <v>119.53605902105501</v>
      </c>
      <c r="N244" s="226">
        <f>IF(N$131=0,0,N$131/CHI!N$12*1000)</f>
        <v>118.39452059470709</v>
      </c>
      <c r="O244" s="226">
        <f>IF(O$131=0,0,O$131/CHI!O$12*1000)</f>
        <v>117.1790652298143</v>
      </c>
      <c r="P244" s="226">
        <f>IF(P$131=0,0,P$131/CHI!P$12*1000)</f>
        <v>115.74312085990402</v>
      </c>
      <c r="Q244" s="226">
        <f>IF(Q$131=0,0,Q$131/CHI!Q$12*1000)</f>
        <v>115.76755446638069</v>
      </c>
    </row>
    <row r="245" spans="1:17" x14ac:dyDescent="0.25">
      <c r="A245" s="127" t="s">
        <v>180</v>
      </c>
      <c r="B245" s="225">
        <f>IF(B$139=0,0,B$139/CHI!B$12*1000)</f>
        <v>67.533450706832753</v>
      </c>
      <c r="C245" s="225">
        <f>IF(C$139=0,0,C$139/CHI!C$12*1000)</f>
        <v>57.827073817245754</v>
      </c>
      <c r="D245" s="225">
        <f>IF(D$139=0,0,D$139/CHI!D$12*1000)</f>
        <v>57.302088659011339</v>
      </c>
      <c r="E245" s="225">
        <f>IF(E$139=0,0,E$139/CHI!E$12*1000)</f>
        <v>55.681404653111137</v>
      </c>
      <c r="F245" s="225">
        <f>IF(F$139=0,0,F$139/CHI!F$12*1000)</f>
        <v>55.297003228826298</v>
      </c>
      <c r="G245" s="225">
        <f>IF(G$139=0,0,G$139/CHI!G$12*1000)</f>
        <v>54.907840606644037</v>
      </c>
      <c r="H245" s="225">
        <f>IF(H$139=0,0,H$139/CHI!H$12*1000)</f>
        <v>54.095248490672397</v>
      </c>
      <c r="I245" s="225">
        <f>IF(I$139=0,0,I$139/CHI!I$12*1000)</f>
        <v>50.381107446535552</v>
      </c>
      <c r="J245" s="225">
        <f>IF(J$139=0,0,J$139/CHI!J$12*1000)</f>
        <v>48.148152022699755</v>
      </c>
      <c r="K245" s="225">
        <f>IF(K$139=0,0,K$139/CHI!K$12*1000)</f>
        <v>45.710527519038138</v>
      </c>
      <c r="L245" s="225">
        <f>IF(L$139=0,0,L$139/CHI!L$12*1000)</f>
        <v>44.134774343449614</v>
      </c>
      <c r="M245" s="225">
        <f>IF(M$139=0,0,M$139/CHI!M$12*1000)</f>
        <v>43.641313778387548</v>
      </c>
      <c r="N245" s="225">
        <f>IF(N$139=0,0,N$139/CHI!N$12*1000)</f>
        <v>43.224550526676531</v>
      </c>
      <c r="O245" s="225">
        <f>IF(O$139=0,0,O$139/CHI!O$12*1000)</f>
        <v>42.780801005424806</v>
      </c>
      <c r="P245" s="225">
        <f>IF(P$139=0,0,P$139/CHI!P$12*1000)</f>
        <v>42.256553348870177</v>
      </c>
      <c r="Q245" s="225">
        <f>IF(Q$139=0,0,Q$139/CHI!Q$12*1000)</f>
        <v>42.265473792590001</v>
      </c>
    </row>
    <row r="246" spans="1:17" x14ac:dyDescent="0.25">
      <c r="A246" s="72" t="s">
        <v>179</v>
      </c>
      <c r="B246" s="224">
        <f>IF(B$153=0,0,B$153/CHI!B$12*1000)</f>
        <v>90.044600942443665</v>
      </c>
      <c r="C246" s="224">
        <f>IF(C$153=0,0,C$153/CHI!C$12*1000)</f>
        <v>77.10276508966102</v>
      </c>
      <c r="D246" s="224">
        <f>IF(D$153=0,0,D$153/CHI!D$12*1000)</f>
        <v>76.402784878681771</v>
      </c>
      <c r="E246" s="224">
        <f>IF(E$153=0,0,E$153/CHI!E$12*1000)</f>
        <v>74.241872870814845</v>
      </c>
      <c r="F246" s="224">
        <f>IF(F$153=0,0,F$153/CHI!F$12*1000)</f>
        <v>73.729337638435041</v>
      </c>
      <c r="G246" s="224">
        <f>IF(G$153=0,0,G$153/CHI!G$12*1000)</f>
        <v>73.210454142192049</v>
      </c>
      <c r="H246" s="224">
        <f>IF(H$153=0,0,H$153/CHI!H$12*1000)</f>
        <v>72.126997987563186</v>
      </c>
      <c r="I246" s="224">
        <f>IF(I$153=0,0,I$153/CHI!I$12*1000)</f>
        <v>67.174809928714069</v>
      </c>
      <c r="J246" s="224">
        <f>IF(J$153=0,0,J$153/CHI!J$12*1000)</f>
        <v>64.19753603026632</v>
      </c>
      <c r="K246" s="224">
        <f>IF(K$153=0,0,K$153/CHI!K$12*1000)</f>
        <v>60.947370025384181</v>
      </c>
      <c r="L246" s="224">
        <f>IF(L$153=0,0,L$153/CHI!L$12*1000)</f>
        <v>58.84636579126613</v>
      </c>
      <c r="M246" s="224">
        <f>IF(M$153=0,0,M$153/CHI!M$12*1000)</f>
        <v>58.188418371183403</v>
      </c>
      <c r="N246" s="224">
        <f>IF(N$153=0,0,N$153/CHI!N$12*1000)</f>
        <v>57.632734035568696</v>
      </c>
      <c r="O246" s="224">
        <f>IF(O$153=0,0,O$153/CHI!O$12*1000)</f>
        <v>57.041068007233072</v>
      </c>
      <c r="P246" s="224">
        <f>IF(P$153=0,0,P$153/CHI!P$12*1000)</f>
        <v>56.342071131826899</v>
      </c>
      <c r="Q246" s="224">
        <f>IF(Q$153=0,0,Q$153/CHI!Q$12*1000)</f>
        <v>56.353965056786663</v>
      </c>
    </row>
  </sheetData>
  <pageMargins left="0.39370078740157483" right="0.39370078740157483" top="0.39370078740157483" bottom="0.39370078740157483" header="0.31496062992125984" footer="0.31496062992125984"/>
  <pageSetup paperSize="9" scale="2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4476.416316683496</v>
      </c>
      <c r="C5" s="96">
        <v>4080.134883383023</v>
      </c>
      <c r="D5" s="96">
        <v>3769.1737043127428</v>
      </c>
      <c r="E5" s="96">
        <v>4398.4131646805017</v>
      </c>
      <c r="F5" s="96">
        <v>4088.3862533523475</v>
      </c>
      <c r="G5" s="96">
        <v>4115.9735685341293</v>
      </c>
      <c r="H5" s="96">
        <v>4471.5587542569556</v>
      </c>
      <c r="I5" s="96">
        <v>4495.6546782498144</v>
      </c>
      <c r="J5" s="96">
        <v>4407.4230766220544</v>
      </c>
      <c r="K5" s="96">
        <v>3799.2421460504429</v>
      </c>
      <c r="L5" s="96">
        <v>4078.5886814093092</v>
      </c>
      <c r="M5" s="96">
        <v>4161.3567417182803</v>
      </c>
      <c r="N5" s="96">
        <v>4470.8663775014456</v>
      </c>
      <c r="O5" s="96">
        <v>4764.9882466489662</v>
      </c>
      <c r="P5" s="96">
        <v>4923.3287157192754</v>
      </c>
      <c r="Q5" s="96">
        <v>5063.017319352467</v>
      </c>
    </row>
    <row r="6" spans="1:17" x14ac:dyDescent="0.25">
      <c r="A6" s="132" t="s">
        <v>83</v>
      </c>
      <c r="B6" s="160">
        <v>12.569706004568738</v>
      </c>
      <c r="C6" s="160">
        <v>11.856704817155814</v>
      </c>
      <c r="D6" s="160">
        <v>11.439995901260934</v>
      </c>
      <c r="E6" s="160">
        <v>11.670716573251838</v>
      </c>
      <c r="F6" s="160">
        <v>9.5831278942990235</v>
      </c>
      <c r="G6" s="160">
        <v>9.1670324602965199</v>
      </c>
      <c r="H6" s="160">
        <v>9.4392364278933449</v>
      </c>
      <c r="I6" s="160">
        <v>9.6501994282166628</v>
      </c>
      <c r="J6" s="160">
        <v>9.2917460027363585</v>
      </c>
      <c r="K6" s="160">
        <v>8.4983765185401516</v>
      </c>
      <c r="L6" s="160">
        <v>8.8261102473427098</v>
      </c>
      <c r="M6" s="160">
        <v>10.217935650178518</v>
      </c>
      <c r="N6" s="160">
        <v>11.051814755355378</v>
      </c>
      <c r="O6" s="160">
        <v>11.336754180369713</v>
      </c>
      <c r="P6" s="160">
        <v>10.829646724260048</v>
      </c>
      <c r="Q6" s="160">
        <v>9.8225753721375106</v>
      </c>
    </row>
    <row r="7" spans="1:17" x14ac:dyDescent="0.25">
      <c r="A7" s="76" t="s">
        <v>82</v>
      </c>
      <c r="B7" s="159">
        <v>8.4699266004340537</v>
      </c>
      <c r="C7" s="159">
        <v>7.9894803814680149</v>
      </c>
      <c r="D7" s="159">
        <v>7.7086867073683001</v>
      </c>
      <c r="E7" s="159">
        <v>7.8641547156300291</v>
      </c>
      <c r="F7" s="159">
        <v>6.4574612833253582</v>
      </c>
      <c r="G7" s="159">
        <v>6.1770809957119495</v>
      </c>
      <c r="H7" s="159">
        <v>6.3605019623641574</v>
      </c>
      <c r="I7" s="159">
        <v>6.5026565304579815</v>
      </c>
      <c r="J7" s="159">
        <v>6.2611175316628787</v>
      </c>
      <c r="K7" s="159">
        <v>5.7265162215189784</v>
      </c>
      <c r="L7" s="159">
        <v>5.947355167667383</v>
      </c>
      <c r="M7" s="159">
        <v>6.8852179146842172</v>
      </c>
      <c r="N7" s="159">
        <v>7.4471160857246925</v>
      </c>
      <c r="O7" s="159">
        <v>7.6391186683279848</v>
      </c>
      <c r="P7" s="159">
        <v>7.2974111590019497</v>
      </c>
      <c r="Q7" s="159">
        <v>6.6188097318263734</v>
      </c>
    </row>
    <row r="8" spans="1:17" x14ac:dyDescent="0.25">
      <c r="A8" s="76" t="s">
        <v>81</v>
      </c>
      <c r="B8" s="159">
        <v>12.682421607543308</v>
      </c>
      <c r="C8" s="159">
        <v>11.963026765518924</v>
      </c>
      <c r="D8" s="159">
        <v>11.542581119687563</v>
      </c>
      <c r="E8" s="159">
        <v>11.775370719913761</v>
      </c>
      <c r="F8" s="159">
        <v>9.6690621268575043</v>
      </c>
      <c r="G8" s="159">
        <v>9.2492354641594741</v>
      </c>
      <c r="H8" s="159">
        <v>9.5238803507665466</v>
      </c>
      <c r="I8" s="159">
        <v>9.7367351074903787</v>
      </c>
      <c r="J8" s="159">
        <v>9.375067343188098</v>
      </c>
      <c r="K8" s="159">
        <v>8.5745835223669715</v>
      </c>
      <c r="L8" s="159">
        <v>8.9052561190192367</v>
      </c>
      <c r="M8" s="159">
        <v>10.309562357879285</v>
      </c>
      <c r="N8" s="159">
        <v>11.150919059279458</v>
      </c>
      <c r="O8" s="159">
        <v>11.438413605240143</v>
      </c>
      <c r="P8" s="159">
        <v>10.926758793554498</v>
      </c>
      <c r="Q8" s="159">
        <v>9.9106567883163166</v>
      </c>
    </row>
    <row r="9" spans="1:17" x14ac:dyDescent="0.25">
      <c r="A9" s="76" t="s">
        <v>80</v>
      </c>
      <c r="B9" s="159">
        <v>33.207588095542143</v>
      </c>
      <c r="C9" s="159">
        <v>31.323928307903941</v>
      </c>
      <c r="D9" s="159">
        <v>30.223035571848886</v>
      </c>
      <c r="E9" s="159">
        <v>30.832570674564572</v>
      </c>
      <c r="F9" s="159">
        <v>25.317422990252403</v>
      </c>
      <c r="G9" s="159">
        <v>24.218150996478744</v>
      </c>
      <c r="H9" s="159">
        <v>24.937279767719872</v>
      </c>
      <c r="I9" s="159">
        <v>25.494617577815827</v>
      </c>
      <c r="J9" s="159">
        <v>24.547628547168692</v>
      </c>
      <c r="K9" s="159">
        <v>22.451645790755428</v>
      </c>
      <c r="L9" s="159">
        <v>23.317477232408532</v>
      </c>
      <c r="M9" s="159">
        <v>26.99450553056317</v>
      </c>
      <c r="N9" s="159">
        <v>29.197509629157643</v>
      </c>
      <c r="O9" s="159">
        <v>29.950283882956217</v>
      </c>
      <c r="P9" s="159">
        <v>28.610569531916727</v>
      </c>
      <c r="Q9" s="159">
        <v>25.950013220420622</v>
      </c>
    </row>
    <row r="10" spans="1:17" x14ac:dyDescent="0.25">
      <c r="A10" s="129" t="s">
        <v>79</v>
      </c>
      <c r="B10" s="158">
        <v>55.299992368452457</v>
      </c>
      <c r="C10" s="158">
        <v>52.163167990197252</v>
      </c>
      <c r="D10" s="158">
        <v>50.329871343443756</v>
      </c>
      <c r="E10" s="158">
        <v>51.344919061799601</v>
      </c>
      <c r="F10" s="158">
        <v>42.160643950464639</v>
      </c>
      <c r="G10" s="158">
        <v>40.330046296349039</v>
      </c>
      <c r="H10" s="158">
        <v>41.527598357256082</v>
      </c>
      <c r="I10" s="158">
        <v>42.455722873745543</v>
      </c>
      <c r="J10" s="158">
        <v>40.878719267909304</v>
      </c>
      <c r="K10" s="158">
        <v>37.388317312170116</v>
      </c>
      <c r="L10" s="158">
        <v>38.830170661411415</v>
      </c>
      <c r="M10" s="158">
        <v>44.953458996640798</v>
      </c>
      <c r="N10" s="158">
        <v>48.622081646663915</v>
      </c>
      <c r="O10" s="158">
        <v>49.875662917620971</v>
      </c>
      <c r="P10" s="158">
        <v>47.64466097989412</v>
      </c>
      <c r="Q10" s="158">
        <v>43.214084953165951</v>
      </c>
    </row>
    <row r="11" spans="1:17" x14ac:dyDescent="0.25">
      <c r="A11" s="92" t="s">
        <v>125</v>
      </c>
      <c r="B11" s="91">
        <v>9.0359511106343398</v>
      </c>
      <c r="C11" s="91">
        <v>8.5233978441581275</v>
      </c>
      <c r="D11" s="91">
        <v>8.2238394145478395</v>
      </c>
      <c r="E11" s="91">
        <v>8.3896969701314585</v>
      </c>
      <c r="F11" s="91">
        <v>6.8889976510483351</v>
      </c>
      <c r="G11" s="91">
        <v>6.5898802335336999</v>
      </c>
      <c r="H11" s="91">
        <v>6.78555877545279</v>
      </c>
      <c r="I11" s="91">
        <v>6.9372131861749908</v>
      </c>
      <c r="J11" s="91">
        <v>6.6795327259556236</v>
      </c>
      <c r="K11" s="91">
        <v>6.1092053158109128</v>
      </c>
      <c r="L11" s="91">
        <v>6.3448023894170431</v>
      </c>
      <c r="M11" s="91">
        <v>7.3453402134514407</v>
      </c>
      <c r="N11" s="91">
        <v>7.9447886670444596</v>
      </c>
      <c r="O11" s="91">
        <v>8.1496223133513794</v>
      </c>
      <c r="P11" s="91">
        <v>7.7850793256649879</v>
      </c>
      <c r="Q11" s="91">
        <v>7.0611286223317427</v>
      </c>
    </row>
    <row r="12" spans="1:17" x14ac:dyDescent="0.25">
      <c r="A12" s="92" t="s">
        <v>26</v>
      </c>
      <c r="B12" s="91">
        <v>15.036968321872443</v>
      </c>
      <c r="C12" s="91">
        <v>14.184014699513368</v>
      </c>
      <c r="D12" s="91">
        <v>13.685511491445046</v>
      </c>
      <c r="E12" s="91">
        <v>13.961519493117272</v>
      </c>
      <c r="F12" s="91">
        <v>11.464165551576933</v>
      </c>
      <c r="G12" s="91">
        <v>10.966396243551966</v>
      </c>
      <c r="H12" s="91">
        <v>11.292030147507536</v>
      </c>
      <c r="I12" s="91">
        <v>11.544402315304925</v>
      </c>
      <c r="J12" s="91">
        <v>11.115589358036482</v>
      </c>
      <c r="K12" s="91">
        <v>10.16649223539396</v>
      </c>
      <c r="L12" s="91">
        <v>10.558555637371857</v>
      </c>
      <c r="M12" s="91">
        <v>12.22357743536875</v>
      </c>
      <c r="N12" s="91">
        <v>13.2211356665842</v>
      </c>
      <c r="O12" s="91">
        <v>13.562004825022409</v>
      </c>
      <c r="P12" s="91">
        <v>12.955359072883519</v>
      </c>
      <c r="Q12" s="91">
        <v>11.75061331238382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31.227072935945674</v>
      </c>
      <c r="C14" s="157">
        <v>29.45575544652576</v>
      </c>
      <c r="D14" s="157">
        <v>28.420520437450865</v>
      </c>
      <c r="E14" s="157">
        <v>28.993702598550872</v>
      </c>
      <c r="F14" s="157">
        <v>23.807480747839371</v>
      </c>
      <c r="G14" s="157">
        <v>22.773769819263368</v>
      </c>
      <c r="H14" s="157">
        <v>23.450009434295755</v>
      </c>
      <c r="I14" s="157">
        <v>23.974107372265632</v>
      </c>
      <c r="J14" s="157">
        <v>23.083597183917195</v>
      </c>
      <c r="K14" s="157">
        <v>21.112619760965245</v>
      </c>
      <c r="L14" s="157">
        <v>21.926812634622518</v>
      </c>
      <c r="M14" s="157">
        <v>25.384541347820608</v>
      </c>
      <c r="N14" s="157">
        <v>27.456157313035256</v>
      </c>
      <c r="O14" s="157">
        <v>28.164035779247186</v>
      </c>
      <c r="P14" s="157">
        <v>26.904222581345614</v>
      </c>
      <c r="Q14" s="157">
        <v>24.402343018450388</v>
      </c>
    </row>
    <row r="15" spans="1:17" x14ac:dyDescent="0.25">
      <c r="A15" s="232" t="s">
        <v>185</v>
      </c>
      <c r="B15" s="246">
        <v>2951.0550577604977</v>
      </c>
      <c r="C15" s="246">
        <v>2646.2452200000007</v>
      </c>
      <c r="D15" s="246">
        <v>2381.8498</v>
      </c>
      <c r="E15" s="246">
        <v>2921.68923</v>
      </c>
      <c r="F15" s="246">
        <v>2907.2450799999992</v>
      </c>
      <c r="G15" s="246">
        <v>2981.5167836328774</v>
      </c>
      <c r="H15" s="246">
        <v>3304.6044499999998</v>
      </c>
      <c r="I15" s="246">
        <v>3303.8097399999997</v>
      </c>
      <c r="J15" s="246">
        <v>3306.8801900000003</v>
      </c>
      <c r="K15" s="246">
        <v>2801.6043099999997</v>
      </c>
      <c r="L15" s="246">
        <v>3052.8078493467965</v>
      </c>
      <c r="M15" s="246">
        <v>2955.7897458746502</v>
      </c>
      <c r="N15" s="246">
        <v>3146.0297517505478</v>
      </c>
      <c r="O15" s="246">
        <v>3411.4820329673912</v>
      </c>
      <c r="P15" s="246">
        <v>3629.4575818441913</v>
      </c>
      <c r="Q15" s="246">
        <v>3894.7179238901181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3.6065730390751898</v>
      </c>
      <c r="H16" s="244">
        <v>3.6</v>
      </c>
      <c r="I16" s="244">
        <v>3.6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72.513577318026137</v>
      </c>
      <c r="C18" s="244">
        <v>99.993409999999812</v>
      </c>
      <c r="D18" s="244">
        <v>102.19648999999981</v>
      </c>
      <c r="E18" s="244">
        <v>87.901299999999992</v>
      </c>
      <c r="F18" s="244">
        <v>79.102760000000217</v>
      </c>
      <c r="G18" s="244">
        <v>71.414597641862656</v>
      </c>
      <c r="H18" s="244">
        <v>100.00390999999991</v>
      </c>
      <c r="I18" s="244">
        <v>96.69992000000002</v>
      </c>
      <c r="J18" s="244">
        <v>101.0917800000002</v>
      </c>
      <c r="K18" s="244">
        <v>107.69677000000001</v>
      </c>
      <c r="L18" s="244">
        <v>81.302707187862325</v>
      </c>
      <c r="M18" s="244">
        <v>115.36276292822413</v>
      </c>
      <c r="N18" s="244">
        <v>92.289608651085928</v>
      </c>
      <c r="O18" s="244">
        <v>123.05324826349624</v>
      </c>
      <c r="P18" s="244">
        <v>127.44837993321789</v>
      </c>
      <c r="Q18" s="244">
        <v>138.43517530645568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249.23568387324849</v>
      </c>
      <c r="C21" s="244">
        <v>178.58915999999999</v>
      </c>
      <c r="D21" s="244">
        <v>214.54161999999985</v>
      </c>
      <c r="E21" s="244">
        <v>239.20002000000011</v>
      </c>
      <c r="F21" s="244">
        <v>221.65427999999997</v>
      </c>
      <c r="G21" s="244">
        <v>225.04060380242686</v>
      </c>
      <c r="H21" s="244">
        <v>249.60000000000002</v>
      </c>
      <c r="I21" s="244">
        <v>258</v>
      </c>
      <c r="J21" s="244">
        <v>317.10000000000014</v>
      </c>
      <c r="K21" s="244">
        <v>271.20033999999987</v>
      </c>
      <c r="L21" s="244">
        <v>330.2998493160477</v>
      </c>
      <c r="M21" s="244">
        <v>334.02597097820899</v>
      </c>
      <c r="N21" s="244">
        <v>375.03574249429414</v>
      </c>
      <c r="O21" s="244">
        <v>510.79563781280581</v>
      </c>
      <c r="P21" s="244">
        <v>557.10921259037832</v>
      </c>
      <c r="Q21" s="244">
        <v>632.27327818526305</v>
      </c>
    </row>
    <row r="22" spans="1:17" x14ac:dyDescent="0.25">
      <c r="A22" s="245" t="s">
        <v>67</v>
      </c>
      <c r="B22" s="244">
        <v>794.49699054170264</v>
      </c>
      <c r="C22" s="244">
        <v>657.89424999999994</v>
      </c>
      <c r="D22" s="244">
        <v>760.80561</v>
      </c>
      <c r="E22" s="244">
        <v>725.10505000000001</v>
      </c>
      <c r="F22" s="244">
        <v>695.69538</v>
      </c>
      <c r="G22" s="244">
        <v>664.18645082334262</v>
      </c>
      <c r="H22" s="244">
        <v>1020.40054</v>
      </c>
      <c r="I22" s="244">
        <v>1028.8098199999999</v>
      </c>
      <c r="J22" s="244">
        <v>922.68840999999998</v>
      </c>
      <c r="K22" s="244">
        <v>856.50720000000001</v>
      </c>
      <c r="L22" s="244">
        <v>985.76438331771658</v>
      </c>
      <c r="M22" s="244">
        <v>692.55750379968686</v>
      </c>
      <c r="N22" s="244">
        <v>676.79363343214743</v>
      </c>
      <c r="O22" s="244">
        <v>840.73623278006949</v>
      </c>
      <c r="P22" s="244">
        <v>886.97985938842521</v>
      </c>
      <c r="Q22" s="244">
        <v>1006.7839043336292</v>
      </c>
    </row>
    <row r="23" spans="1:17" x14ac:dyDescent="0.25">
      <c r="A23" s="245" t="s">
        <v>66</v>
      </c>
      <c r="B23" s="244">
        <v>1834.8088060275204</v>
      </c>
      <c r="C23" s="244">
        <v>1709.7684000000008</v>
      </c>
      <c r="D23" s="244">
        <v>1304.3060800000003</v>
      </c>
      <c r="E23" s="244">
        <v>1869.4828600000001</v>
      </c>
      <c r="F23" s="244">
        <v>1910.7926599999992</v>
      </c>
      <c r="G23" s="244">
        <v>2017.26855832617</v>
      </c>
      <c r="H23" s="244">
        <v>1931</v>
      </c>
      <c r="I23" s="244">
        <v>1916.7</v>
      </c>
      <c r="J23" s="244">
        <v>1966</v>
      </c>
      <c r="K23" s="244">
        <v>1566.2</v>
      </c>
      <c r="L23" s="244">
        <v>1655.4409095251699</v>
      </c>
      <c r="M23" s="244">
        <v>1813.84350816853</v>
      </c>
      <c r="N23" s="244">
        <v>2001.9107671730201</v>
      </c>
      <c r="O23" s="244">
        <v>1936.8969141110199</v>
      </c>
      <c r="P23" s="244">
        <v>2057.9201299321699</v>
      </c>
      <c r="Q23" s="244">
        <v>2117.2255660647702</v>
      </c>
    </row>
    <row r="24" spans="1:17" x14ac:dyDescent="0.25">
      <c r="A24" s="156" t="s">
        <v>184</v>
      </c>
      <c r="B24" s="206">
        <v>1090.3117625477416</v>
      </c>
      <c r="C24" s="206">
        <v>1019.1238432325222</v>
      </c>
      <c r="D24" s="206">
        <v>988.43509519640668</v>
      </c>
      <c r="E24" s="206">
        <v>1057.6787097945214</v>
      </c>
      <c r="F24" s="206">
        <v>830.33983937603375</v>
      </c>
      <c r="G24" s="206">
        <v>798.90519495009585</v>
      </c>
      <c r="H24" s="206">
        <v>819.60746975844586</v>
      </c>
      <c r="I24" s="206">
        <v>836.38828680064444</v>
      </c>
      <c r="J24" s="206">
        <v>759.40235395767354</v>
      </c>
      <c r="K24" s="206">
        <v>693.57304543921919</v>
      </c>
      <c r="L24" s="206">
        <v>711.59109343214641</v>
      </c>
      <c r="M24" s="206">
        <v>828.74767119934813</v>
      </c>
      <c r="N24" s="206">
        <v>905.89761622731066</v>
      </c>
      <c r="O24" s="206">
        <v>926.91872464479241</v>
      </c>
      <c r="P24" s="206">
        <v>884.15550127065603</v>
      </c>
      <c r="Q24" s="206">
        <v>799.28720460871057</v>
      </c>
    </row>
    <row r="25" spans="1:17" x14ac:dyDescent="0.25">
      <c r="A25" s="88" t="s">
        <v>33</v>
      </c>
      <c r="B25" s="87">
        <v>352.14605955914476</v>
      </c>
      <c r="C25" s="87">
        <v>389.10812335327734</v>
      </c>
      <c r="D25" s="87">
        <v>355.49386128849989</v>
      </c>
      <c r="E25" s="87">
        <v>190.71840687531974</v>
      </c>
      <c r="F25" s="87">
        <v>249.7699093353207</v>
      </c>
      <c r="G25" s="87">
        <v>266.66841257806635</v>
      </c>
      <c r="H25" s="87">
        <v>270.00013856484122</v>
      </c>
      <c r="I25" s="87">
        <v>273.92261311987733</v>
      </c>
      <c r="J25" s="87">
        <v>431.69608747729262</v>
      </c>
      <c r="K25" s="87">
        <v>375.09953310563355</v>
      </c>
      <c r="L25" s="87">
        <v>439.43624282912464</v>
      </c>
      <c r="M25" s="87">
        <v>523.64060404791712</v>
      </c>
      <c r="N25" s="87">
        <v>536.90242263591119</v>
      </c>
      <c r="O25" s="87">
        <v>542.12888617329281</v>
      </c>
      <c r="P25" s="87">
        <v>531.37334570419443</v>
      </c>
      <c r="Q25" s="87">
        <v>504.04323380303202</v>
      </c>
    </row>
    <row r="26" spans="1:17" x14ac:dyDescent="0.25">
      <c r="A26" s="88" t="s">
        <v>31</v>
      </c>
      <c r="B26" s="87">
        <v>275.51473763785179</v>
      </c>
      <c r="C26" s="87">
        <v>243.10042218207383</v>
      </c>
      <c r="D26" s="87">
        <v>248.10193064647504</v>
      </c>
      <c r="E26" s="87">
        <v>262.14229779379076</v>
      </c>
      <c r="F26" s="87">
        <v>271.32098348491337</v>
      </c>
      <c r="G26" s="87">
        <v>224.18003023265609</v>
      </c>
      <c r="H26" s="87">
        <v>261.71704294033435</v>
      </c>
      <c r="I26" s="87">
        <v>278.03539438879289</v>
      </c>
      <c r="J26" s="87">
        <v>244.48711870247456</v>
      </c>
      <c r="K26" s="87">
        <v>266.60002134560847</v>
      </c>
      <c r="L26" s="87">
        <v>227.72957899606894</v>
      </c>
      <c r="M26" s="87">
        <v>166.12953674720455</v>
      </c>
      <c r="N26" s="87">
        <v>131.38529245796784</v>
      </c>
      <c r="O26" s="87">
        <v>162.1925234064191</v>
      </c>
      <c r="P26" s="87">
        <v>139.39193510716737</v>
      </c>
      <c r="Q26" s="87">
        <v>103.69313771994032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8.0466947858127007</v>
      </c>
      <c r="N28" s="87">
        <v>26.969367277153573</v>
      </c>
      <c r="O28" s="87">
        <v>29.372873409012719</v>
      </c>
      <c r="P28" s="87">
        <v>18.67835759361418</v>
      </c>
      <c r="Q28" s="87">
        <v>13.228941493228806</v>
      </c>
    </row>
    <row r="29" spans="1:17" x14ac:dyDescent="0.25">
      <c r="A29" s="88" t="s">
        <v>29</v>
      </c>
      <c r="B29" s="87">
        <v>55.090107832415853</v>
      </c>
      <c r="C29" s="87">
        <v>38.4742100513119</v>
      </c>
      <c r="D29" s="87">
        <v>32.907734712607436</v>
      </c>
      <c r="E29" s="87">
        <v>0</v>
      </c>
      <c r="F29" s="87">
        <v>21.041762854563576</v>
      </c>
      <c r="G29" s="87">
        <v>0.3225141938922455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8.4529864287675966</v>
      </c>
      <c r="N29" s="87">
        <v>6.5789034361132819</v>
      </c>
      <c r="O29" s="87">
        <v>5.1683572485262612</v>
      </c>
      <c r="P29" s="87">
        <v>4.6981356754139796</v>
      </c>
      <c r="Q29" s="87">
        <v>6.7846557505089713</v>
      </c>
    </row>
    <row r="30" spans="1:17" x14ac:dyDescent="0.25">
      <c r="A30" s="88" t="s">
        <v>28</v>
      </c>
      <c r="B30" s="87">
        <v>5.2640275325904442</v>
      </c>
      <c r="C30" s="87">
        <v>5.7241080329406611</v>
      </c>
      <c r="D30" s="87">
        <v>3.5653109056923911</v>
      </c>
      <c r="E30" s="87">
        <v>2.6258463940435832</v>
      </c>
      <c r="F30" s="87">
        <v>0</v>
      </c>
      <c r="G30" s="87">
        <v>0.45559081695482828</v>
      </c>
      <c r="H30" s="87">
        <v>0.45780633472130394</v>
      </c>
      <c r="I30" s="87">
        <v>0</v>
      </c>
      <c r="J30" s="87">
        <v>0</v>
      </c>
      <c r="K30" s="87">
        <v>1.0286829742763082</v>
      </c>
      <c r="L30" s="87">
        <v>0</v>
      </c>
      <c r="M30" s="87">
        <v>0.56515867365200301</v>
      </c>
      <c r="N30" s="87">
        <v>0.56549495326302279</v>
      </c>
      <c r="O30" s="87">
        <v>0.56542768132540111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33.404094179922005</v>
      </c>
      <c r="N31" s="87">
        <v>119.31965001993386</v>
      </c>
      <c r="O31" s="87">
        <v>116.54595081936293</v>
      </c>
      <c r="P31" s="87">
        <v>119.38114267388359</v>
      </c>
      <c r="Q31" s="87">
        <v>93.82448195361097</v>
      </c>
    </row>
    <row r="32" spans="1:17" x14ac:dyDescent="0.25">
      <c r="A32" s="88" t="s">
        <v>25</v>
      </c>
      <c r="B32" s="87">
        <v>0.74442051730457304</v>
      </c>
      <c r="C32" s="87">
        <v>1.9434032636258389</v>
      </c>
      <c r="D32" s="87">
        <v>3.570602256127219</v>
      </c>
      <c r="E32" s="87">
        <v>8.0455228030079819</v>
      </c>
      <c r="F32" s="87">
        <v>7.8426573430346158</v>
      </c>
      <c r="G32" s="87">
        <v>7.7832687533376124</v>
      </c>
      <c r="H32" s="87">
        <v>6.9431215539536328</v>
      </c>
      <c r="I32" s="87">
        <v>8.4013874948823997</v>
      </c>
      <c r="J32" s="87">
        <v>8.6088629504106535</v>
      </c>
      <c r="K32" s="87">
        <v>6.349491741466017</v>
      </c>
      <c r="L32" s="87">
        <v>8.584782998851253</v>
      </c>
      <c r="M32" s="87">
        <v>8.6082585085855108</v>
      </c>
      <c r="N32" s="87">
        <v>8.3202220419152511</v>
      </c>
      <c r="O32" s="87">
        <v>8.9338552508850722</v>
      </c>
      <c r="P32" s="87">
        <v>9.0185016065956631</v>
      </c>
      <c r="Q32" s="87">
        <v>8.998010583097436</v>
      </c>
    </row>
    <row r="33" spans="1:17" x14ac:dyDescent="0.25">
      <c r="A33" s="88" t="s">
        <v>86</v>
      </c>
      <c r="B33" s="87">
        <v>6.4693196356168343</v>
      </c>
      <c r="C33" s="87">
        <v>6.6212984446292538</v>
      </c>
      <c r="D33" s="87">
        <v>6.0973767785246364</v>
      </c>
      <c r="E33" s="87">
        <v>11.163812945381968</v>
      </c>
      <c r="F33" s="87">
        <v>12.700562978984333</v>
      </c>
      <c r="G33" s="87">
        <v>8.0025005979009229</v>
      </c>
      <c r="H33" s="87">
        <v>7.4143491701473474</v>
      </c>
      <c r="I33" s="87">
        <v>9.2484531460041985</v>
      </c>
      <c r="J33" s="87">
        <v>5.8770764374126099</v>
      </c>
      <c r="K33" s="87">
        <v>7.3711760673124953</v>
      </c>
      <c r="L33" s="87">
        <v>9.9006582369578453</v>
      </c>
      <c r="M33" s="87">
        <v>9.5804901040835055</v>
      </c>
      <c r="N33" s="87">
        <v>8.695583022379731</v>
      </c>
      <c r="O33" s="87">
        <v>13.944935161161647</v>
      </c>
      <c r="P33" s="87">
        <v>14.46864460313696</v>
      </c>
      <c r="Q33" s="87">
        <v>12.897036906484987</v>
      </c>
    </row>
    <row r="34" spans="1:17" x14ac:dyDescent="0.25">
      <c r="A34" s="88" t="s">
        <v>22</v>
      </c>
      <c r="B34" s="87">
        <v>395.08308983281739</v>
      </c>
      <c r="C34" s="87">
        <v>334.15227790466349</v>
      </c>
      <c r="D34" s="87">
        <v>338.69827860848</v>
      </c>
      <c r="E34" s="87">
        <v>582.98282298297727</v>
      </c>
      <c r="F34" s="87">
        <v>267.66396337921714</v>
      </c>
      <c r="G34" s="87">
        <v>291.4928777772879</v>
      </c>
      <c r="H34" s="87">
        <v>273.07501119444788</v>
      </c>
      <c r="I34" s="87">
        <v>266.78043865108759</v>
      </c>
      <c r="J34" s="87">
        <v>68.733208390083121</v>
      </c>
      <c r="K34" s="87">
        <v>37.124140204922348</v>
      </c>
      <c r="L34" s="87">
        <v>25.939830371143824</v>
      </c>
      <c r="M34" s="87">
        <v>70.319847723402873</v>
      </c>
      <c r="N34" s="87">
        <v>67.160680382672908</v>
      </c>
      <c r="O34" s="87">
        <v>48.065915494806454</v>
      </c>
      <c r="P34" s="87">
        <v>47.145438306650028</v>
      </c>
      <c r="Q34" s="87">
        <v>55.817706398806976</v>
      </c>
    </row>
    <row r="35" spans="1:17" x14ac:dyDescent="0.25">
      <c r="A35" s="156" t="s">
        <v>181</v>
      </c>
      <c r="B35" s="204">
        <v>178.09426613063363</v>
      </c>
      <c r="C35" s="204">
        <v>174.37447275496248</v>
      </c>
      <c r="D35" s="204">
        <v>166.55222995912723</v>
      </c>
      <c r="E35" s="204">
        <v>173.12125412409216</v>
      </c>
      <c r="F35" s="204">
        <v>153.05518696699818</v>
      </c>
      <c r="G35" s="204">
        <v>147.74366365646802</v>
      </c>
      <c r="H35" s="204">
        <v>153.6765694024096</v>
      </c>
      <c r="I35" s="204">
        <v>157.32446782596622</v>
      </c>
      <c r="J35" s="204">
        <v>151.9262127497467</v>
      </c>
      <c r="K35" s="204">
        <v>131.47673485399386</v>
      </c>
      <c r="L35" s="204">
        <v>135.10709782825879</v>
      </c>
      <c r="M35" s="204">
        <v>168.84369021947711</v>
      </c>
      <c r="N35" s="204">
        <v>193.04184358429256</v>
      </c>
      <c r="O35" s="204">
        <v>195.12146470212079</v>
      </c>
      <c r="P35" s="204">
        <v>188.44582845117779</v>
      </c>
      <c r="Q35" s="204">
        <v>168.54044388038923</v>
      </c>
    </row>
    <row r="36" spans="1:17" x14ac:dyDescent="0.25">
      <c r="A36" s="152" t="s">
        <v>190</v>
      </c>
      <c r="B36" s="151">
        <v>128.86038463106559</v>
      </c>
      <c r="C36" s="151">
        <v>113.40078783027877</v>
      </c>
      <c r="D36" s="151">
        <v>109.6462518616257</v>
      </c>
      <c r="E36" s="151">
        <v>103.70391233247065</v>
      </c>
      <c r="F36" s="151">
        <v>67.767582275012515</v>
      </c>
      <c r="G36" s="151">
        <v>64.400665645062489</v>
      </c>
      <c r="H36" s="151">
        <v>64.739802514220244</v>
      </c>
      <c r="I36" s="151">
        <v>64.85574716993429</v>
      </c>
      <c r="J36" s="151">
        <v>60.601747795531722</v>
      </c>
      <c r="K36" s="151">
        <v>72.718761933379284</v>
      </c>
      <c r="L36" s="151">
        <v>82.569713415200525</v>
      </c>
      <c r="M36" s="151">
        <v>73.64727970780902</v>
      </c>
      <c r="N36" s="151">
        <v>40.11118935207255</v>
      </c>
      <c r="O36" s="151">
        <v>51.690359229277021</v>
      </c>
      <c r="P36" s="151">
        <v>43.13352636443048</v>
      </c>
      <c r="Q36" s="151">
        <v>48.417385820621682</v>
      </c>
    </row>
    <row r="37" spans="1:17" x14ac:dyDescent="0.25">
      <c r="A37" s="154" t="s">
        <v>33</v>
      </c>
      <c r="B37" s="83">
        <v>73.291343001086716</v>
      </c>
      <c r="C37" s="83">
        <v>52.060669220547645</v>
      </c>
      <c r="D37" s="83">
        <v>56.136027129758915</v>
      </c>
      <c r="E37" s="83">
        <v>49.807561663122677</v>
      </c>
      <c r="F37" s="83">
        <v>18.319544379181497</v>
      </c>
      <c r="G37" s="83">
        <v>14.347928757117876</v>
      </c>
      <c r="H37" s="83">
        <v>10.35035101158366</v>
      </c>
      <c r="I37" s="83">
        <v>11.589666818221618</v>
      </c>
      <c r="J37" s="83">
        <v>11.655932104239806</v>
      </c>
      <c r="K37" s="83">
        <v>22.643929870433478</v>
      </c>
      <c r="L37" s="83">
        <v>23.256965965180072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0.36521606965720721</v>
      </c>
      <c r="L38" s="208">
        <v>0.56885905876903664</v>
      </c>
      <c r="M38" s="208">
        <v>0.76769097298544164</v>
      </c>
      <c r="N38" s="208">
        <v>1.0560406954903385</v>
      </c>
      <c r="O38" s="208">
        <v>1.3172991970955121</v>
      </c>
      <c r="P38" s="208">
        <v>0.99805966227271248</v>
      </c>
      <c r="Q38" s="208">
        <v>1.3106087471853003</v>
      </c>
    </row>
    <row r="39" spans="1:17" x14ac:dyDescent="0.25">
      <c r="A39" s="154" t="s">
        <v>125</v>
      </c>
      <c r="B39" s="208">
        <v>0.38235227222681561</v>
      </c>
      <c r="C39" s="208">
        <v>19.352659537579751</v>
      </c>
      <c r="D39" s="208">
        <v>16.810764537417032</v>
      </c>
      <c r="E39" s="208">
        <v>17.484185085493131</v>
      </c>
      <c r="F39" s="208">
        <v>14.970510616199624</v>
      </c>
      <c r="G39" s="208">
        <v>14.600144942121752</v>
      </c>
      <c r="H39" s="208">
        <v>15.600520874315247</v>
      </c>
      <c r="I39" s="208">
        <v>14.482925326213261</v>
      </c>
      <c r="J39" s="208">
        <v>14.584001138449677</v>
      </c>
      <c r="K39" s="208">
        <v>15.164160713687341</v>
      </c>
      <c r="L39" s="208">
        <v>14.18152304384426</v>
      </c>
      <c r="M39" s="208">
        <v>12.948745671926954</v>
      </c>
      <c r="N39" s="208">
        <v>5.2894301626992588</v>
      </c>
      <c r="O39" s="208">
        <v>8.614773489425172</v>
      </c>
      <c r="P39" s="208">
        <v>3.190219695984799</v>
      </c>
      <c r="Q39" s="208">
        <v>3.8280869015724277</v>
      </c>
    </row>
    <row r="40" spans="1:17" x14ac:dyDescent="0.25">
      <c r="A40" s="154" t="s">
        <v>29</v>
      </c>
      <c r="B40" s="208">
        <v>18.670971884542485</v>
      </c>
      <c r="C40" s="208">
        <v>7.1469641408109323</v>
      </c>
      <c r="D40" s="208">
        <v>8.6555387737507559</v>
      </c>
      <c r="E40" s="208">
        <v>11.766222289309088</v>
      </c>
      <c r="F40" s="208">
        <v>4.0697860448756691</v>
      </c>
      <c r="G40" s="208">
        <v>1.569308534850717</v>
      </c>
      <c r="H40" s="208">
        <v>1.0259197313514141</v>
      </c>
      <c r="I40" s="208">
        <v>1.0825227016926973</v>
      </c>
      <c r="J40" s="208">
        <v>9.4793898712166841E-2</v>
      </c>
      <c r="K40" s="208">
        <v>0.49586972380192723</v>
      </c>
      <c r="L40" s="208">
        <v>0.24492231270585249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36.515717473209563</v>
      </c>
      <c r="C41" s="208">
        <v>34.840494931340444</v>
      </c>
      <c r="D41" s="208">
        <v>28.043921420699</v>
      </c>
      <c r="E41" s="208">
        <v>24.645943294545752</v>
      </c>
      <c r="F41" s="208">
        <v>30.407741234755729</v>
      </c>
      <c r="G41" s="208">
        <v>33.883283410972147</v>
      </c>
      <c r="H41" s="208">
        <v>37.763010896969924</v>
      </c>
      <c r="I41" s="208">
        <v>37.700632323806722</v>
      </c>
      <c r="J41" s="208">
        <v>34.267020654130071</v>
      </c>
      <c r="K41" s="208">
        <v>34.049585555799332</v>
      </c>
      <c r="L41" s="208">
        <v>44.317443034701306</v>
      </c>
      <c r="M41" s="208">
        <v>59.930843062896621</v>
      </c>
      <c r="N41" s="208">
        <v>33.76571849388295</v>
      </c>
      <c r="O41" s="208">
        <v>41.758286542756338</v>
      </c>
      <c r="P41" s="208">
        <v>38.94524700617297</v>
      </c>
      <c r="Q41" s="208">
        <v>43.278690171863957</v>
      </c>
    </row>
    <row r="42" spans="1:17" x14ac:dyDescent="0.25">
      <c r="A42" s="152" t="s">
        <v>189</v>
      </c>
      <c r="B42" s="151">
        <v>49.233881499568028</v>
      </c>
      <c r="C42" s="151">
        <v>60.973684924683695</v>
      </c>
      <c r="D42" s="151">
        <v>56.905978097501531</v>
      </c>
      <c r="E42" s="151">
        <v>69.41734179162151</v>
      </c>
      <c r="F42" s="151">
        <v>85.287604691985649</v>
      </c>
      <c r="G42" s="151">
        <v>83.342998011405527</v>
      </c>
      <c r="H42" s="151">
        <v>88.936766888189339</v>
      </c>
      <c r="I42" s="151">
        <v>92.468720656031948</v>
      </c>
      <c r="J42" s="151">
        <v>91.324464954214974</v>
      </c>
      <c r="K42" s="151">
        <v>58.75797292061457</v>
      </c>
      <c r="L42" s="151">
        <v>52.537384413058263</v>
      </c>
      <c r="M42" s="151">
        <v>95.196410511668091</v>
      </c>
      <c r="N42" s="151">
        <v>152.93065423222001</v>
      </c>
      <c r="O42" s="151">
        <v>143.43110547284377</v>
      </c>
      <c r="P42" s="151">
        <v>145.31230208674731</v>
      </c>
      <c r="Q42" s="151">
        <v>120.12305805976756</v>
      </c>
    </row>
    <row r="43" spans="1:17" x14ac:dyDescent="0.25">
      <c r="A43" s="156" t="s">
        <v>180</v>
      </c>
      <c r="B43" s="155">
        <v>81.722134727531838</v>
      </c>
      <c r="C43" s="155">
        <v>75.098134731101609</v>
      </c>
      <c r="D43" s="155">
        <v>72.852666506257009</v>
      </c>
      <c r="E43" s="155">
        <v>83.22360280656784</v>
      </c>
      <c r="F43" s="155">
        <v>64.148657533920229</v>
      </c>
      <c r="G43" s="155">
        <v>60.011184339104339</v>
      </c>
      <c r="H43" s="155">
        <v>62.078753092856871</v>
      </c>
      <c r="I43" s="155">
        <v>63.599656167985771</v>
      </c>
      <c r="J43" s="155">
        <v>59.678958130815246</v>
      </c>
      <c r="K43" s="155">
        <v>54.11298373308977</v>
      </c>
      <c r="L43" s="155">
        <v>56.038663524132879</v>
      </c>
      <c r="M43" s="155">
        <v>65.528349410786305</v>
      </c>
      <c r="N43" s="155">
        <v>71.824850329172079</v>
      </c>
      <c r="O43" s="155">
        <v>73.421394856418431</v>
      </c>
      <c r="P43" s="155">
        <v>70.294712280866634</v>
      </c>
      <c r="Q43" s="155">
        <v>63.536142609552286</v>
      </c>
    </row>
    <row r="44" spans="1:17" x14ac:dyDescent="0.25">
      <c r="A44" s="152" t="s">
        <v>193</v>
      </c>
      <c r="B44" s="151">
        <v>6.0169538509341933</v>
      </c>
      <c r="C44" s="151">
        <v>5.1953990692103718</v>
      </c>
      <c r="D44" s="151">
        <v>5.0764113106523618</v>
      </c>
      <c r="E44" s="151">
        <v>4.8032608878528942</v>
      </c>
      <c r="F44" s="151">
        <v>3.0092862238689775</v>
      </c>
      <c r="G44" s="151">
        <v>2.8205103617782079</v>
      </c>
      <c r="H44" s="151">
        <v>2.8011897907272751</v>
      </c>
      <c r="I44" s="151">
        <v>2.8127629140287413</v>
      </c>
      <c r="J44" s="151">
        <v>2.6325918000700459</v>
      </c>
      <c r="K44" s="151">
        <v>3.2263340676379424</v>
      </c>
      <c r="L44" s="151">
        <v>3.6312065763756602</v>
      </c>
      <c r="M44" s="151">
        <v>3.0678772656853819</v>
      </c>
      <c r="N44" s="151">
        <v>1.6670620808213203</v>
      </c>
      <c r="O44" s="151">
        <v>2.1542686514758511</v>
      </c>
      <c r="P44" s="151">
        <v>1.783716337628527</v>
      </c>
      <c r="Q44" s="151">
        <v>2.0037082042553362</v>
      </c>
    </row>
    <row r="45" spans="1:17" x14ac:dyDescent="0.25">
      <c r="A45" s="152" t="s">
        <v>187</v>
      </c>
      <c r="B45" s="151">
        <v>73.143284323271303</v>
      </c>
      <c r="C45" s="151">
        <v>66.729955688134254</v>
      </c>
      <c r="D45" s="151">
        <v>64.815139299167896</v>
      </c>
      <c r="E45" s="151">
        <v>74.808194282567399</v>
      </c>
      <c r="F45" s="151">
        <v>56.701410827415422</v>
      </c>
      <c r="G45" s="151">
        <v>52.85390155869856</v>
      </c>
      <c r="H45" s="151">
        <v>54.649717810060473</v>
      </c>
      <c r="I45" s="151">
        <v>55.975261720472027</v>
      </c>
      <c r="J45" s="151">
        <v>52.294276410663862</v>
      </c>
      <c r="K45" s="151">
        <v>47.829164784697781</v>
      </c>
      <c r="L45" s="151">
        <v>49.673661846719398</v>
      </c>
      <c r="M45" s="151">
        <v>57.506904631212691</v>
      </c>
      <c r="N45" s="151">
        <v>62.200005842368697</v>
      </c>
      <c r="O45" s="151">
        <v>63.803655043240838</v>
      </c>
      <c r="P45" s="151">
        <v>60.949636275196873</v>
      </c>
      <c r="Q45" s="151">
        <v>55.281802948968654</v>
      </c>
    </row>
    <row r="46" spans="1:17" x14ac:dyDescent="0.25">
      <c r="A46" s="150" t="s">
        <v>33</v>
      </c>
      <c r="B46" s="87">
        <v>23.623627885539122</v>
      </c>
      <c r="C46" s="87">
        <v>25.477931854581414</v>
      </c>
      <c r="D46" s="87">
        <v>23.310973326816963</v>
      </c>
      <c r="E46" s="87">
        <v>13.489256711579657</v>
      </c>
      <c r="F46" s="87">
        <v>17.05603605891136</v>
      </c>
      <c r="G46" s="87">
        <v>17.642226031708219</v>
      </c>
      <c r="H46" s="87">
        <v>18.003046489552503</v>
      </c>
      <c r="I46" s="87">
        <v>18.332262900514991</v>
      </c>
      <c r="J46" s="87">
        <v>29.727633060771268</v>
      </c>
      <c r="K46" s="87">
        <v>25.867062593545938</v>
      </c>
      <c r="L46" s="87">
        <v>30.67549261220239</v>
      </c>
      <c r="M46" s="87">
        <v>36.335487054141936</v>
      </c>
      <c r="N46" s="87">
        <v>36.864357766844932</v>
      </c>
      <c r="O46" s="87">
        <v>37.31697669138407</v>
      </c>
      <c r="P46" s="87">
        <v>36.630448038224472</v>
      </c>
      <c r="Q46" s="87">
        <v>34.861584882371687</v>
      </c>
    </row>
    <row r="47" spans="1:17" x14ac:dyDescent="0.25">
      <c r="A47" s="150" t="s">
        <v>31</v>
      </c>
      <c r="B47" s="87">
        <v>18.482835352713607</v>
      </c>
      <c r="C47" s="87">
        <v>15.917673310951386</v>
      </c>
      <c r="D47" s="87">
        <v>16.268909585862531</v>
      </c>
      <c r="E47" s="87">
        <v>18.540972567034373</v>
      </c>
      <c r="F47" s="87">
        <v>18.527694109242248</v>
      </c>
      <c r="G47" s="87">
        <v>14.831283266449418</v>
      </c>
      <c r="H47" s="87">
        <v>17.450746937418785</v>
      </c>
      <c r="I47" s="87">
        <v>18.607510667084284</v>
      </c>
      <c r="J47" s="87">
        <v>16.835972258503944</v>
      </c>
      <c r="K47" s="87">
        <v>18.384878761353889</v>
      </c>
      <c r="L47" s="87">
        <v>15.896997874138151</v>
      </c>
      <c r="M47" s="87">
        <v>11.527749347787903</v>
      </c>
      <c r="N47" s="87">
        <v>9.0210701652142689</v>
      </c>
      <c r="O47" s="87">
        <v>11.164383174999074</v>
      </c>
      <c r="P47" s="87">
        <v>9.6090424504150178</v>
      </c>
      <c r="Q47" s="87">
        <v>7.1718195581527766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0.55836115831799304</v>
      </c>
      <c r="N49" s="87">
        <v>1.8517487761917444</v>
      </c>
      <c r="O49" s="87">
        <v>2.0218565369208683</v>
      </c>
      <c r="P49" s="87">
        <v>1.2876005407564044</v>
      </c>
      <c r="Q49" s="87">
        <v>0.91496489951959958</v>
      </c>
    </row>
    <row r="50" spans="1:17" x14ac:dyDescent="0.25">
      <c r="A50" s="150" t="s">
        <v>29</v>
      </c>
      <c r="B50" s="87">
        <v>3.6957057228937558</v>
      </c>
      <c r="C50" s="87">
        <v>2.5192054419182526</v>
      </c>
      <c r="D50" s="87">
        <v>2.1578750287027049</v>
      </c>
      <c r="E50" s="87">
        <v>0</v>
      </c>
      <c r="F50" s="87">
        <v>1.4368787134749823</v>
      </c>
      <c r="G50" s="87">
        <v>2.1336866455510528E-2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0.58655378627440591</v>
      </c>
      <c r="N50" s="87">
        <v>0.45171532061957187</v>
      </c>
      <c r="O50" s="87">
        <v>0.35575943635357188</v>
      </c>
      <c r="P50" s="87">
        <v>0.32386798496020663</v>
      </c>
      <c r="Q50" s="87">
        <v>0.46925310465821557</v>
      </c>
    </row>
    <row r="51" spans="1:17" x14ac:dyDescent="0.25">
      <c r="A51" s="150" t="s">
        <v>28</v>
      </c>
      <c r="B51" s="87">
        <v>0.3531359338929736</v>
      </c>
      <c r="C51" s="87">
        <v>0.37480182406553109</v>
      </c>
      <c r="D51" s="87">
        <v>0.23378988071176998</v>
      </c>
      <c r="E51" s="87">
        <v>0.18572258794918328</v>
      </c>
      <c r="F51" s="87">
        <v>0</v>
      </c>
      <c r="G51" s="87">
        <v>3.0140938302299691E-2</v>
      </c>
      <c r="H51" s="87">
        <v>3.0525572212697027E-2</v>
      </c>
      <c r="I51" s="87">
        <v>0</v>
      </c>
      <c r="J51" s="87">
        <v>0</v>
      </c>
      <c r="K51" s="87">
        <v>7.0938523074692172E-2</v>
      </c>
      <c r="L51" s="87">
        <v>0</v>
      </c>
      <c r="M51" s="87">
        <v>3.9216431100402627E-2</v>
      </c>
      <c r="N51" s="87">
        <v>3.8827554865719094E-2</v>
      </c>
      <c r="O51" s="87">
        <v>3.8920729263517972E-2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2.31791427602667</v>
      </c>
      <c r="N52" s="87">
        <v>8.1926288306812438</v>
      </c>
      <c r="O52" s="87">
        <v>8.022340519245347</v>
      </c>
      <c r="P52" s="87">
        <v>8.2295899461504405</v>
      </c>
      <c r="Q52" s="87">
        <v>6.4892650517128772</v>
      </c>
    </row>
    <row r="53" spans="1:17" x14ac:dyDescent="0.25">
      <c r="A53" s="150" t="s">
        <v>25</v>
      </c>
      <c r="B53" s="87">
        <v>4.993925904830443E-2</v>
      </c>
      <c r="C53" s="87">
        <v>0.12724971015749187</v>
      </c>
      <c r="D53" s="87">
        <v>0.23413685302910325</v>
      </c>
      <c r="E53" s="87">
        <v>0.56904901968687227</v>
      </c>
      <c r="F53" s="87">
        <v>0.53555148735271896</v>
      </c>
      <c r="G53" s="87">
        <v>0.51492482849544885</v>
      </c>
      <c r="H53" s="87">
        <v>0.46295287396092455</v>
      </c>
      <c r="I53" s="87">
        <v>0.56226261326545135</v>
      </c>
      <c r="J53" s="87">
        <v>0.59282705191007423</v>
      </c>
      <c r="K53" s="87">
        <v>0.43786431551609351</v>
      </c>
      <c r="L53" s="87">
        <v>0.59927339120506495</v>
      </c>
      <c r="M53" s="87">
        <v>0.59732813532694173</v>
      </c>
      <c r="N53" s="87">
        <v>0.57127632344611001</v>
      </c>
      <c r="O53" s="87">
        <v>0.61495426025852851</v>
      </c>
      <c r="P53" s="87">
        <v>0.62169425160995395</v>
      </c>
      <c r="Q53" s="87">
        <v>0.62233730894146078</v>
      </c>
    </row>
    <row r="54" spans="1:17" x14ac:dyDescent="0.25">
      <c r="A54" s="150" t="s">
        <v>86</v>
      </c>
      <c r="B54" s="87">
        <v>0.4339926448012843</v>
      </c>
      <c r="C54" s="87">
        <v>0.43354785067786228</v>
      </c>
      <c r="D54" s="87">
        <v>0.39982627810383242</v>
      </c>
      <c r="E54" s="87">
        <v>0.78960149241788358</v>
      </c>
      <c r="F54" s="87">
        <v>0.86728325567518105</v>
      </c>
      <c r="G54" s="87">
        <v>0.52942875011759405</v>
      </c>
      <c r="H54" s="87">
        <v>0.4943733492487894</v>
      </c>
      <c r="I54" s="87">
        <v>0.6189524572819618</v>
      </c>
      <c r="J54" s="87">
        <v>0.40470964845308455</v>
      </c>
      <c r="K54" s="87">
        <v>0.50832020808600742</v>
      </c>
      <c r="L54" s="87">
        <v>0.69112999567001587</v>
      </c>
      <c r="M54" s="87">
        <v>0.66479140742379528</v>
      </c>
      <c r="N54" s="87">
        <v>0.5970490540060176</v>
      </c>
      <c r="O54" s="87">
        <v>0.95988764598975784</v>
      </c>
      <c r="P54" s="87">
        <v>0.99740218173039885</v>
      </c>
      <c r="Q54" s="87">
        <v>0.8920090910737315</v>
      </c>
    </row>
    <row r="55" spans="1:17" x14ac:dyDescent="0.25">
      <c r="A55" s="150" t="s">
        <v>22</v>
      </c>
      <c r="B55" s="87">
        <v>26.504047524382258</v>
      </c>
      <c r="C55" s="87">
        <v>21.879545695782326</v>
      </c>
      <c r="D55" s="87">
        <v>22.209628345940985</v>
      </c>
      <c r="E55" s="87">
        <v>41.233591903899423</v>
      </c>
      <c r="F55" s="87">
        <v>18.27796720275893</v>
      </c>
      <c r="G55" s="87">
        <v>19.284560877170065</v>
      </c>
      <c r="H55" s="87">
        <v>18.208072587666777</v>
      </c>
      <c r="I55" s="87">
        <v>17.854273082325335</v>
      </c>
      <c r="J55" s="87">
        <v>4.7331343910254873</v>
      </c>
      <c r="K55" s="87">
        <v>2.56010038312116</v>
      </c>
      <c r="L55" s="87">
        <v>1.8107679735037685</v>
      </c>
      <c r="M55" s="87">
        <v>4.8795030348126431</v>
      </c>
      <c r="N55" s="87">
        <v>4.6113320504990867</v>
      </c>
      <c r="O55" s="87">
        <v>3.3085760488261045</v>
      </c>
      <c r="P55" s="87">
        <v>3.24999088134998</v>
      </c>
      <c r="Q55" s="87">
        <v>3.8605690525383025</v>
      </c>
    </row>
    <row r="56" spans="1:17" x14ac:dyDescent="0.25">
      <c r="A56" s="152" t="s">
        <v>186</v>
      </c>
      <c r="B56" s="151">
        <v>2.5618965533263531</v>
      </c>
      <c r="C56" s="151">
        <v>3.1727799737569842</v>
      </c>
      <c r="D56" s="151">
        <v>2.9611158964367474</v>
      </c>
      <c r="E56" s="151">
        <v>3.6121476361475366</v>
      </c>
      <c r="F56" s="151">
        <v>4.437960482635833</v>
      </c>
      <c r="G56" s="151">
        <v>4.3367724186275698</v>
      </c>
      <c r="H56" s="151">
        <v>4.6278454920691177</v>
      </c>
      <c r="I56" s="151">
        <v>4.8116315334850066</v>
      </c>
      <c r="J56" s="151">
        <v>4.752089920081338</v>
      </c>
      <c r="K56" s="151">
        <v>3.0574848807540431</v>
      </c>
      <c r="L56" s="151">
        <v>2.7337951010378219</v>
      </c>
      <c r="M56" s="151">
        <v>4.9535675138882258</v>
      </c>
      <c r="N56" s="151">
        <v>7.9577824059820621</v>
      </c>
      <c r="O56" s="151">
        <v>7.4634711617017464</v>
      </c>
      <c r="P56" s="151">
        <v>7.5613596680412298</v>
      </c>
      <c r="Q56" s="151">
        <v>6.2506314563282919</v>
      </c>
    </row>
    <row r="57" spans="1:17" x14ac:dyDescent="0.25">
      <c r="A57" s="243" t="s">
        <v>179</v>
      </c>
      <c r="B57" s="242">
        <v>53.003460840550048</v>
      </c>
      <c r="C57" s="242">
        <v>49.996904402191809</v>
      </c>
      <c r="D57" s="242">
        <v>48.239742007342279</v>
      </c>
      <c r="E57" s="242">
        <v>49.212636210160589</v>
      </c>
      <c r="F57" s="242">
        <v>40.409771230197393</v>
      </c>
      <c r="G57" s="242">
        <v>38.655195742587168</v>
      </c>
      <c r="H57" s="242">
        <v>39.803015137242603</v>
      </c>
      <c r="I57" s="242">
        <v>40.692595937491809</v>
      </c>
      <c r="J57" s="242">
        <v>39.181083091153127</v>
      </c>
      <c r="K57" s="242">
        <v>35.835632658788484</v>
      </c>
      <c r="L57" s="242">
        <v>37.217607850125496</v>
      </c>
      <c r="M57" s="242">
        <v>43.086604564072225</v>
      </c>
      <c r="N57" s="242">
        <v>46.602874433942674</v>
      </c>
      <c r="O57" s="242">
        <v>47.804396223727309</v>
      </c>
      <c r="P57" s="242">
        <v>45.666044683755743</v>
      </c>
      <c r="Q57" s="242">
        <v>41.419464297829037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283.42364907327732</v>
      </c>
      <c r="C60" s="96">
        <v>240.99433129722755</v>
      </c>
      <c r="D60" s="96">
        <v>240.39675926627913</v>
      </c>
      <c r="E60" s="96">
        <v>248.59351979785808</v>
      </c>
      <c r="F60" s="96">
        <v>248.26353319725658</v>
      </c>
      <c r="G60" s="96">
        <v>246.26676056054615</v>
      </c>
      <c r="H60" s="96">
        <v>271.50853801666557</v>
      </c>
      <c r="I60" s="96">
        <v>257.63020579078744</v>
      </c>
      <c r="J60" s="96">
        <v>241.76836929143167</v>
      </c>
      <c r="K60" s="96">
        <v>381.69319794750061</v>
      </c>
      <c r="L60" s="96">
        <v>377.79077044686869</v>
      </c>
      <c r="M60" s="96">
        <v>239.7814378366956</v>
      </c>
      <c r="N60" s="96">
        <v>130.94772953624968</v>
      </c>
      <c r="O60" s="96">
        <v>147.14765784022856</v>
      </c>
      <c r="P60" s="96">
        <v>145.54267617495643</v>
      </c>
      <c r="Q60" s="96">
        <v>231.96907959170449</v>
      </c>
    </row>
    <row r="61" spans="1:17" x14ac:dyDescent="0.25">
      <c r="A61" s="132" t="s">
        <v>83</v>
      </c>
      <c r="B61" s="160">
        <v>2.5619517519989765</v>
      </c>
      <c r="C61" s="160">
        <v>2.1161382456015074</v>
      </c>
      <c r="D61" s="160">
        <v>2.1249848140032626</v>
      </c>
      <c r="E61" s="160">
        <v>2.2250667238294701</v>
      </c>
      <c r="F61" s="160">
        <v>2.1472829025011957</v>
      </c>
      <c r="G61" s="160">
        <v>2.096993038866072</v>
      </c>
      <c r="H61" s="160">
        <v>2.2952188798891031</v>
      </c>
      <c r="I61" s="160">
        <v>2.1733511870898501</v>
      </c>
      <c r="J61" s="160">
        <v>2.0685295782186679</v>
      </c>
      <c r="K61" s="160">
        <v>3.277418631150856</v>
      </c>
      <c r="L61" s="160">
        <v>3.2885290500347977</v>
      </c>
      <c r="M61" s="160">
        <v>2.0687975998085704</v>
      </c>
      <c r="N61" s="160">
        <v>1.0775457956944692</v>
      </c>
      <c r="O61" s="160">
        <v>1.2335057515151617</v>
      </c>
      <c r="P61" s="160">
        <v>1.2098240291606497</v>
      </c>
      <c r="Q61" s="160">
        <v>1.9621703870814911</v>
      </c>
    </row>
    <row r="62" spans="1:17" x14ac:dyDescent="0.25">
      <c r="A62" s="76" t="s">
        <v>82</v>
      </c>
      <c r="B62" s="159">
        <v>1.7160136825490275</v>
      </c>
      <c r="C62" s="159">
        <v>1.4174045942840738</v>
      </c>
      <c r="D62" s="159">
        <v>1.4233300893325942</v>
      </c>
      <c r="E62" s="159">
        <v>1.4903656712881899</v>
      </c>
      <c r="F62" s="159">
        <v>1.4382655091457452</v>
      </c>
      <c r="G62" s="159">
        <v>1.4045809973183612</v>
      </c>
      <c r="H62" s="159">
        <v>1.5373540892256925</v>
      </c>
      <c r="I62" s="159">
        <v>1.4557262333767185</v>
      </c>
      <c r="J62" s="159">
        <v>1.3855159669619028</v>
      </c>
      <c r="K62" s="159">
        <v>2.1952385364430627</v>
      </c>
      <c r="L62" s="159">
        <v>2.2026803748027506</v>
      </c>
      <c r="M62" s="159">
        <v>1.3856954897476588</v>
      </c>
      <c r="N62" s="159">
        <v>0.7217479125210422</v>
      </c>
      <c r="O62" s="159">
        <v>0.82621101098073435</v>
      </c>
      <c r="P62" s="159">
        <v>0.81034882327366242</v>
      </c>
      <c r="Q62" s="159">
        <v>1.3142758169029349</v>
      </c>
    </row>
    <row r="63" spans="1:17" x14ac:dyDescent="0.25">
      <c r="A63" s="76" t="s">
        <v>81</v>
      </c>
      <c r="B63" s="159">
        <v>2.5544030189113167</v>
      </c>
      <c r="C63" s="159">
        <v>2.109903091961252</v>
      </c>
      <c r="D63" s="159">
        <v>2.1187235941486233</v>
      </c>
      <c r="E63" s="159">
        <v>2.2185106148835003</v>
      </c>
      <c r="F63" s="159">
        <v>2.1409559818314254</v>
      </c>
      <c r="G63" s="159">
        <v>2.0908142961459064</v>
      </c>
      <c r="H63" s="159">
        <v>2.2884560691966209</v>
      </c>
      <c r="I63" s="159">
        <v>2.1669474568071507</v>
      </c>
      <c r="J63" s="159">
        <v>2.0624347024436971</v>
      </c>
      <c r="K63" s="159">
        <v>3.2677617910312948</v>
      </c>
      <c r="L63" s="159">
        <v>3.2788394733164385</v>
      </c>
      <c r="M63" s="159">
        <v>2.0627019343140263</v>
      </c>
      <c r="N63" s="159">
        <v>1.0743708312966886</v>
      </c>
      <c r="O63" s="159">
        <v>1.2298712546230886</v>
      </c>
      <c r="P63" s="159">
        <v>1.2062593099296783</v>
      </c>
      <c r="Q63" s="159">
        <v>1.9563888962657363</v>
      </c>
    </row>
    <row r="64" spans="1:17" x14ac:dyDescent="0.25">
      <c r="A64" s="76" t="s">
        <v>80</v>
      </c>
      <c r="B64" s="159">
        <v>12.104756414461255</v>
      </c>
      <c r="C64" s="159">
        <v>9.9983686196842445</v>
      </c>
      <c r="D64" s="159">
        <v>10.040167047591233</v>
      </c>
      <c r="E64" s="159">
        <v>10.513035882453195</v>
      </c>
      <c r="F64" s="159">
        <v>10.145521463249134</v>
      </c>
      <c r="G64" s="159">
        <v>9.9079109973437287</v>
      </c>
      <c r="H64" s="159">
        <v>10.844492070255543</v>
      </c>
      <c r="I64" s="159">
        <v>10.268689370233446</v>
      </c>
      <c r="J64" s="159">
        <v>9.7734263187854378</v>
      </c>
      <c r="K64" s="159">
        <v>15.485207388212363</v>
      </c>
      <c r="L64" s="159">
        <v>15.537702098211408</v>
      </c>
      <c r="M64" s="159">
        <v>9.7746926720869993</v>
      </c>
      <c r="N64" s="159">
        <v>5.0912080495392544</v>
      </c>
      <c r="O64" s="159">
        <v>5.828090496348258</v>
      </c>
      <c r="P64" s="159">
        <v>5.7161986621821388</v>
      </c>
      <c r="Q64" s="159">
        <v>9.2708984705735755</v>
      </c>
    </row>
    <row r="65" spans="1:17" x14ac:dyDescent="0.25">
      <c r="A65" s="129" t="s">
        <v>79</v>
      </c>
      <c r="B65" s="158">
        <v>11.314747146797259</v>
      </c>
      <c r="C65" s="158">
        <v>9.34583141855272</v>
      </c>
      <c r="D65" s="158">
        <v>9.3849018985118349</v>
      </c>
      <c r="E65" s="158">
        <v>9.8269092480915248</v>
      </c>
      <c r="F65" s="158">
        <v>9.4833804248986713</v>
      </c>
      <c r="G65" s="158">
        <v>9.2612774556939002</v>
      </c>
      <c r="H65" s="158">
        <v>10.136733157537936</v>
      </c>
      <c r="I65" s="158">
        <v>9.598509856372635</v>
      </c>
      <c r="J65" s="158">
        <v>9.1355698345816307</v>
      </c>
      <c r="K65" s="158">
        <v>14.474575126850066</v>
      </c>
      <c r="L65" s="158">
        <v>14.523643802818968</v>
      </c>
      <c r="M65" s="158">
        <v>9.1367535401363007</v>
      </c>
      <c r="N65" s="158">
        <v>4.7589335778335329</v>
      </c>
      <c r="O65" s="158">
        <v>5.4477238580407743</v>
      </c>
      <c r="P65" s="158">
        <v>5.3431345736278697</v>
      </c>
      <c r="Q65" s="158">
        <v>8.6658391483905071</v>
      </c>
    </row>
    <row r="66" spans="1:17" x14ac:dyDescent="0.25">
      <c r="A66" s="92" t="s">
        <v>125</v>
      </c>
      <c r="B66" s="91">
        <v>1.8488158437066085</v>
      </c>
      <c r="C66" s="91">
        <v>1.5270974220685232</v>
      </c>
      <c r="D66" s="91">
        <v>1.5334814907032415</v>
      </c>
      <c r="E66" s="91">
        <v>1.6057049509658075</v>
      </c>
      <c r="F66" s="91">
        <v>1.5495727614569494</v>
      </c>
      <c r="G66" s="91">
        <v>1.5132814079629127</v>
      </c>
      <c r="H66" s="91">
        <v>1.6563297987959942</v>
      </c>
      <c r="I66" s="91">
        <v>1.5683847697346818</v>
      </c>
      <c r="J66" s="91">
        <v>1.4927409364374122</v>
      </c>
      <c r="K66" s="91">
        <v>2.3651278705787857</v>
      </c>
      <c r="L66" s="91">
        <v>2.3731456322118136</v>
      </c>
      <c r="M66" s="91">
        <v>1.4929343524771486</v>
      </c>
      <c r="N66" s="91">
        <v>0.77760392554034885</v>
      </c>
      <c r="O66" s="91">
        <v>0.89015141480516391</v>
      </c>
      <c r="P66" s="91">
        <v>0.87306165366461141</v>
      </c>
      <c r="Q66" s="91">
        <v>1.4159875168834319</v>
      </c>
    </row>
    <row r="67" spans="1:17" x14ac:dyDescent="0.25">
      <c r="A67" s="92" t="s">
        <v>26</v>
      </c>
      <c r="B67" s="91">
        <v>3.0766639764212376</v>
      </c>
      <c r="C67" s="91">
        <v>2.5412837319396946</v>
      </c>
      <c r="D67" s="91">
        <v>2.5519076315878384</v>
      </c>
      <c r="E67" s="91">
        <v>2.6720966267215203</v>
      </c>
      <c r="F67" s="91">
        <v>2.5786855463440848</v>
      </c>
      <c r="G67" s="91">
        <v>2.5182921327270655</v>
      </c>
      <c r="H67" s="91">
        <v>2.7563427922664205</v>
      </c>
      <c r="I67" s="91">
        <v>2.6099911133042863</v>
      </c>
      <c r="J67" s="91">
        <v>2.4841101837696651</v>
      </c>
      <c r="K67" s="91">
        <v>3.9358726526547296</v>
      </c>
      <c r="L67" s="91">
        <v>3.9492152245889991</v>
      </c>
      <c r="M67" s="91">
        <v>2.4844320525831245</v>
      </c>
      <c r="N67" s="91">
        <v>1.2940315249772343</v>
      </c>
      <c r="O67" s="91">
        <v>1.4813248170789988</v>
      </c>
      <c r="P67" s="91">
        <v>1.4528852877198351</v>
      </c>
      <c r="Q67" s="91">
        <v>2.3563827620187561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6.3892673266694135</v>
      </c>
      <c r="C69" s="157">
        <v>5.2774502645445027</v>
      </c>
      <c r="D69" s="157">
        <v>5.2995127762207552</v>
      </c>
      <c r="E69" s="157">
        <v>5.5491076704041964</v>
      </c>
      <c r="F69" s="157">
        <v>5.3551221170976371</v>
      </c>
      <c r="G69" s="157">
        <v>5.2297039150039213</v>
      </c>
      <c r="H69" s="157">
        <v>5.7240605664755222</v>
      </c>
      <c r="I69" s="157">
        <v>5.4201339733336669</v>
      </c>
      <c r="J69" s="157">
        <v>5.1587187143745545</v>
      </c>
      <c r="K69" s="157">
        <v>8.1735746036165509</v>
      </c>
      <c r="L69" s="157">
        <v>8.2012829460181553</v>
      </c>
      <c r="M69" s="157">
        <v>5.1593871350760265</v>
      </c>
      <c r="N69" s="157">
        <v>2.6872981273159504</v>
      </c>
      <c r="O69" s="157">
        <v>3.076247626156611</v>
      </c>
      <c r="P69" s="157">
        <v>3.0171876322434237</v>
      </c>
      <c r="Q69" s="157">
        <v>4.8934688694883182</v>
      </c>
    </row>
    <row r="70" spans="1:17" x14ac:dyDescent="0.25">
      <c r="A70" s="156" t="s">
        <v>183</v>
      </c>
      <c r="B70" s="204">
        <v>65.218878834735065</v>
      </c>
      <c r="C70" s="204">
        <v>56.723402113956581</v>
      </c>
      <c r="D70" s="204">
        <v>56.504616721547833</v>
      </c>
      <c r="E70" s="204">
        <v>54.152246345660572</v>
      </c>
      <c r="F70" s="204">
        <v>51.884304972460733</v>
      </c>
      <c r="G70" s="204">
        <v>53.443870319913977</v>
      </c>
      <c r="H70" s="204">
        <v>59.172461840376521</v>
      </c>
      <c r="I70" s="204">
        <v>56.420124321138196</v>
      </c>
      <c r="J70" s="204">
        <v>47.340068815190428</v>
      </c>
      <c r="K70" s="204">
        <v>83.673214558885462</v>
      </c>
      <c r="L70" s="204">
        <v>79.62083007605392</v>
      </c>
      <c r="M70" s="204">
        <v>45.358650047351787</v>
      </c>
      <c r="N70" s="204">
        <v>48.777404386964115</v>
      </c>
      <c r="O70" s="204">
        <v>42.694950841647454</v>
      </c>
      <c r="P70" s="204">
        <v>46.088271228110607</v>
      </c>
      <c r="Q70" s="204">
        <v>43.020834870043153</v>
      </c>
    </row>
    <row r="71" spans="1:17" x14ac:dyDescent="0.25">
      <c r="A71" s="152" t="s">
        <v>192</v>
      </c>
      <c r="B71" s="151">
        <v>63.542846470072611</v>
      </c>
      <c r="C71" s="151">
        <v>55.339021559185866</v>
      </c>
      <c r="D71" s="151">
        <v>55.114448729544563</v>
      </c>
      <c r="E71" s="151">
        <v>52.69660463040897</v>
      </c>
      <c r="F71" s="151">
        <v>50.479549540251568</v>
      </c>
      <c r="G71" s="151">
        <v>52.072014585757742</v>
      </c>
      <c r="H71" s="151">
        <v>57.6709264880121</v>
      </c>
      <c r="I71" s="151">
        <v>54.998314981248015</v>
      </c>
      <c r="J71" s="151">
        <v>45.98683391619165</v>
      </c>
      <c r="K71" s="151">
        <v>81.529122776489274</v>
      </c>
      <c r="L71" s="151">
        <v>77.469469842321772</v>
      </c>
      <c r="M71" s="151">
        <v>44.005239808259766</v>
      </c>
      <c r="N71" s="151">
        <v>48.07247244334701</v>
      </c>
      <c r="O71" s="151">
        <v>41.887989680133153</v>
      </c>
      <c r="P71" s="151">
        <v>45.296802681976793</v>
      </c>
      <c r="Q71" s="151">
        <v>41.737180300371875</v>
      </c>
    </row>
    <row r="72" spans="1:17" x14ac:dyDescent="0.25">
      <c r="A72" s="150" t="s">
        <v>33</v>
      </c>
      <c r="B72" s="87">
        <v>0</v>
      </c>
      <c r="C72" s="87">
        <v>2.490203374004309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25.674598347329209</v>
      </c>
      <c r="K72" s="87">
        <v>22.049584048082366</v>
      </c>
      <c r="L72" s="87">
        <v>31.283068481242481</v>
      </c>
      <c r="M72" s="87">
        <v>36.499450132192649</v>
      </c>
      <c r="N72" s="87">
        <v>41.5345094194913</v>
      </c>
      <c r="O72" s="87">
        <v>38.200363163850049</v>
      </c>
      <c r="P72" s="87">
        <v>40.352995760431256</v>
      </c>
      <c r="Q72" s="87">
        <v>34.171434240435275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0.29499337846284485</v>
      </c>
      <c r="C75" s="87">
        <v>1.1071837058537712</v>
      </c>
      <c r="D75" s="87">
        <v>1.0215742426348793</v>
      </c>
      <c r="E75" s="87">
        <v>0.51889205137990158</v>
      </c>
      <c r="F75" s="87">
        <v>0.67065341226290465</v>
      </c>
      <c r="G75" s="87">
        <v>0.59237717722399219</v>
      </c>
      <c r="H75" s="87">
        <v>0.5914242968105291</v>
      </c>
      <c r="I75" s="87">
        <v>0.4865384308738146</v>
      </c>
      <c r="J75" s="87">
        <v>0.7938944061760983</v>
      </c>
      <c r="K75" s="87">
        <v>0.65669039370158866</v>
      </c>
      <c r="L75" s="87">
        <v>0.66244849285763807</v>
      </c>
      <c r="M75" s="87">
        <v>0.48371172089828052</v>
      </c>
      <c r="N75" s="87">
        <v>0.17116391666349401</v>
      </c>
      <c r="O75" s="87">
        <v>0</v>
      </c>
      <c r="P75" s="87">
        <v>0.14821831083933457</v>
      </c>
      <c r="Q75" s="87">
        <v>0.45843986268720199</v>
      </c>
    </row>
    <row r="76" spans="1:17" x14ac:dyDescent="0.25">
      <c r="A76" s="150" t="s">
        <v>29</v>
      </c>
      <c r="B76" s="87">
        <v>34.899839739003639</v>
      </c>
      <c r="C76" s="87">
        <v>17.905606683547216</v>
      </c>
      <c r="D76" s="87">
        <v>22.408206920230054</v>
      </c>
      <c r="E76" s="87">
        <v>38.046008189048088</v>
      </c>
      <c r="F76" s="87">
        <v>36.923133056960658</v>
      </c>
      <c r="G76" s="87">
        <v>29.044776787904173</v>
      </c>
      <c r="H76" s="87">
        <v>30.162172081302771</v>
      </c>
      <c r="I76" s="87">
        <v>27.70824027603545</v>
      </c>
      <c r="J76" s="87">
        <v>4.2347797502735016</v>
      </c>
      <c r="K76" s="87">
        <v>7.1864312506669936</v>
      </c>
      <c r="L76" s="87">
        <v>3.9735159549679659</v>
      </c>
      <c r="M76" s="87">
        <v>0.26627293657368722</v>
      </c>
      <c r="N76" s="87">
        <v>0.24516601125055415</v>
      </c>
      <c r="O76" s="87">
        <v>0</v>
      </c>
      <c r="P76" s="87">
        <v>0.17096937722463101</v>
      </c>
      <c r="Q76" s="87">
        <v>0.20693213340713051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2.9469313944400897</v>
      </c>
      <c r="C78" s="87">
        <v>2.1434013063686179</v>
      </c>
      <c r="D78" s="87">
        <v>1.8833312065417678</v>
      </c>
      <c r="E78" s="87">
        <v>0.84017464104105011</v>
      </c>
      <c r="F78" s="87">
        <v>1.3983167621635104</v>
      </c>
      <c r="G78" s="87">
        <v>1.3754749694939794</v>
      </c>
      <c r="H78" s="87">
        <v>1.4208601517746797</v>
      </c>
      <c r="I78" s="87">
        <v>1.2399837880413755</v>
      </c>
      <c r="J78" s="87">
        <v>1.8586948464598763</v>
      </c>
      <c r="K78" s="87">
        <v>1.5096235161018086</v>
      </c>
      <c r="L78" s="87">
        <v>2.0248489568511125</v>
      </c>
      <c r="M78" s="87">
        <v>2.0080234569486519</v>
      </c>
      <c r="N78" s="87">
        <v>0.75727466730857407</v>
      </c>
      <c r="O78" s="87">
        <v>0</v>
      </c>
      <c r="P78" s="87">
        <v>0.94732479686768933</v>
      </c>
      <c r="Q78" s="87">
        <v>3.2514228478164542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25.401081958166039</v>
      </c>
      <c r="C81" s="87">
        <v>31.69262648941195</v>
      </c>
      <c r="D81" s="87">
        <v>29.801336360137864</v>
      </c>
      <c r="E81" s="87">
        <v>13.291529748939926</v>
      </c>
      <c r="F81" s="87">
        <v>11.487446308864493</v>
      </c>
      <c r="G81" s="87">
        <v>21.059385651135596</v>
      </c>
      <c r="H81" s="87">
        <v>25.496469958124113</v>
      </c>
      <c r="I81" s="87">
        <v>25.563552486297372</v>
      </c>
      <c r="J81" s="87">
        <v>13.424866565952966</v>
      </c>
      <c r="K81" s="87">
        <v>50.126793567936524</v>
      </c>
      <c r="L81" s="87">
        <v>39.525587956402575</v>
      </c>
      <c r="M81" s="87">
        <v>4.747781561646506</v>
      </c>
      <c r="N81" s="87">
        <v>5.3643584286330892</v>
      </c>
      <c r="O81" s="87">
        <v>3.687626516283105</v>
      </c>
      <c r="P81" s="87">
        <v>3.6772944366138853</v>
      </c>
      <c r="Q81" s="87">
        <v>3.6489512160258157</v>
      </c>
    </row>
    <row r="82" spans="1:17" x14ac:dyDescent="0.25">
      <c r="A82" s="152" t="s">
        <v>191</v>
      </c>
      <c r="B82" s="151">
        <v>1.676032364662458</v>
      </c>
      <c r="C82" s="151">
        <v>1.3843805547707113</v>
      </c>
      <c r="D82" s="151">
        <v>1.3901679920032737</v>
      </c>
      <c r="E82" s="151">
        <v>1.4556417152515997</v>
      </c>
      <c r="F82" s="151">
        <v>1.4047554322091635</v>
      </c>
      <c r="G82" s="151">
        <v>1.3718557341562332</v>
      </c>
      <c r="H82" s="151">
        <v>1.5015353523644237</v>
      </c>
      <c r="I82" s="151">
        <v>1.4218093398901801</v>
      </c>
      <c r="J82" s="151">
        <v>1.3532348989987752</v>
      </c>
      <c r="K82" s="151">
        <v>2.1440917823961905</v>
      </c>
      <c r="L82" s="151">
        <v>2.1513602337321514</v>
      </c>
      <c r="M82" s="151">
        <v>1.3534102390920235</v>
      </c>
      <c r="N82" s="151">
        <v>0.70493194361710343</v>
      </c>
      <c r="O82" s="151">
        <v>0.80696116151429909</v>
      </c>
      <c r="P82" s="151">
        <v>0.79146854613381057</v>
      </c>
      <c r="Q82" s="151">
        <v>1.2836545696712804</v>
      </c>
    </row>
    <row r="83" spans="1:17" x14ac:dyDescent="0.25">
      <c r="A83" s="156" t="s">
        <v>181</v>
      </c>
      <c r="B83" s="204">
        <v>123.13052882223215</v>
      </c>
      <c r="C83" s="204">
        <v>105.56815142021978</v>
      </c>
      <c r="D83" s="204">
        <v>104.94225558288946</v>
      </c>
      <c r="E83" s="204">
        <v>111.96077266656947</v>
      </c>
      <c r="F83" s="204">
        <v>116.3322197266553</v>
      </c>
      <c r="G83" s="204">
        <v>114.64287391139837</v>
      </c>
      <c r="H83" s="204">
        <v>126.75493627945964</v>
      </c>
      <c r="I83" s="204">
        <v>120.18765796780193</v>
      </c>
      <c r="J83" s="204">
        <v>114.72738596018456</v>
      </c>
      <c r="K83" s="204">
        <v>171.99461138438198</v>
      </c>
      <c r="L83" s="204">
        <v>170.75777243418514</v>
      </c>
      <c r="M83" s="204">
        <v>115.96038714828799</v>
      </c>
      <c r="N83" s="204">
        <v>40.483294577729374</v>
      </c>
      <c r="O83" s="204">
        <v>57.692567832686251</v>
      </c>
      <c r="P83" s="204">
        <v>53.309768803010797</v>
      </c>
      <c r="Q83" s="204">
        <v>114.20509022977942</v>
      </c>
    </row>
    <row r="84" spans="1:17" x14ac:dyDescent="0.25">
      <c r="A84" s="152" t="s">
        <v>190</v>
      </c>
      <c r="B84" s="151">
        <v>89.091286589883964</v>
      </c>
      <c r="C84" s="151">
        <v>68.654037209115472</v>
      </c>
      <c r="D84" s="151">
        <v>69.086586168148898</v>
      </c>
      <c r="E84" s="151">
        <v>67.067271503053433</v>
      </c>
      <c r="F84" s="151">
        <v>51.507913111502745</v>
      </c>
      <c r="G84" s="151">
        <v>49.972210033481218</v>
      </c>
      <c r="H84" s="151">
        <v>53.39844307004762</v>
      </c>
      <c r="I84" s="151">
        <v>49.546395839260356</v>
      </c>
      <c r="J84" s="151">
        <v>45.76353206837458</v>
      </c>
      <c r="K84" s="151">
        <v>95.128885068330618</v>
      </c>
      <c r="L84" s="151">
        <v>104.35736212194533</v>
      </c>
      <c r="M84" s="151">
        <v>50.580315179291375</v>
      </c>
      <c r="N84" s="151">
        <v>8.4118192421529656</v>
      </c>
      <c r="O84" s="151">
        <v>15.283554583211217</v>
      </c>
      <c r="P84" s="151">
        <v>12.202118439263273</v>
      </c>
      <c r="Q84" s="151">
        <v>32.808219730679944</v>
      </c>
    </row>
    <row r="85" spans="1:17" x14ac:dyDescent="0.25">
      <c r="A85" s="154" t="s">
        <v>33</v>
      </c>
      <c r="B85" s="83">
        <v>50.672051480848559</v>
      </c>
      <c r="C85" s="83">
        <v>31.51808016667589</v>
      </c>
      <c r="D85" s="83">
        <v>35.370533963459188</v>
      </c>
      <c r="E85" s="83">
        <v>32.211487356970196</v>
      </c>
      <c r="F85" s="83">
        <v>13.924083882702226</v>
      </c>
      <c r="G85" s="83">
        <v>11.133389728419536</v>
      </c>
      <c r="H85" s="83">
        <v>8.5371380168430324</v>
      </c>
      <c r="I85" s="83">
        <v>8.8538987657665587</v>
      </c>
      <c r="J85" s="83">
        <v>8.8020006360031893</v>
      </c>
      <c r="K85" s="83">
        <v>29.622228773823995</v>
      </c>
      <c r="L85" s="83">
        <v>29.393775498308244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0</v>
      </c>
      <c r="C86" s="208">
        <v>0</v>
      </c>
      <c r="D86" s="208">
        <v>0</v>
      </c>
      <c r="E86" s="208">
        <v>0</v>
      </c>
      <c r="F86" s="208">
        <v>0</v>
      </c>
      <c r="G86" s="208">
        <v>0</v>
      </c>
      <c r="H86" s="208">
        <v>0</v>
      </c>
      <c r="I86" s="208">
        <v>0</v>
      </c>
      <c r="J86" s="208">
        <v>0</v>
      </c>
      <c r="K86" s="208">
        <v>0.47776662572111794</v>
      </c>
      <c r="L86" s="208">
        <v>0.71896374998657475</v>
      </c>
      <c r="M86" s="208">
        <v>0.52724352519137563</v>
      </c>
      <c r="N86" s="208">
        <v>0.22146497240085541</v>
      </c>
      <c r="O86" s="208">
        <v>0.38949263424399622</v>
      </c>
      <c r="P86" s="208">
        <v>0.28234283711487917</v>
      </c>
      <c r="Q86" s="208">
        <v>0.88808470407530127</v>
      </c>
    </row>
    <row r="87" spans="1:17" x14ac:dyDescent="0.25">
      <c r="A87" s="154" t="s">
        <v>125</v>
      </c>
      <c r="B87" s="208">
        <v>0.26435010232803835</v>
      </c>
      <c r="C87" s="208">
        <v>11.716304916477732</v>
      </c>
      <c r="D87" s="208">
        <v>10.592230131426804</v>
      </c>
      <c r="E87" s="208">
        <v>11.307351494889051</v>
      </c>
      <c r="F87" s="208">
        <v>11.378593335745462</v>
      </c>
      <c r="G87" s="208">
        <v>11.329098888326694</v>
      </c>
      <c r="H87" s="208">
        <v>12.867563591767711</v>
      </c>
      <c r="I87" s="208">
        <v>11.064196812702264</v>
      </c>
      <c r="J87" s="208">
        <v>11.013137872466821</v>
      </c>
      <c r="K87" s="208">
        <v>19.837379836191904</v>
      </c>
      <c r="L87" s="208">
        <v>17.923597824365459</v>
      </c>
      <c r="M87" s="208">
        <v>8.8930866131244777</v>
      </c>
      <c r="N87" s="208">
        <v>1.1092598135666829</v>
      </c>
      <c r="O87" s="208">
        <v>2.5471744211260368</v>
      </c>
      <c r="P87" s="208">
        <v>0.90248680918836277</v>
      </c>
      <c r="Q87" s="208">
        <v>2.5939590518213018</v>
      </c>
    </row>
    <row r="88" spans="1:17" x14ac:dyDescent="0.25">
      <c r="A88" s="154" t="s">
        <v>29</v>
      </c>
      <c r="B88" s="208">
        <v>12.908706673815281</v>
      </c>
      <c r="C88" s="208">
        <v>4.3268477357477044</v>
      </c>
      <c r="D88" s="208">
        <v>5.4537352182283634</v>
      </c>
      <c r="E88" s="208">
        <v>7.6094373596287959</v>
      </c>
      <c r="F88" s="208">
        <v>3.0933106795984422</v>
      </c>
      <c r="G88" s="208">
        <v>1.2177174711688272</v>
      </c>
      <c r="H88" s="208">
        <v>0.84619529627038836</v>
      </c>
      <c r="I88" s="208">
        <v>0.82699067736461096</v>
      </c>
      <c r="J88" s="208">
        <v>7.1583803791222589E-2</v>
      </c>
      <c r="K88" s="208">
        <v>0.64868450328725624</v>
      </c>
      <c r="L88" s="208">
        <v>0.3095498993712586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25.246178332892079</v>
      </c>
      <c r="C89" s="208">
        <v>21.092804390214134</v>
      </c>
      <c r="D89" s="208">
        <v>17.670086855034537</v>
      </c>
      <c r="E89" s="208">
        <v>15.938995291565384</v>
      </c>
      <c r="F89" s="208">
        <v>23.111925213456612</v>
      </c>
      <c r="G89" s="208">
        <v>26.292003945566162</v>
      </c>
      <c r="H89" s="208">
        <v>31.147546165166489</v>
      </c>
      <c r="I89" s="208">
        <v>28.801309583426917</v>
      </c>
      <c r="J89" s="208">
        <v>25.876809756113346</v>
      </c>
      <c r="K89" s="208">
        <v>44.542825329306353</v>
      </c>
      <c r="L89" s="208">
        <v>56.011475149913792</v>
      </c>
      <c r="M89" s="208">
        <v>41.159985040975521</v>
      </c>
      <c r="N89" s="208">
        <v>7.0810944561854274</v>
      </c>
      <c r="O89" s="208">
        <v>12.346887527841185</v>
      </c>
      <c r="P89" s="208">
        <v>11.017288792960031</v>
      </c>
      <c r="Q89" s="208">
        <v>29.326175974783339</v>
      </c>
    </row>
    <row r="90" spans="1:17" x14ac:dyDescent="0.25">
      <c r="A90" s="152" t="s">
        <v>189</v>
      </c>
      <c r="B90" s="151">
        <v>34.039242232348187</v>
      </c>
      <c r="C90" s="151">
        <v>36.914114211104298</v>
      </c>
      <c r="D90" s="151">
        <v>35.855669414740561</v>
      </c>
      <c r="E90" s="151">
        <v>44.893501163516035</v>
      </c>
      <c r="F90" s="151">
        <v>64.824306615152551</v>
      </c>
      <c r="G90" s="151">
        <v>64.67066387791715</v>
      </c>
      <c r="H90" s="151">
        <v>73.356493209412022</v>
      </c>
      <c r="I90" s="151">
        <v>70.64126212854157</v>
      </c>
      <c r="J90" s="151">
        <v>68.963853891809975</v>
      </c>
      <c r="K90" s="151">
        <v>76.865726316051351</v>
      </c>
      <c r="L90" s="151">
        <v>66.400410312239813</v>
      </c>
      <c r="M90" s="151">
        <v>65.380071968996617</v>
      </c>
      <c r="N90" s="151">
        <v>32.071475335576409</v>
      </c>
      <c r="O90" s="151">
        <v>42.409013249475031</v>
      </c>
      <c r="P90" s="151">
        <v>41.107650363747524</v>
      </c>
      <c r="Q90" s="151">
        <v>81.396870499099464</v>
      </c>
    </row>
    <row r="91" spans="1:17" x14ac:dyDescent="0.25">
      <c r="A91" s="156" t="s">
        <v>180</v>
      </c>
      <c r="B91" s="155">
        <v>27.823414999651209</v>
      </c>
      <c r="C91" s="155">
        <v>23.154485053182544</v>
      </c>
      <c r="D91" s="155">
        <v>23.169373237074844</v>
      </c>
      <c r="E91" s="155">
        <v>24.072852830125321</v>
      </c>
      <c r="F91" s="155">
        <v>23.681173493287897</v>
      </c>
      <c r="G91" s="155">
        <v>23.134282254152524</v>
      </c>
      <c r="H91" s="155">
        <v>25.332008991368809</v>
      </c>
      <c r="I91" s="155">
        <v>23.972300168581128</v>
      </c>
      <c r="J91" s="155">
        <v>25.402341760357121</v>
      </c>
      <c r="K91" s="155">
        <v>39.993653691710421</v>
      </c>
      <c r="L91" s="155">
        <v>41.088802893758618</v>
      </c>
      <c r="M91" s="155">
        <v>24.15679236120776</v>
      </c>
      <c r="N91" s="155">
        <v>13.401624647846853</v>
      </c>
      <c r="O91" s="155">
        <v>14.380809182661956</v>
      </c>
      <c r="P91" s="155">
        <v>14.386947609574786</v>
      </c>
      <c r="Q91" s="155">
        <v>23.236493603922064</v>
      </c>
    </row>
    <row r="92" spans="1:17" x14ac:dyDescent="0.25">
      <c r="A92" s="152" t="s">
        <v>193</v>
      </c>
      <c r="B92" s="151">
        <v>3.120446696673469</v>
      </c>
      <c r="C92" s="151">
        <v>2.3593545116864103</v>
      </c>
      <c r="D92" s="151">
        <v>2.39928051035653</v>
      </c>
      <c r="E92" s="151">
        <v>2.3301074783447859</v>
      </c>
      <c r="F92" s="151">
        <v>1.7156936351127912</v>
      </c>
      <c r="G92" s="151">
        <v>1.6416863241716866</v>
      </c>
      <c r="H92" s="151">
        <v>1.7331016652658424</v>
      </c>
      <c r="I92" s="151">
        <v>1.6118365840355449</v>
      </c>
      <c r="J92" s="151">
        <v>1.4912216190795728</v>
      </c>
      <c r="K92" s="151">
        <v>3.1659171460486553</v>
      </c>
      <c r="L92" s="151">
        <v>3.4425285621248642</v>
      </c>
      <c r="M92" s="151">
        <v>1.580473006412501</v>
      </c>
      <c r="N92" s="151">
        <v>0.41356918702262957</v>
      </c>
      <c r="O92" s="151">
        <v>0.59641227330018387</v>
      </c>
      <c r="P92" s="151">
        <v>0.50702335865547832</v>
      </c>
      <c r="Q92" s="151">
        <v>1.0184508728917656</v>
      </c>
    </row>
    <row r="93" spans="1:17" x14ac:dyDescent="0.25">
      <c r="A93" s="152" t="s">
        <v>187</v>
      </c>
      <c r="B93" s="151">
        <v>23.374345575415159</v>
      </c>
      <c r="C93" s="151">
        <v>19.354295555395716</v>
      </c>
      <c r="D93" s="151">
        <v>19.370571051963672</v>
      </c>
      <c r="E93" s="151">
        <v>19.990458225099985</v>
      </c>
      <c r="F93" s="151">
        <v>19.43525176204173</v>
      </c>
      <c r="G93" s="151">
        <v>18.968364830820029</v>
      </c>
      <c r="H93" s="151">
        <v>20.735650164646714</v>
      </c>
      <c r="I93" s="151">
        <v>19.603187563915096</v>
      </c>
      <c r="J93" s="151">
        <v>21.219316867998774</v>
      </c>
      <c r="K93" s="151">
        <v>33.827506685754393</v>
      </c>
      <c r="L93" s="151">
        <v>35.05452761594205</v>
      </c>
      <c r="M93" s="151">
        <v>20.024398575984968</v>
      </c>
      <c r="N93" s="151">
        <v>11.01386767381419</v>
      </c>
      <c r="O93" s="151">
        <v>11.718124534645929</v>
      </c>
      <c r="P93" s="151">
        <v>11.730599330798093</v>
      </c>
      <c r="Q93" s="151">
        <v>19.040952848729727</v>
      </c>
    </row>
    <row r="94" spans="1:17" x14ac:dyDescent="0.25">
      <c r="A94" s="150" t="s">
        <v>33</v>
      </c>
      <c r="B94" s="87">
        <v>0</v>
      </c>
      <c r="C94" s="87">
        <v>0.8709249049872807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11.846813346259886</v>
      </c>
      <c r="K94" s="87">
        <v>9.148662789484856</v>
      </c>
      <c r="L94" s="87">
        <v>14.155423939509632</v>
      </c>
      <c r="M94" s="87">
        <v>16.608920674808523</v>
      </c>
      <c r="N94" s="87">
        <v>9.5159572077798487</v>
      </c>
      <c r="O94" s="87">
        <v>10.686514589049452</v>
      </c>
      <c r="P94" s="87">
        <v>10.450292228933876</v>
      </c>
      <c r="Q94" s="87">
        <v>15.589377707429826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0.1085138226204157</v>
      </c>
      <c r="C97" s="87">
        <v>0.38722695258162187</v>
      </c>
      <c r="D97" s="87">
        <v>0.35904335265912102</v>
      </c>
      <c r="E97" s="87">
        <v>0.19684171208367773</v>
      </c>
      <c r="F97" s="87">
        <v>0.25820986976138849</v>
      </c>
      <c r="G97" s="87">
        <v>0.21578628183341508</v>
      </c>
      <c r="H97" s="87">
        <v>0.21264730886687788</v>
      </c>
      <c r="I97" s="87">
        <v>0.17341811509542177</v>
      </c>
      <c r="J97" s="87">
        <v>0.36631999922158209</v>
      </c>
      <c r="K97" s="87">
        <v>0.27246949221213912</v>
      </c>
      <c r="L97" s="87">
        <v>0.29975445855356975</v>
      </c>
      <c r="M97" s="87">
        <v>0.22011097626889198</v>
      </c>
      <c r="N97" s="87">
        <v>3.9215306241740439E-2</v>
      </c>
      <c r="O97" s="87">
        <v>0</v>
      </c>
      <c r="P97" s="87">
        <v>3.8384378477020642E-2</v>
      </c>
      <c r="Q97" s="87">
        <v>0.20914522127713936</v>
      </c>
    </row>
    <row r="98" spans="1:17" x14ac:dyDescent="0.25">
      <c r="A98" s="150" t="s">
        <v>29</v>
      </c>
      <c r="B98" s="87">
        <v>12.83796618979423</v>
      </c>
      <c r="C98" s="87">
        <v>6.2623153443615038</v>
      </c>
      <c r="D98" s="87">
        <v>7.8756074731949361</v>
      </c>
      <c r="E98" s="87">
        <v>14.432754115169168</v>
      </c>
      <c r="F98" s="87">
        <v>14.215863519803897</v>
      </c>
      <c r="G98" s="87">
        <v>10.580192199696175</v>
      </c>
      <c r="H98" s="87">
        <v>10.84484482165854</v>
      </c>
      <c r="I98" s="87">
        <v>9.8761176843753553</v>
      </c>
      <c r="J98" s="87">
        <v>1.9540186991563981</v>
      </c>
      <c r="K98" s="87">
        <v>2.9817449630251023</v>
      </c>
      <c r="L98" s="87">
        <v>1.7979950690164213</v>
      </c>
      <c r="M98" s="87">
        <v>0.121166375531231</v>
      </c>
      <c r="N98" s="87">
        <v>5.6169900751675217E-2</v>
      </c>
      <c r="O98" s="87">
        <v>0</v>
      </c>
      <c r="P98" s="87">
        <v>4.4276265504634038E-2</v>
      </c>
      <c r="Q98" s="87">
        <v>9.4404676279895072E-2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1.0840337917994445</v>
      </c>
      <c r="C100" s="87">
        <v>0.74963418594077913</v>
      </c>
      <c r="D100" s="87">
        <v>0.66191718853465975</v>
      </c>
      <c r="E100" s="87">
        <v>0.31872027014483451</v>
      </c>
      <c r="F100" s="87">
        <v>0.53836927158117054</v>
      </c>
      <c r="G100" s="87">
        <v>0.50104669935621993</v>
      </c>
      <c r="H100" s="87">
        <v>0.51087195636107685</v>
      </c>
      <c r="I100" s="87">
        <v>0.4419705363969213</v>
      </c>
      <c r="J100" s="87">
        <v>0.85764188462780444</v>
      </c>
      <c r="K100" s="87">
        <v>0.62636267685480651</v>
      </c>
      <c r="L100" s="87">
        <v>0.91623350231412237</v>
      </c>
      <c r="M100" s="87">
        <v>0.9137425958151395</v>
      </c>
      <c r="N100" s="87">
        <v>0.17349893930039761</v>
      </c>
      <c r="O100" s="87">
        <v>0</v>
      </c>
      <c r="P100" s="87">
        <v>0.24533050834085024</v>
      </c>
      <c r="Q100" s="87">
        <v>1.4833342523621313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9.3438317712010672</v>
      </c>
      <c r="C103" s="87">
        <v>11.084194167524529</v>
      </c>
      <c r="D103" s="87">
        <v>10.474003037574956</v>
      </c>
      <c r="E103" s="87">
        <v>5.0421421277023022</v>
      </c>
      <c r="F103" s="87">
        <v>4.4228091008952717</v>
      </c>
      <c r="G103" s="87">
        <v>7.6713396499342217</v>
      </c>
      <c r="H103" s="87">
        <v>9.1672860777602203</v>
      </c>
      <c r="I103" s="87">
        <v>9.1116812280473987</v>
      </c>
      <c r="J103" s="87">
        <v>6.1945229387331029</v>
      </c>
      <c r="K103" s="87">
        <v>20.798266764177491</v>
      </c>
      <c r="L103" s="87">
        <v>17.885120646548302</v>
      </c>
      <c r="M103" s="87">
        <v>2.160457953561183</v>
      </c>
      <c r="N103" s="87">
        <v>1.2290263197405276</v>
      </c>
      <c r="O103" s="87">
        <v>1.0316099455964771</v>
      </c>
      <c r="P103" s="87">
        <v>0.95231594954171417</v>
      </c>
      <c r="Q103" s="87">
        <v>1.6646909913807346</v>
      </c>
    </row>
    <row r="104" spans="1:17" x14ac:dyDescent="0.25">
      <c r="A104" s="152" t="s">
        <v>186</v>
      </c>
      <c r="B104" s="151">
        <v>1.3286227275625822</v>
      </c>
      <c r="C104" s="151">
        <v>1.4408349861004146</v>
      </c>
      <c r="D104" s="151">
        <v>1.3995216747546402</v>
      </c>
      <c r="E104" s="151">
        <v>1.7522871266805495</v>
      </c>
      <c r="F104" s="151">
        <v>2.530228096133373</v>
      </c>
      <c r="G104" s="151">
        <v>2.5242310991608075</v>
      </c>
      <c r="H104" s="151">
        <v>2.8632571614562523</v>
      </c>
      <c r="I104" s="151">
        <v>2.7572760206304885</v>
      </c>
      <c r="J104" s="151">
        <v>2.6918032732787753</v>
      </c>
      <c r="K104" s="151">
        <v>3.0002298599073689</v>
      </c>
      <c r="L104" s="151">
        <v>2.5917467156917033</v>
      </c>
      <c r="M104" s="151">
        <v>2.5519207788102909</v>
      </c>
      <c r="N104" s="151">
        <v>1.9741877870100351</v>
      </c>
      <c r="O104" s="151">
        <v>2.0662723747158442</v>
      </c>
      <c r="P104" s="151">
        <v>2.1493249201212143</v>
      </c>
      <c r="Q104" s="151">
        <v>3.1770898823005722</v>
      </c>
    </row>
    <row r="105" spans="1:17" x14ac:dyDescent="0.25">
      <c r="A105" s="243" t="s">
        <v>179</v>
      </c>
      <c r="B105" s="242">
        <v>36.998954401941091</v>
      </c>
      <c r="C105" s="242">
        <v>30.560646739784932</v>
      </c>
      <c r="D105" s="242">
        <v>30.688406281179414</v>
      </c>
      <c r="E105" s="242">
        <v>32.133759814956854</v>
      </c>
      <c r="F105" s="242">
        <v>31.010428723226486</v>
      </c>
      <c r="G105" s="242">
        <v>30.284157289713352</v>
      </c>
      <c r="H105" s="242">
        <v>33.146876639355682</v>
      </c>
      <c r="I105" s="242">
        <v>31.38689922938644</v>
      </c>
      <c r="J105" s="242">
        <v>29.873096354708213</v>
      </c>
      <c r="K105" s="242">
        <v>47.331516838835121</v>
      </c>
      <c r="L105" s="242">
        <v>47.491970243686602</v>
      </c>
      <c r="M105" s="242">
        <v>29.876967043754483</v>
      </c>
      <c r="N105" s="242">
        <v>15.561599756824354</v>
      </c>
      <c r="O105" s="242">
        <v>17.813927611724896</v>
      </c>
      <c r="P105" s="242">
        <v>17.471923136086215</v>
      </c>
      <c r="Q105" s="242">
        <v>28.337088168745581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3.9407304796113389</v>
      </c>
      <c r="C108" s="96">
        <v>4.1026898060585015</v>
      </c>
      <c r="D108" s="96">
        <v>4.3078008457164367</v>
      </c>
      <c r="E108" s="96">
        <v>5.2064651082048652</v>
      </c>
      <c r="F108" s="96">
        <v>4.3424576478165386</v>
      </c>
      <c r="G108" s="96">
        <v>4.7861852783319572</v>
      </c>
      <c r="H108" s="96">
        <v>5.0252066437186134</v>
      </c>
      <c r="I108" s="96">
        <v>7.7867247398919703</v>
      </c>
      <c r="J108" s="96">
        <v>8.0839093405791047</v>
      </c>
      <c r="K108" s="96">
        <v>11.505842761812513</v>
      </c>
      <c r="L108" s="96">
        <v>9.9509047280038345</v>
      </c>
      <c r="M108" s="96">
        <v>6.6181503218792983</v>
      </c>
      <c r="N108" s="96">
        <v>7.7622459938375385</v>
      </c>
      <c r="O108" s="96">
        <v>8.6324315694681761</v>
      </c>
      <c r="P108" s="96">
        <v>7.8948453452634721</v>
      </c>
      <c r="Q108" s="96">
        <v>6.7107832351955539</v>
      </c>
    </row>
    <row r="109" spans="1:17" x14ac:dyDescent="0.25">
      <c r="A109" s="132" t="s">
        <v>83</v>
      </c>
      <c r="B109" s="160">
        <v>3.7323342463102933E-2</v>
      </c>
      <c r="C109" s="160">
        <v>3.8318377357114353E-2</v>
      </c>
      <c r="D109" s="160">
        <v>4.0395742370003214E-2</v>
      </c>
      <c r="E109" s="160">
        <v>4.8374784129014116E-2</v>
      </c>
      <c r="F109" s="160">
        <v>3.894509394597561E-2</v>
      </c>
      <c r="G109" s="160">
        <v>4.2754601166736961E-2</v>
      </c>
      <c r="H109" s="160">
        <v>4.4681459967832599E-2</v>
      </c>
      <c r="I109" s="160">
        <v>6.9158973700211471E-2</v>
      </c>
      <c r="J109" s="160">
        <v>7.1678882938653821E-2</v>
      </c>
      <c r="K109" s="160">
        <v>0.10498809774012496</v>
      </c>
      <c r="L109" s="160">
        <v>9.1372544558421004E-2</v>
      </c>
      <c r="M109" s="160">
        <v>5.8507598625897557E-2</v>
      </c>
      <c r="N109" s="160">
        <v>6.6314714129672145E-2</v>
      </c>
      <c r="O109" s="160">
        <v>7.4839392365054186E-2</v>
      </c>
      <c r="P109" s="160">
        <v>6.759876690201809E-2</v>
      </c>
      <c r="Q109" s="160">
        <v>5.7960042327302556E-2</v>
      </c>
    </row>
    <row r="110" spans="1:17" x14ac:dyDescent="0.25">
      <c r="A110" s="76" t="s">
        <v>82</v>
      </c>
      <c r="B110" s="159">
        <v>3.0943285219360073E-2</v>
      </c>
      <c r="C110" s="159">
        <v>3.1768228713074463E-2</v>
      </c>
      <c r="D110" s="159">
        <v>3.3490488667741874E-2</v>
      </c>
      <c r="E110" s="159">
        <v>4.0105591941794479E-2</v>
      </c>
      <c r="F110" s="159">
        <v>3.2287814282882674E-2</v>
      </c>
      <c r="G110" s="159">
        <v>3.5446123820506818E-2</v>
      </c>
      <c r="H110" s="159">
        <v>3.7043605115722508E-2</v>
      </c>
      <c r="I110" s="159">
        <v>5.7336929317073647E-2</v>
      </c>
      <c r="J110" s="159">
        <v>5.9426084927107908E-2</v>
      </c>
      <c r="K110" s="159">
        <v>8.7041418014003225E-2</v>
      </c>
      <c r="L110" s="159">
        <v>7.5753309347494358E-2</v>
      </c>
      <c r="M110" s="159">
        <v>4.8506301748583426E-2</v>
      </c>
      <c r="N110" s="159">
        <v>5.4978867864884595E-2</v>
      </c>
      <c r="O110" s="159">
        <v>6.2046336441726718E-2</v>
      </c>
      <c r="P110" s="159">
        <v>5.604342448144941E-2</v>
      </c>
      <c r="Q110" s="159">
        <v>4.8052344798242434E-2</v>
      </c>
    </row>
    <row r="111" spans="1:17" x14ac:dyDescent="0.25">
      <c r="A111" s="76" t="s">
        <v>81</v>
      </c>
      <c r="B111" s="159">
        <v>3.7989015280846521E-2</v>
      </c>
      <c r="C111" s="159">
        <v>3.9001796915582046E-2</v>
      </c>
      <c r="D111" s="159">
        <v>4.1116212345993906E-2</v>
      </c>
      <c r="E111" s="159">
        <v>4.9237562667424302E-2</v>
      </c>
      <c r="F111" s="159">
        <v>3.9639691179595156E-2</v>
      </c>
      <c r="G111" s="159">
        <v>4.3517142084884906E-2</v>
      </c>
      <c r="H111" s="159">
        <v>4.5478366980838951E-2</v>
      </c>
      <c r="I111" s="159">
        <v>7.039244438791277E-2</v>
      </c>
      <c r="J111" s="159">
        <v>7.2957296950626513E-2</v>
      </c>
      <c r="K111" s="159">
        <v>0.10686059141941689</v>
      </c>
      <c r="L111" s="159">
        <v>9.3002200832125195E-2</v>
      </c>
      <c r="M111" s="159">
        <v>5.9551098898554387E-2</v>
      </c>
      <c r="N111" s="159">
        <v>6.749745660929328E-2</v>
      </c>
      <c r="O111" s="159">
        <v>7.6174174994533661E-2</v>
      </c>
      <c r="P111" s="159">
        <v>6.880441084144133E-2</v>
      </c>
      <c r="Q111" s="159">
        <v>5.8993776771925098E-2</v>
      </c>
    </row>
    <row r="112" spans="1:17" x14ac:dyDescent="0.25">
      <c r="A112" s="76" t="s">
        <v>80</v>
      </c>
      <c r="B112" s="159">
        <v>0.19878631900504523</v>
      </c>
      <c r="C112" s="159">
        <v>0.20408593342349254</v>
      </c>
      <c r="D112" s="159">
        <v>0.21515010176667559</v>
      </c>
      <c r="E112" s="159">
        <v>0.25764694786317216</v>
      </c>
      <c r="F112" s="159">
        <v>0.207423862867574</v>
      </c>
      <c r="G112" s="159">
        <v>0.2277135225728085</v>
      </c>
      <c r="H112" s="159">
        <v>0.23797608597240047</v>
      </c>
      <c r="I112" s="159">
        <v>0.36834476498514607</v>
      </c>
      <c r="J112" s="159">
        <v>0.38176594992408774</v>
      </c>
      <c r="K112" s="159">
        <v>0.55917278871079645</v>
      </c>
      <c r="L112" s="159">
        <v>0.4866555509825829</v>
      </c>
      <c r="M112" s="159">
        <v>0.3116149143438719</v>
      </c>
      <c r="N112" s="159">
        <v>0.35319607108450396</v>
      </c>
      <c r="O112" s="159">
        <v>0.39859900917316132</v>
      </c>
      <c r="P112" s="159">
        <v>0.36003501173606028</v>
      </c>
      <c r="Q112" s="159">
        <v>0.308698597265536</v>
      </c>
    </row>
    <row r="113" spans="1:17" x14ac:dyDescent="0.25">
      <c r="A113" s="129" t="s">
        <v>79</v>
      </c>
      <c r="B113" s="158">
        <v>0.16495110113259434</v>
      </c>
      <c r="C113" s="158">
        <v>0.16934867355244917</v>
      </c>
      <c r="D113" s="158">
        <v>0.17852962101633435</v>
      </c>
      <c r="E113" s="158">
        <v>0.21379312201260556</v>
      </c>
      <c r="F113" s="158">
        <v>0.1721184574091047</v>
      </c>
      <c r="G113" s="158">
        <v>0.18895463470105966</v>
      </c>
      <c r="H113" s="158">
        <v>0.19747041758631342</v>
      </c>
      <c r="I113" s="158">
        <v>0.30564917588309715</v>
      </c>
      <c r="J113" s="158">
        <v>0.31678595453699654</v>
      </c>
      <c r="K113" s="158">
        <v>0.46399655510945104</v>
      </c>
      <c r="L113" s="158">
        <v>0.40382240291309512</v>
      </c>
      <c r="M113" s="158">
        <v>0.25857525561935757</v>
      </c>
      <c r="N113" s="158">
        <v>0.29307892581690365</v>
      </c>
      <c r="O113" s="158">
        <v>0.33075387583290028</v>
      </c>
      <c r="P113" s="158">
        <v>0.29875381731195694</v>
      </c>
      <c r="Q113" s="158">
        <v>0.256155321915011</v>
      </c>
    </row>
    <row r="114" spans="1:17" x14ac:dyDescent="0.25">
      <c r="A114" s="92" t="s">
        <v>125</v>
      </c>
      <c r="B114" s="91">
        <v>2.6952808158608677E-2</v>
      </c>
      <c r="C114" s="91">
        <v>2.767136611294848E-2</v>
      </c>
      <c r="D114" s="91">
        <v>2.9171521698508656E-2</v>
      </c>
      <c r="E114" s="91">
        <v>3.4933534627354719E-2</v>
      </c>
      <c r="F114" s="91">
        <v>2.8123945407155421E-2</v>
      </c>
      <c r="G114" s="91">
        <v>3.0874956182825347E-2</v>
      </c>
      <c r="H114" s="91">
        <v>3.2266424689859484E-2</v>
      </c>
      <c r="I114" s="91">
        <v>4.9942701472431156E-2</v>
      </c>
      <c r="J114" s="91">
        <v>5.1762437482087427E-2</v>
      </c>
      <c r="K114" s="91">
        <v>7.5816469549163532E-2</v>
      </c>
      <c r="L114" s="91">
        <v>6.5984086684670942E-2</v>
      </c>
      <c r="M114" s="91">
        <v>4.2250880481661764E-2</v>
      </c>
      <c r="N114" s="91">
        <v>4.7888737987413194E-2</v>
      </c>
      <c r="O114" s="91">
        <v>5.404477873642325E-2</v>
      </c>
      <c r="P114" s="91">
        <v>4.8816008316237121E-2</v>
      </c>
      <c r="Q114" s="91">
        <v>4.1855466274409059E-2</v>
      </c>
    </row>
    <row r="115" spans="1:17" x14ac:dyDescent="0.25">
      <c r="A115" s="92" t="s">
        <v>26</v>
      </c>
      <c r="B115" s="91">
        <v>4.4852890138983054E-2</v>
      </c>
      <c r="C115" s="91">
        <v>4.6048661681407727E-2</v>
      </c>
      <c r="D115" s="91">
        <v>4.8545110781425566E-2</v>
      </c>
      <c r="E115" s="91">
        <v>5.8133830864174577E-2</v>
      </c>
      <c r="F115" s="91">
        <v>4.6801811009774034E-2</v>
      </c>
      <c r="G115" s="91">
        <v>5.1379841742830362E-2</v>
      </c>
      <c r="H115" s="91">
        <v>5.3695421763679606E-2</v>
      </c>
      <c r="I115" s="91">
        <v>8.3110987515840951E-2</v>
      </c>
      <c r="J115" s="91">
        <v>8.613925896135248E-2</v>
      </c>
      <c r="K115" s="91">
        <v>0.12616821814642878</v>
      </c>
      <c r="L115" s="91">
        <v>0.10980588640606627</v>
      </c>
      <c r="M115" s="91">
        <v>7.0310822136505108E-2</v>
      </c>
      <c r="N115" s="91">
        <v>7.9692931853482515E-2</v>
      </c>
      <c r="O115" s="91">
        <v>8.9937364188013083E-2</v>
      </c>
      <c r="P115" s="91">
        <v>8.1236027249818585E-2</v>
      </c>
      <c r="Q115" s="91">
        <v>6.9652802760827026E-2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9.3145402835002611E-2</v>
      </c>
      <c r="C117" s="157">
        <v>9.5628645758092962E-2</v>
      </c>
      <c r="D117" s="157">
        <v>0.10081298853640012</v>
      </c>
      <c r="E117" s="157">
        <v>0.12072575652107626</v>
      </c>
      <c r="F117" s="157">
        <v>9.7192700992175224E-2</v>
      </c>
      <c r="G117" s="157">
        <v>0.10669983677540397</v>
      </c>
      <c r="H117" s="157">
        <v>0.11150857113277433</v>
      </c>
      <c r="I117" s="157">
        <v>0.17259548689482507</v>
      </c>
      <c r="J117" s="157">
        <v>0.17888425809355663</v>
      </c>
      <c r="K117" s="157">
        <v>0.26201186741385873</v>
      </c>
      <c r="L117" s="157">
        <v>0.22803242982235788</v>
      </c>
      <c r="M117" s="157">
        <v>0.14601355300119073</v>
      </c>
      <c r="N117" s="157">
        <v>0.16549725597600792</v>
      </c>
      <c r="O117" s="157">
        <v>0.18677173290846391</v>
      </c>
      <c r="P117" s="157">
        <v>0.16870178174590122</v>
      </c>
      <c r="Q117" s="157">
        <v>0.14464705287977492</v>
      </c>
    </row>
    <row r="118" spans="1:17" x14ac:dyDescent="0.25">
      <c r="A118" s="156" t="s">
        <v>183</v>
      </c>
      <c r="B118" s="204">
        <v>0.51266301170380801</v>
      </c>
      <c r="C118" s="204">
        <v>0.51960047522055486</v>
      </c>
      <c r="D118" s="204">
        <v>0.54746014219772432</v>
      </c>
      <c r="E118" s="204">
        <v>0.65458817305939454</v>
      </c>
      <c r="F118" s="204">
        <v>0.52854371064849504</v>
      </c>
      <c r="G118" s="204">
        <v>0.58093206887520432</v>
      </c>
      <c r="H118" s="204">
        <v>0.6073351294415883</v>
      </c>
      <c r="I118" s="204">
        <v>0.94063102046351865</v>
      </c>
      <c r="J118" s="204">
        <v>0.9740301286521974</v>
      </c>
      <c r="K118" s="204">
        <v>1.4263811442346457</v>
      </c>
      <c r="L118" s="204">
        <v>1.2450135992294555</v>
      </c>
      <c r="M118" s="204">
        <v>0.79936141449756748</v>
      </c>
      <c r="N118" s="204">
        <v>0.90648358180495525</v>
      </c>
      <c r="O118" s="204">
        <v>0.97433245348318143</v>
      </c>
      <c r="P118" s="204">
        <v>0.9263849870135622</v>
      </c>
      <c r="Q118" s="204">
        <v>0.79477709018263343</v>
      </c>
    </row>
    <row r="119" spans="1:17" x14ac:dyDescent="0.25">
      <c r="A119" s="152" t="s">
        <v>192</v>
      </c>
      <c r="B119" s="151">
        <v>0.44596651424401229</v>
      </c>
      <c r="C119" s="151">
        <v>0.45112585881692541</v>
      </c>
      <c r="D119" s="151">
        <v>0.47527329207756264</v>
      </c>
      <c r="E119" s="151">
        <v>0.56814284276861104</v>
      </c>
      <c r="F119" s="151">
        <v>0.45894915699866851</v>
      </c>
      <c r="G119" s="151">
        <v>0.50452995802645428</v>
      </c>
      <c r="H119" s="151">
        <v>0.52748973820444045</v>
      </c>
      <c r="I119" s="151">
        <v>0.81704451911310483</v>
      </c>
      <c r="J119" s="151">
        <v>0.84594057079534024</v>
      </c>
      <c r="K119" s="151">
        <v>1.2387683011149444</v>
      </c>
      <c r="L119" s="151">
        <v>1.0817316345431358</v>
      </c>
      <c r="M119" s="151">
        <v>0.69480883036101537</v>
      </c>
      <c r="N119" s="151">
        <v>0.78797974826246908</v>
      </c>
      <c r="O119" s="151">
        <v>0.84059509199946636</v>
      </c>
      <c r="P119" s="151">
        <v>0.8055865620219399</v>
      </c>
      <c r="Q119" s="151">
        <v>0.69120298452277296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4.0579957258026864E-2</v>
      </c>
      <c r="C123" s="87">
        <v>0.15365824868241185</v>
      </c>
      <c r="D123" s="87">
        <v>0.16714036373760019</v>
      </c>
      <c r="E123" s="87">
        <v>0.21691709965746248</v>
      </c>
      <c r="F123" s="87">
        <v>0.14876764392298281</v>
      </c>
      <c r="G123" s="87">
        <v>0.15187728044462881</v>
      </c>
      <c r="H123" s="87">
        <v>0.15503287704264193</v>
      </c>
      <c r="I123" s="87">
        <v>0.23024526063331677</v>
      </c>
      <c r="J123" s="87">
        <v>0.25318186238010837</v>
      </c>
      <c r="K123" s="87">
        <v>0.37551678899483609</v>
      </c>
      <c r="L123" s="87">
        <v>0.26665879173784574</v>
      </c>
      <c r="M123" s="87">
        <v>0.13488077626277109</v>
      </c>
      <c r="N123" s="87">
        <v>0.14526938269529718</v>
      </c>
      <c r="O123" s="87">
        <v>0.12864946805062299</v>
      </c>
      <c r="P123" s="87">
        <v>0.10898948532264421</v>
      </c>
      <c r="Q123" s="87">
        <v>8.5414212341724319E-2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0.20122066866276114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0.40538655698598541</v>
      </c>
      <c r="C126" s="87">
        <v>0.29746761013451356</v>
      </c>
      <c r="D126" s="87">
        <v>0.30813292833996242</v>
      </c>
      <c r="E126" s="87">
        <v>0.35122574311114851</v>
      </c>
      <c r="F126" s="87">
        <v>0.3101815130756857</v>
      </c>
      <c r="G126" s="87">
        <v>0.35265267758182545</v>
      </c>
      <c r="H126" s="87">
        <v>0.37245686116179849</v>
      </c>
      <c r="I126" s="87">
        <v>0.58679925847978809</v>
      </c>
      <c r="J126" s="87">
        <v>0.59275870841523182</v>
      </c>
      <c r="K126" s="87">
        <v>0.86325151212010831</v>
      </c>
      <c r="L126" s="87">
        <v>0.81507284280529013</v>
      </c>
      <c r="M126" s="87">
        <v>0.55992805409824431</v>
      </c>
      <c r="N126" s="87">
        <v>0.64271036556717187</v>
      </c>
      <c r="O126" s="87">
        <v>0.51045651433490713</v>
      </c>
      <c r="P126" s="87">
        <v>0.69659707669929571</v>
      </c>
      <c r="Q126" s="87">
        <v>0.60578877218104865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2.6844095117508254E-4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6.6696497459795667E-2</v>
      </c>
      <c r="C130" s="151">
        <v>6.8474616403629465E-2</v>
      </c>
      <c r="D130" s="151">
        <v>7.2186850120161683E-2</v>
      </c>
      <c r="E130" s="151">
        <v>8.644533029078344E-2</v>
      </c>
      <c r="F130" s="151">
        <v>6.9594553649826529E-2</v>
      </c>
      <c r="G130" s="151">
        <v>7.6402110848749996E-2</v>
      </c>
      <c r="H130" s="151">
        <v>7.9845391237147872E-2</v>
      </c>
      <c r="I130" s="151">
        <v>0.1235865013504138</v>
      </c>
      <c r="J130" s="151">
        <v>0.12808955785685719</v>
      </c>
      <c r="K130" s="151">
        <v>0.18761284311970139</v>
      </c>
      <c r="L130" s="151">
        <v>0.16328196468631967</v>
      </c>
      <c r="M130" s="151">
        <v>0.10455258413655215</v>
      </c>
      <c r="N130" s="151">
        <v>0.11850383354248611</v>
      </c>
      <c r="O130" s="151">
        <v>0.13373736148371507</v>
      </c>
      <c r="P130" s="151">
        <v>0.12079842499162227</v>
      </c>
      <c r="Q130" s="151">
        <v>0.10357410565986053</v>
      </c>
    </row>
    <row r="131" spans="1:17" x14ac:dyDescent="0.25">
      <c r="A131" s="156" t="s">
        <v>181</v>
      </c>
      <c r="B131" s="204">
        <v>1.2692514283418643</v>
      </c>
      <c r="C131" s="204">
        <v>1.35259669972401</v>
      </c>
      <c r="D131" s="204">
        <v>1.4115702300187483</v>
      </c>
      <c r="E131" s="204">
        <v>1.7223214927207247</v>
      </c>
      <c r="F131" s="204">
        <v>1.4929175989305001</v>
      </c>
      <c r="G131" s="204">
        <v>1.6538848475211594</v>
      </c>
      <c r="H131" s="204">
        <v>1.7459848134927318</v>
      </c>
      <c r="I131" s="204">
        <v>2.7061435881628642</v>
      </c>
      <c r="J131" s="204">
        <v>2.8129947695669824</v>
      </c>
      <c r="K131" s="204">
        <v>3.8984801056291594</v>
      </c>
      <c r="L131" s="204">
        <v>3.3571198849892872</v>
      </c>
      <c r="M131" s="204">
        <v>2.3204716099258507</v>
      </c>
      <c r="N131" s="204">
        <v>2.7801618223260434</v>
      </c>
      <c r="O131" s="204">
        <v>3.0916397620461349</v>
      </c>
      <c r="P131" s="204">
        <v>2.823275933594672</v>
      </c>
      <c r="Q131" s="204">
        <v>2.3869854467189953</v>
      </c>
    </row>
    <row r="132" spans="1:17" x14ac:dyDescent="0.25">
      <c r="A132" s="152" t="s">
        <v>190</v>
      </c>
      <c r="B132" s="151">
        <v>0.91836885489447584</v>
      </c>
      <c r="C132" s="151">
        <v>0.87963294708211581</v>
      </c>
      <c r="D132" s="151">
        <v>0.92927837110911549</v>
      </c>
      <c r="E132" s="151">
        <v>1.0317131653945419</v>
      </c>
      <c r="F132" s="151">
        <v>0.66101265968301648</v>
      </c>
      <c r="G132" s="151">
        <v>0.72091947935110268</v>
      </c>
      <c r="H132" s="151">
        <v>0.73553640908237772</v>
      </c>
      <c r="I132" s="151">
        <v>1.1155859402211941</v>
      </c>
      <c r="J132" s="151">
        <v>1.1220736467396233</v>
      </c>
      <c r="K132" s="151">
        <v>2.1562190985202321</v>
      </c>
      <c r="L132" s="151">
        <v>2.0516792326957849</v>
      </c>
      <c r="M132" s="151">
        <v>1.0121575848531481</v>
      </c>
      <c r="N132" s="151">
        <v>0.57767577854709651</v>
      </c>
      <c r="O132" s="151">
        <v>0.81901788791740382</v>
      </c>
      <c r="P132" s="151">
        <v>0.6462220358850651</v>
      </c>
      <c r="Q132" s="151">
        <v>0.685720250054771</v>
      </c>
    </row>
    <row r="133" spans="1:17" x14ac:dyDescent="0.25">
      <c r="A133" s="154" t="s">
        <v>33</v>
      </c>
      <c r="B133" s="83">
        <v>0.52233653452373419</v>
      </c>
      <c r="C133" s="83">
        <v>0.40382682316171831</v>
      </c>
      <c r="D133" s="83">
        <v>0.47576633916782946</v>
      </c>
      <c r="E133" s="83">
        <v>0.49551763234639667</v>
      </c>
      <c r="F133" s="83">
        <v>0.17869090718216238</v>
      </c>
      <c r="G133" s="83">
        <v>0.16061482013798362</v>
      </c>
      <c r="H133" s="83">
        <v>0.11759473647035258</v>
      </c>
      <c r="I133" s="83">
        <v>0.19935425800244055</v>
      </c>
      <c r="J133" s="83">
        <v>0.21581579274712165</v>
      </c>
      <c r="K133" s="83">
        <v>0.67142609079225402</v>
      </c>
      <c r="L133" s="83">
        <v>0.57788542690386124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</v>
      </c>
      <c r="C134" s="208">
        <v>0</v>
      </c>
      <c r="D134" s="208">
        <v>0</v>
      </c>
      <c r="E134" s="208">
        <v>0</v>
      </c>
      <c r="F134" s="208">
        <v>0</v>
      </c>
      <c r="G134" s="208">
        <v>0</v>
      </c>
      <c r="H134" s="208">
        <v>0</v>
      </c>
      <c r="I134" s="208">
        <v>0</v>
      </c>
      <c r="J134" s="208">
        <v>0</v>
      </c>
      <c r="K134" s="208">
        <v>1.0829197906350695E-2</v>
      </c>
      <c r="L134" s="208">
        <v>1.413492028655201E-2</v>
      </c>
      <c r="M134" s="208">
        <v>1.0550616997848431E-2</v>
      </c>
      <c r="N134" s="208">
        <v>1.520895143721978E-2</v>
      </c>
      <c r="O134" s="208">
        <v>2.087220174607303E-2</v>
      </c>
      <c r="P134" s="208">
        <v>1.4952826751037396E-2</v>
      </c>
      <c r="Q134" s="208">
        <v>1.8561740635346321E-2</v>
      </c>
    </row>
    <row r="135" spans="1:17" x14ac:dyDescent="0.25">
      <c r="A135" s="154" t="s">
        <v>125</v>
      </c>
      <c r="B135" s="208">
        <v>2.7249679520713528E-3</v>
      </c>
      <c r="C135" s="208">
        <v>0.15011568498444569</v>
      </c>
      <c r="D135" s="208">
        <v>0.14247527499749565</v>
      </c>
      <c r="E135" s="208">
        <v>0.17394390947437846</v>
      </c>
      <c r="F135" s="208">
        <v>0.14602405319801001</v>
      </c>
      <c r="G135" s="208">
        <v>0.16343820028406844</v>
      </c>
      <c r="H135" s="208">
        <v>0.17724414746535652</v>
      </c>
      <c r="I135" s="208">
        <v>0.24912129722077997</v>
      </c>
      <c r="J135" s="208">
        <v>0.27003055087928701</v>
      </c>
      <c r="K135" s="208">
        <v>0.44963984636919657</v>
      </c>
      <c r="L135" s="208">
        <v>0.35238025074331447</v>
      </c>
      <c r="M135" s="208">
        <v>0.17795865914088277</v>
      </c>
      <c r="N135" s="208">
        <v>7.6177638625664623E-2</v>
      </c>
      <c r="O135" s="208">
        <v>0.13649844368269698</v>
      </c>
      <c r="P135" s="208">
        <v>4.7795541904962227E-2</v>
      </c>
      <c r="Q135" s="208">
        <v>5.4215994170003563E-2</v>
      </c>
    </row>
    <row r="136" spans="1:17" x14ac:dyDescent="0.25">
      <c r="A136" s="154" t="s">
        <v>29</v>
      </c>
      <c r="B136" s="208">
        <v>0.13306524824108348</v>
      </c>
      <c r="C136" s="208">
        <v>5.5437931694801955E-2</v>
      </c>
      <c r="D136" s="208">
        <v>7.3357774079625862E-2</v>
      </c>
      <c r="E136" s="208">
        <v>0.11705794091856983</v>
      </c>
      <c r="F136" s="208">
        <v>3.9697153233929409E-2</v>
      </c>
      <c r="G136" s="208">
        <v>1.7567288793583442E-2</v>
      </c>
      <c r="H136" s="208">
        <v>1.1655910056865356E-2</v>
      </c>
      <c r="I136" s="208">
        <v>1.8620510265873143E-2</v>
      </c>
      <c r="J136" s="208">
        <v>1.7551595372381334E-3</v>
      </c>
      <c r="K136" s="208">
        <v>1.4703272448714274E-2</v>
      </c>
      <c r="L136" s="208">
        <v>6.0857910463561491E-3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0.26024210417758686</v>
      </c>
      <c r="C137" s="208">
        <v>0.27025250724114985</v>
      </c>
      <c r="D137" s="208">
        <v>0.2376789828641645</v>
      </c>
      <c r="E137" s="208">
        <v>0.24519368265519709</v>
      </c>
      <c r="F137" s="208">
        <v>0.29660054606891467</v>
      </c>
      <c r="G137" s="208">
        <v>0.37929917013546716</v>
      </c>
      <c r="H137" s="208">
        <v>0.42904161508980321</v>
      </c>
      <c r="I137" s="208">
        <v>0.64848987473210051</v>
      </c>
      <c r="J137" s="208">
        <v>0.63447214357597648</v>
      </c>
      <c r="K137" s="208">
        <v>1.0096206910037164</v>
      </c>
      <c r="L137" s="208">
        <v>1.101192843715701</v>
      </c>
      <c r="M137" s="208">
        <v>0.82364830871441685</v>
      </c>
      <c r="N137" s="208">
        <v>0.48628918848421215</v>
      </c>
      <c r="O137" s="208">
        <v>0.66164724248863382</v>
      </c>
      <c r="P137" s="208">
        <v>0.58347366722906546</v>
      </c>
      <c r="Q137" s="208">
        <v>0.61294251524942112</v>
      </c>
    </row>
    <row r="138" spans="1:17" x14ac:dyDescent="0.25">
      <c r="A138" s="152" t="s">
        <v>189</v>
      </c>
      <c r="B138" s="151">
        <v>0.35088257344738855</v>
      </c>
      <c r="C138" s="151">
        <v>0.47296375264189411</v>
      </c>
      <c r="D138" s="151">
        <v>0.48229185890963272</v>
      </c>
      <c r="E138" s="151">
        <v>0.69060832732618282</v>
      </c>
      <c r="F138" s="151">
        <v>0.83190493924748377</v>
      </c>
      <c r="G138" s="151">
        <v>0.93296536817005671</v>
      </c>
      <c r="H138" s="151">
        <v>1.0104484044103541</v>
      </c>
      <c r="I138" s="151">
        <v>1.5905576479416703</v>
      </c>
      <c r="J138" s="151">
        <v>1.6909211228273588</v>
      </c>
      <c r="K138" s="151">
        <v>1.7422610071089273</v>
      </c>
      <c r="L138" s="151">
        <v>1.305440652293502</v>
      </c>
      <c r="M138" s="151">
        <v>1.3083140250727028</v>
      </c>
      <c r="N138" s="151">
        <v>2.2024860437789471</v>
      </c>
      <c r="O138" s="151">
        <v>2.2726218741287312</v>
      </c>
      <c r="P138" s="151">
        <v>2.177053897709607</v>
      </c>
      <c r="Q138" s="151">
        <v>1.7012651966642245</v>
      </c>
    </row>
    <row r="139" spans="1:17" x14ac:dyDescent="0.25">
      <c r="A139" s="156" t="s">
        <v>180</v>
      </c>
      <c r="B139" s="155">
        <v>0.70210572995366838</v>
      </c>
      <c r="C139" s="155">
        <v>0.7349466360334399</v>
      </c>
      <c r="D139" s="155">
        <v>0.77214602104137953</v>
      </c>
      <c r="E139" s="155">
        <v>0.94151321159686707</v>
      </c>
      <c r="F139" s="155">
        <v>0.80098992627178078</v>
      </c>
      <c r="G139" s="155">
        <v>0.88267889864583982</v>
      </c>
      <c r="H139" s="155">
        <v>0.92799295793416947</v>
      </c>
      <c r="I139" s="155">
        <v>1.4407119777996396</v>
      </c>
      <c r="J139" s="155">
        <v>1.4992955645301476</v>
      </c>
      <c r="K139" s="155">
        <v>2.0833516033792199</v>
      </c>
      <c r="L139" s="155">
        <v>1.7825491722941251</v>
      </c>
      <c r="M139" s="155">
        <v>1.2147966777996686</v>
      </c>
      <c r="N139" s="155">
        <v>1.4873723824615994</v>
      </c>
      <c r="O139" s="155">
        <v>1.6455174653326587</v>
      </c>
      <c r="P139" s="155">
        <v>1.5068403170615721</v>
      </c>
      <c r="Q139" s="155">
        <v>1.2668709112753551</v>
      </c>
    </row>
    <row r="140" spans="1:17" x14ac:dyDescent="0.25">
      <c r="A140" s="152" t="s">
        <v>193</v>
      </c>
      <c r="B140" s="151">
        <v>0.34603404782967717</v>
      </c>
      <c r="C140" s="151">
        <v>0.32519866732612795</v>
      </c>
      <c r="D140" s="151">
        <v>0.34717885841562413</v>
      </c>
      <c r="E140" s="151">
        <v>0.38560658031567563</v>
      </c>
      <c r="F140" s="151">
        <v>0.23686217419664737</v>
      </c>
      <c r="G140" s="151">
        <v>0.25478187693940835</v>
      </c>
      <c r="H140" s="151">
        <v>0.25681463480521299</v>
      </c>
      <c r="I140" s="151">
        <v>0.39042005788952222</v>
      </c>
      <c r="J140" s="151">
        <v>0.39333642489685611</v>
      </c>
      <c r="K140" s="151">
        <v>0.77196955900808517</v>
      </c>
      <c r="L140" s="151">
        <v>0.72808833069403123</v>
      </c>
      <c r="M140" s="151">
        <v>0.34023096270401032</v>
      </c>
      <c r="N140" s="151">
        <v>0.19373800388852208</v>
      </c>
      <c r="O140" s="151">
        <v>0.27544070893896566</v>
      </c>
      <c r="P140" s="151">
        <v>0.21564382034362128</v>
      </c>
      <c r="Q140" s="151">
        <v>0.22899423194734439</v>
      </c>
    </row>
    <row r="141" spans="1:17" x14ac:dyDescent="0.25">
      <c r="A141" s="152" t="s">
        <v>187</v>
      </c>
      <c r="B141" s="151">
        <v>0.2087374235554669</v>
      </c>
      <c r="C141" s="151">
        <v>0.21115228713599909</v>
      </c>
      <c r="D141" s="151">
        <v>0.22245464469718831</v>
      </c>
      <c r="E141" s="151">
        <v>0.26592282026383307</v>
      </c>
      <c r="F141" s="151">
        <v>0.21481403090824511</v>
      </c>
      <c r="G141" s="151">
        <v>0.23614841065705403</v>
      </c>
      <c r="H141" s="151">
        <v>0.24689487974538207</v>
      </c>
      <c r="I141" s="151">
        <v>0.38242281068768569</v>
      </c>
      <c r="J141" s="151">
        <v>0.39594778887870569</v>
      </c>
      <c r="K141" s="151">
        <v>0.57981327139605554</v>
      </c>
      <c r="L141" s="151">
        <v>0.50631127486273997</v>
      </c>
      <c r="M141" s="151">
        <v>0.32520963005260672</v>
      </c>
      <c r="N141" s="151">
        <v>0.3688188624318931</v>
      </c>
      <c r="O141" s="151">
        <v>0.41581147173836397</v>
      </c>
      <c r="P141" s="151">
        <v>0.37705984202069254</v>
      </c>
      <c r="Q141" s="151">
        <v>0.32352189129650605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1.8993703463118759E-2</v>
      </c>
      <c r="C145" s="87">
        <v>7.1920706854825267E-2</v>
      </c>
      <c r="D145" s="87">
        <v>7.8231095349954677E-2</v>
      </c>
      <c r="E145" s="87">
        <v>0.10152940873683791</v>
      </c>
      <c r="F145" s="87">
        <v>6.9631628629205938E-2</v>
      </c>
      <c r="G145" s="87">
        <v>7.1087113503048333E-2</v>
      </c>
      <c r="H145" s="87">
        <v>7.2564110278840438E-2</v>
      </c>
      <c r="I145" s="87">
        <v>0.10776773805972092</v>
      </c>
      <c r="J145" s="87">
        <v>0.11850335833798137</v>
      </c>
      <c r="K145" s="87">
        <v>0.17576298787696798</v>
      </c>
      <c r="L145" s="87">
        <v>0.12481131963490033</v>
      </c>
      <c r="M145" s="87">
        <v>6.3131793139175635E-2</v>
      </c>
      <c r="N145" s="87">
        <v>6.7994245524716751E-2</v>
      </c>
      <c r="O145" s="87">
        <v>6.3638159629560542E-2</v>
      </c>
      <c r="P145" s="87">
        <v>5.1013212055731366E-2</v>
      </c>
      <c r="Q145" s="87">
        <v>3.9978657701362372E-2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9.9536463128544556E-2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0.18974372009234813</v>
      </c>
      <c r="C148" s="87">
        <v>0.13923158028117383</v>
      </c>
      <c r="D148" s="87">
        <v>0.14422354934723364</v>
      </c>
      <c r="E148" s="87">
        <v>0.16439341152699516</v>
      </c>
      <c r="F148" s="87">
        <v>0.14518240227903917</v>
      </c>
      <c r="G148" s="87">
        <v>0.16506129715400569</v>
      </c>
      <c r="H148" s="87">
        <v>0.17433076946654164</v>
      </c>
      <c r="I148" s="87">
        <v>0.27465507262796474</v>
      </c>
      <c r="J148" s="87">
        <v>0.27744443054072432</v>
      </c>
      <c r="K148" s="87">
        <v>0.40405028351908756</v>
      </c>
      <c r="L148" s="87">
        <v>0.38149995522783964</v>
      </c>
      <c r="M148" s="87">
        <v>0.26207783691343112</v>
      </c>
      <c r="N148" s="87">
        <v>0.30082461690717632</v>
      </c>
      <c r="O148" s="87">
        <v>0.25250406111598822</v>
      </c>
      <c r="P148" s="87">
        <v>0.32604662996496114</v>
      </c>
      <c r="Q148" s="87">
        <v>0.28354323359514366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1.3278786427059963E-4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0.14733425856852439</v>
      </c>
      <c r="C152" s="151">
        <v>0.19859568157131294</v>
      </c>
      <c r="D152" s="151">
        <v>0.20251251792856712</v>
      </c>
      <c r="E152" s="151">
        <v>0.28998381101735837</v>
      </c>
      <c r="F152" s="151">
        <v>0.34931372116688836</v>
      </c>
      <c r="G152" s="151">
        <v>0.39174861104937747</v>
      </c>
      <c r="H152" s="151">
        <v>0.42428344338357438</v>
      </c>
      <c r="I152" s="151">
        <v>0.66786910922243159</v>
      </c>
      <c r="J152" s="151">
        <v>0.71001135075458588</v>
      </c>
      <c r="K152" s="151">
        <v>0.73156877297507938</v>
      </c>
      <c r="L152" s="151">
        <v>0.54814956673735404</v>
      </c>
      <c r="M152" s="151">
        <v>0.54935608504305145</v>
      </c>
      <c r="N152" s="151">
        <v>0.92481551614118407</v>
      </c>
      <c r="O152" s="151">
        <v>0.95426528465532912</v>
      </c>
      <c r="P152" s="151">
        <v>0.91413665469725836</v>
      </c>
      <c r="Q152" s="151">
        <v>0.71435478803150476</v>
      </c>
    </row>
    <row r="153" spans="1:17" x14ac:dyDescent="0.25">
      <c r="A153" s="243" t="s">
        <v>179</v>
      </c>
      <c r="B153" s="242">
        <v>0.98671724651104931</v>
      </c>
      <c r="C153" s="242">
        <v>1.0130229851187844</v>
      </c>
      <c r="D153" s="242">
        <v>1.0679422862918357</v>
      </c>
      <c r="E153" s="242">
        <v>1.2788842222138681</v>
      </c>
      <c r="F153" s="242">
        <v>1.0295914922806311</v>
      </c>
      <c r="G153" s="242">
        <v>1.1303034389437567</v>
      </c>
      <c r="H153" s="242">
        <v>1.1812438072270162</v>
      </c>
      <c r="I153" s="242">
        <v>1.8283558651925058</v>
      </c>
      <c r="J153" s="242">
        <v>1.8949747085523045</v>
      </c>
      <c r="K153" s="242">
        <v>2.7755704575756965</v>
      </c>
      <c r="L153" s="242">
        <v>2.4156160628572461</v>
      </c>
      <c r="M153" s="242">
        <v>1.5467654504199457</v>
      </c>
      <c r="N153" s="242">
        <v>1.7531621717396835</v>
      </c>
      <c r="O153" s="242">
        <v>1.9785290997988252</v>
      </c>
      <c r="P153" s="242">
        <v>1.78710867632074</v>
      </c>
      <c r="Q153" s="242">
        <v>1.5322897039405525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129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1</v>
      </c>
      <c r="C157" s="77">
        <f t="shared" si="0"/>
        <v>1</v>
      </c>
      <c r="D157" s="77">
        <f t="shared" si="0"/>
        <v>1</v>
      </c>
      <c r="E157" s="77">
        <f t="shared" si="0"/>
        <v>1</v>
      </c>
      <c r="F157" s="77">
        <f t="shared" si="0"/>
        <v>1</v>
      </c>
      <c r="G157" s="77">
        <f t="shared" si="0"/>
        <v>1</v>
      </c>
      <c r="H157" s="77">
        <f t="shared" si="0"/>
        <v>0.99999999999999989</v>
      </c>
      <c r="I157" s="77">
        <f t="shared" si="0"/>
        <v>1</v>
      </c>
      <c r="J157" s="77">
        <f t="shared" si="0"/>
        <v>1.0000000000000002</v>
      </c>
      <c r="K157" s="77">
        <f t="shared" si="0"/>
        <v>0.99999999999999989</v>
      </c>
      <c r="L157" s="77">
        <f t="shared" si="0"/>
        <v>1</v>
      </c>
      <c r="M157" s="77">
        <f t="shared" si="0"/>
        <v>0.99999999999999967</v>
      </c>
      <c r="N157" s="77">
        <f t="shared" si="0"/>
        <v>1.0000000000000004</v>
      </c>
      <c r="O157" s="77">
        <f t="shared" si="0"/>
        <v>0.99999999999999989</v>
      </c>
      <c r="P157" s="77">
        <f t="shared" si="0"/>
        <v>0.99999999999999978</v>
      </c>
      <c r="Q157" s="77">
        <f t="shared" si="0"/>
        <v>0.99999999999999967</v>
      </c>
    </row>
    <row r="158" spans="1:17" x14ac:dyDescent="0.25">
      <c r="A158" s="132" t="s">
        <v>83</v>
      </c>
      <c r="B158" s="240">
        <f t="shared" ref="B158:Q158" si="1">IF(B$6=0,0,B$6/B$5)</f>
        <v>2.8079841362658219E-3</v>
      </c>
      <c r="C158" s="240">
        <f t="shared" si="1"/>
        <v>2.9059590322477007E-3</v>
      </c>
      <c r="D158" s="240">
        <f t="shared" si="1"/>
        <v>3.0351469045247575E-3</v>
      </c>
      <c r="E158" s="240">
        <f t="shared" si="1"/>
        <v>2.6533925159574205E-3</v>
      </c>
      <c r="F158" s="240">
        <f t="shared" si="1"/>
        <v>2.3439878965548231E-3</v>
      </c>
      <c r="G158" s="240">
        <f t="shared" si="1"/>
        <v>2.2271844820328339E-3</v>
      </c>
      <c r="H158" s="240">
        <f t="shared" si="1"/>
        <v>2.110949882724257E-3</v>
      </c>
      <c r="I158" s="240">
        <f t="shared" si="1"/>
        <v>2.1465615397251872E-3</v>
      </c>
      <c r="J158" s="240">
        <f t="shared" si="1"/>
        <v>2.1082037828457703E-3</v>
      </c>
      <c r="K158" s="240">
        <f t="shared" si="1"/>
        <v>2.2368609822289854E-3</v>
      </c>
      <c r="L158" s="240">
        <f t="shared" si="1"/>
        <v>2.1640108715971205E-3</v>
      </c>
      <c r="M158" s="240">
        <f t="shared" si="1"/>
        <v>2.4554337165429837E-3</v>
      </c>
      <c r="N158" s="240">
        <f t="shared" si="1"/>
        <v>2.4719626627561415E-3</v>
      </c>
      <c r="O158" s="240">
        <f t="shared" si="1"/>
        <v>2.3791777846130929E-3</v>
      </c>
      <c r="P158" s="240">
        <f t="shared" si="1"/>
        <v>2.199659488443864E-3</v>
      </c>
      <c r="Q158" s="240">
        <f t="shared" si="1"/>
        <v>1.9400635535241988E-3</v>
      </c>
    </row>
    <row r="159" spans="1:17" x14ac:dyDescent="0.25">
      <c r="A159" s="76" t="s">
        <v>82</v>
      </c>
      <c r="B159" s="239">
        <f t="shared" ref="B159:Q159" si="2">IF(B$7=0,0,B$7/B$5)</f>
        <v>1.8921221801615816E-3</v>
      </c>
      <c r="C159" s="239">
        <f t="shared" si="2"/>
        <v>1.958141240380656E-3</v>
      </c>
      <c r="D159" s="239">
        <f t="shared" si="2"/>
        <v>2.0451927430534468E-3</v>
      </c>
      <c r="E159" s="239">
        <f t="shared" si="2"/>
        <v>1.7879527050299916E-3</v>
      </c>
      <c r="F159" s="239">
        <f t="shared" si="2"/>
        <v>1.5794645816623722E-3</v>
      </c>
      <c r="G159" s="239">
        <f t="shared" si="2"/>
        <v>1.5007581785594086E-3</v>
      </c>
      <c r="H159" s="239">
        <f t="shared" si="2"/>
        <v>1.4224350639044862E-3</v>
      </c>
      <c r="I159" s="239">
        <f t="shared" si="2"/>
        <v>1.4464314979346913E-3</v>
      </c>
      <c r="J159" s="239">
        <f t="shared" si="2"/>
        <v>1.4205846415955004E-3</v>
      </c>
      <c r="K159" s="239">
        <f t="shared" si="2"/>
        <v>1.5072785575070706E-3</v>
      </c>
      <c r="L159" s="239">
        <f t="shared" si="2"/>
        <v>1.4581894945121907E-3</v>
      </c>
      <c r="M159" s="239">
        <f t="shared" si="2"/>
        <v>1.6545608420587411E-3</v>
      </c>
      <c r="N159" s="239">
        <f t="shared" si="2"/>
        <v>1.6656986491925825E-3</v>
      </c>
      <c r="O159" s="239">
        <f t="shared" si="2"/>
        <v>1.6031768123877922E-3</v>
      </c>
      <c r="P159" s="239">
        <f t="shared" si="2"/>
        <v>1.4822108334352467E-3</v>
      </c>
      <c r="Q159" s="239">
        <f t="shared" si="2"/>
        <v>1.3072856192940861E-3</v>
      </c>
    </row>
    <row r="160" spans="1:17" x14ac:dyDescent="0.25">
      <c r="A160" s="76" t="s">
        <v>81</v>
      </c>
      <c r="B160" s="239">
        <f t="shared" ref="B160:Q160" si="3">IF(B$8=0,0,B$8/B$5)</f>
        <v>2.8331640111926648E-3</v>
      </c>
      <c r="C160" s="239">
        <f t="shared" si="3"/>
        <v>2.9320174718341276E-3</v>
      </c>
      <c r="D160" s="239">
        <f t="shared" si="3"/>
        <v>3.0623638031010286E-3</v>
      </c>
      <c r="E160" s="239">
        <f t="shared" si="3"/>
        <v>2.6771861303232338E-3</v>
      </c>
      <c r="F160" s="239">
        <f t="shared" si="3"/>
        <v>2.3650070046413005E-3</v>
      </c>
      <c r="G160" s="239">
        <f t="shared" si="3"/>
        <v>2.2471561855664478E-3</v>
      </c>
      <c r="H160" s="239">
        <f t="shared" si="3"/>
        <v>2.1298792824090136E-3</v>
      </c>
      <c r="I160" s="239">
        <f t="shared" si="3"/>
        <v>2.1658102777771509E-3</v>
      </c>
      <c r="J160" s="239">
        <f t="shared" si="3"/>
        <v>2.127108557586751E-3</v>
      </c>
      <c r="K160" s="239">
        <f t="shared" si="3"/>
        <v>2.2569194572872394E-3</v>
      </c>
      <c r="L160" s="239">
        <f t="shared" si="3"/>
        <v>2.1834160820409397E-3</v>
      </c>
      <c r="M160" s="239">
        <f t="shared" si="3"/>
        <v>2.4774521863324623E-3</v>
      </c>
      <c r="N160" s="239">
        <f t="shared" si="3"/>
        <v>2.4941293516160005E-3</v>
      </c>
      <c r="O160" s="239">
        <f t="shared" si="3"/>
        <v>2.4005124489623539E-3</v>
      </c>
      <c r="P160" s="239">
        <f t="shared" si="3"/>
        <v>2.2193843686827948E-3</v>
      </c>
      <c r="Q160" s="239">
        <f t="shared" si="3"/>
        <v>1.9574605740404296E-3</v>
      </c>
    </row>
    <row r="161" spans="1:17" x14ac:dyDescent="0.25">
      <c r="A161" s="76" t="s">
        <v>80</v>
      </c>
      <c r="B161" s="239">
        <f t="shared" ref="B161:Q161" si="4">IF(B$9=0,0,B$9/B$5)</f>
        <v>7.4183422064159361E-3</v>
      </c>
      <c r="C161" s="239">
        <f t="shared" si="4"/>
        <v>7.6771796039085518E-3</v>
      </c>
      <c r="D161" s="239">
        <f t="shared" si="4"/>
        <v>8.0184777733292717E-3</v>
      </c>
      <c r="E161" s="239">
        <f t="shared" si="4"/>
        <v>7.0099305181586394E-3</v>
      </c>
      <c r="F161" s="239">
        <f t="shared" si="4"/>
        <v>6.1925222866339785E-3</v>
      </c>
      <c r="G161" s="239">
        <f t="shared" si="4"/>
        <v>5.883942302647935E-3</v>
      </c>
      <c r="H161" s="239">
        <f t="shared" si="4"/>
        <v>5.5768650571748398E-3</v>
      </c>
      <c r="I161" s="239">
        <f t="shared" si="4"/>
        <v>5.6709465923083392E-3</v>
      </c>
      <c r="J161" s="239">
        <f t="shared" si="4"/>
        <v>5.569610205422469E-3</v>
      </c>
      <c r="K161" s="239">
        <f t="shared" si="4"/>
        <v>5.9095064035587629E-3</v>
      </c>
      <c r="L161" s="239">
        <f t="shared" si="4"/>
        <v>5.7170455404567657E-3</v>
      </c>
      <c r="M161" s="239">
        <f t="shared" si="4"/>
        <v>6.4869481772468216E-3</v>
      </c>
      <c r="N161" s="239">
        <f t="shared" si="4"/>
        <v>6.5306155818225867E-3</v>
      </c>
      <c r="O161" s="239">
        <f t="shared" si="4"/>
        <v>6.2854895610748055E-3</v>
      </c>
      <c r="P161" s="239">
        <f t="shared" si="4"/>
        <v>5.8112247188712969E-3</v>
      </c>
      <c r="Q161" s="239">
        <f t="shared" si="4"/>
        <v>5.125404789991809E-3</v>
      </c>
    </row>
    <row r="162" spans="1:17" x14ac:dyDescent="0.25">
      <c r="A162" s="129" t="s">
        <v>79</v>
      </c>
      <c r="B162" s="238">
        <f t="shared" ref="B162:Q162" si="5">IF(B$10=0,0,B$10/B$5)</f>
        <v>1.235363032753471E-2</v>
      </c>
      <c r="C162" s="238">
        <f t="shared" si="5"/>
        <v>1.2784667537007117E-2</v>
      </c>
      <c r="D162" s="238">
        <f t="shared" si="5"/>
        <v>1.3353025169908087E-2</v>
      </c>
      <c r="E162" s="238">
        <f t="shared" si="5"/>
        <v>1.1673509772593014E-2</v>
      </c>
      <c r="F162" s="238">
        <f t="shared" si="5"/>
        <v>1.0312294714300597E-2</v>
      </c>
      <c r="G162" s="238">
        <f t="shared" si="5"/>
        <v>9.7984220804197865E-3</v>
      </c>
      <c r="H162" s="238">
        <f t="shared" si="5"/>
        <v>9.2870519296479135E-3</v>
      </c>
      <c r="I162" s="238">
        <f t="shared" si="5"/>
        <v>9.4437241986463725E-3</v>
      </c>
      <c r="J162" s="238">
        <f t="shared" si="5"/>
        <v>9.2749705569994088E-3</v>
      </c>
      <c r="K162" s="238">
        <f t="shared" si="5"/>
        <v>9.8409935126240067E-3</v>
      </c>
      <c r="L162" s="238">
        <f t="shared" si="5"/>
        <v>9.5204919384011284E-3</v>
      </c>
      <c r="M162" s="238">
        <f t="shared" si="5"/>
        <v>1.0802596793967466E-2</v>
      </c>
      <c r="N162" s="238">
        <f t="shared" si="5"/>
        <v>1.0875315328443451E-2</v>
      </c>
      <c r="O162" s="238">
        <f t="shared" si="5"/>
        <v>1.0467111425237327E-2</v>
      </c>
      <c r="P162" s="238">
        <f t="shared" si="5"/>
        <v>9.6773268109792369E-3</v>
      </c>
      <c r="Q162" s="238">
        <f t="shared" si="5"/>
        <v>8.5352433593280305E-3</v>
      </c>
    </row>
    <row r="163" spans="1:17" x14ac:dyDescent="0.25">
      <c r="A163" s="232" t="s">
        <v>185</v>
      </c>
      <c r="B163" s="241">
        <f t="shared" ref="B163:Q163" si="6">IF(B$15=0,0,B$15/B$5)</f>
        <v>0.65924499621761867</v>
      </c>
      <c r="C163" s="241">
        <f t="shared" si="6"/>
        <v>0.64856807327062682</v>
      </c>
      <c r="D163" s="241">
        <f t="shared" si="6"/>
        <v>0.6319289018902613</v>
      </c>
      <c r="E163" s="241">
        <f t="shared" si="6"/>
        <v>0.66425984113118897</v>
      </c>
      <c r="F163" s="241">
        <f t="shared" si="6"/>
        <v>0.7110984383180895</v>
      </c>
      <c r="G163" s="241">
        <f t="shared" si="6"/>
        <v>0.72437704810012193</v>
      </c>
      <c r="H163" s="241">
        <f t="shared" si="6"/>
        <v>0.73902740221270558</v>
      </c>
      <c r="I163" s="241">
        <f t="shared" si="6"/>
        <v>0.73488957147531464</v>
      </c>
      <c r="J163" s="241">
        <f t="shared" si="6"/>
        <v>0.75029787985193053</v>
      </c>
      <c r="K163" s="241">
        <f t="shared" si="6"/>
        <v>0.7374113579236975</v>
      </c>
      <c r="L163" s="241">
        <f t="shared" si="6"/>
        <v>0.74849613133627735</v>
      </c>
      <c r="M163" s="241">
        <f t="shared" si="6"/>
        <v>0.71029472581439024</v>
      </c>
      <c r="N163" s="241">
        <f t="shared" si="6"/>
        <v>0.70367340155415559</v>
      </c>
      <c r="O163" s="241">
        <f t="shared" si="6"/>
        <v>0.71594762806950385</v>
      </c>
      <c r="P163" s="241">
        <f t="shared" si="6"/>
        <v>0.73719586714898933</v>
      </c>
      <c r="Q163" s="241">
        <f t="shared" si="6"/>
        <v>0.76924839048115912</v>
      </c>
    </row>
    <row r="164" spans="1:17" x14ac:dyDescent="0.25">
      <c r="A164" s="127" t="s">
        <v>184</v>
      </c>
      <c r="B164" s="237">
        <f t="shared" ref="B164:Q164" si="7">IF(B$24=0,0,B$24/B$5)</f>
        <v>0.24356799846434657</v>
      </c>
      <c r="C164" s="237">
        <f t="shared" si="7"/>
        <v>0.24977699815343379</v>
      </c>
      <c r="D164" s="237">
        <f t="shared" si="7"/>
        <v>0.2622418526547145</v>
      </c>
      <c r="E164" s="237">
        <f t="shared" si="7"/>
        <v>0.24046824847827833</v>
      </c>
      <c r="F164" s="237">
        <f t="shared" si="7"/>
        <v>0.20309720949070831</v>
      </c>
      <c r="G164" s="237">
        <f t="shared" si="7"/>
        <v>0.19409871848001675</v>
      </c>
      <c r="H164" s="237">
        <f t="shared" si="7"/>
        <v>0.18329345867996785</v>
      </c>
      <c r="I164" s="237">
        <f t="shared" si="7"/>
        <v>0.18604371257586347</v>
      </c>
      <c r="J164" s="237">
        <f t="shared" si="7"/>
        <v>0.1723007618637093</v>
      </c>
      <c r="K164" s="237">
        <f t="shared" si="7"/>
        <v>0.1825556305117938</v>
      </c>
      <c r="L164" s="237">
        <f t="shared" si="7"/>
        <v>0.17446993286566576</v>
      </c>
      <c r="M164" s="237">
        <f t="shared" si="7"/>
        <v>0.19915323838761947</v>
      </c>
      <c r="N164" s="237">
        <f t="shared" si="7"/>
        <v>0.20262238674499902</v>
      </c>
      <c r="O164" s="237">
        <f t="shared" si="7"/>
        <v>0.19452696977724107</v>
      </c>
      <c r="P164" s="237">
        <f t="shared" si="7"/>
        <v>0.17958490125749912</v>
      </c>
      <c r="Q164" s="237">
        <f t="shared" si="7"/>
        <v>0.15786776030837973</v>
      </c>
    </row>
    <row r="165" spans="1:17" x14ac:dyDescent="0.25">
      <c r="A165" s="127" t="s">
        <v>181</v>
      </c>
      <c r="B165" s="237">
        <f t="shared" ref="B165:Q165" si="8">IF(B$35=0,0,B$35/B$5)</f>
        <v>3.9785009599504984E-2</v>
      </c>
      <c r="C165" s="237">
        <f t="shared" si="8"/>
        <v>4.2737428476967598E-2</v>
      </c>
      <c r="D165" s="237">
        <f t="shared" si="8"/>
        <v>4.4187995307447832E-2</v>
      </c>
      <c r="E165" s="237">
        <f t="shared" si="8"/>
        <v>3.9359934513261578E-2</v>
      </c>
      <c r="F165" s="237">
        <f t="shared" si="8"/>
        <v>3.743657704589378E-2</v>
      </c>
      <c r="G165" s="237">
        <f t="shared" si="8"/>
        <v>3.5895192521628781E-2</v>
      </c>
      <c r="H165" s="237">
        <f t="shared" si="8"/>
        <v>3.436756125727039E-2</v>
      </c>
      <c r="I165" s="237">
        <f t="shared" si="8"/>
        <v>3.4994784761184901E-2</v>
      </c>
      <c r="J165" s="237">
        <f t="shared" si="8"/>
        <v>3.4470530763338079E-2</v>
      </c>
      <c r="K165" s="237">
        <f t="shared" si="8"/>
        <v>3.4606042415767681E-2</v>
      </c>
      <c r="L165" s="237">
        <f t="shared" si="8"/>
        <v>3.3125943403926203E-2</v>
      </c>
      <c r="M165" s="237">
        <f t="shared" si="8"/>
        <v>4.0574192672978876E-2</v>
      </c>
      <c r="N165" s="237">
        <f t="shared" si="8"/>
        <v>4.3177726034427912E-2</v>
      </c>
      <c r="O165" s="237">
        <f t="shared" si="8"/>
        <v>4.0948991813220578E-2</v>
      </c>
      <c r="P165" s="237">
        <f t="shared" si="8"/>
        <v>3.8276101258383419E-2</v>
      </c>
      <c r="Q165" s="237">
        <f t="shared" si="8"/>
        <v>3.3288537891461266E-2</v>
      </c>
    </row>
    <row r="166" spans="1:17" x14ac:dyDescent="0.25">
      <c r="A166" s="142" t="s">
        <v>190</v>
      </c>
      <c r="B166" s="235">
        <f t="shared" ref="B166:Q166" si="9">IF(B$36=0,0,B$36/B$5)</f>
        <v>2.878650588212853E-2</v>
      </c>
      <c r="C166" s="235">
        <f t="shared" si="9"/>
        <v>2.7793391902831675E-2</v>
      </c>
      <c r="D166" s="235">
        <f t="shared" si="9"/>
        <v>2.9090262339506106E-2</v>
      </c>
      <c r="E166" s="235">
        <f t="shared" si="9"/>
        <v>2.3577574104501765E-2</v>
      </c>
      <c r="F166" s="235">
        <f t="shared" si="9"/>
        <v>1.6575631086579758E-2</v>
      </c>
      <c r="G166" s="235">
        <f t="shared" si="9"/>
        <v>1.5646520701054517E-2</v>
      </c>
      <c r="H166" s="235">
        <f t="shared" si="9"/>
        <v>1.4478128561452423E-2</v>
      </c>
      <c r="I166" s="235">
        <f t="shared" si="9"/>
        <v>1.4426318703638292E-2</v>
      </c>
      <c r="J166" s="235">
        <f t="shared" si="9"/>
        <v>1.3749927506841078E-2</v>
      </c>
      <c r="K166" s="235">
        <f t="shared" si="9"/>
        <v>1.9140333555463192E-2</v>
      </c>
      <c r="L166" s="235">
        <f t="shared" si="9"/>
        <v>2.0244677721870576E-2</v>
      </c>
      <c r="M166" s="235">
        <f t="shared" si="9"/>
        <v>1.7697901016147696E-2</v>
      </c>
      <c r="N166" s="235">
        <f t="shared" si="9"/>
        <v>8.9716815411711726E-3</v>
      </c>
      <c r="O166" s="235">
        <f t="shared" si="9"/>
        <v>1.0847951044922068E-2</v>
      </c>
      <c r="P166" s="235">
        <f t="shared" si="9"/>
        <v>8.7610494555671516E-3</v>
      </c>
      <c r="Q166" s="235">
        <f t="shared" si="9"/>
        <v>9.5629508584841282E-3</v>
      </c>
    </row>
    <row r="167" spans="1:17" x14ac:dyDescent="0.25">
      <c r="A167" s="142" t="s">
        <v>189</v>
      </c>
      <c r="B167" s="235">
        <f t="shared" ref="B167:Q167" si="10">IF(B$42=0,0,B$42/B$5)</f>
        <v>1.099850371737645E-2</v>
      </c>
      <c r="C167" s="235">
        <f t="shared" si="10"/>
        <v>1.494403657413592E-2</v>
      </c>
      <c r="D167" s="235">
        <f t="shared" si="10"/>
        <v>1.5097732967941724E-2</v>
      </c>
      <c r="E167" s="235">
        <f t="shared" si="10"/>
        <v>1.5782360408759813E-2</v>
      </c>
      <c r="F167" s="235">
        <f t="shared" si="10"/>
        <v>2.0860945959314023E-2</v>
      </c>
      <c r="G167" s="235">
        <f t="shared" si="10"/>
        <v>2.0248671820574268E-2</v>
      </c>
      <c r="H167" s="235">
        <f t="shared" si="10"/>
        <v>1.9889432695817964E-2</v>
      </c>
      <c r="I167" s="235">
        <f t="shared" si="10"/>
        <v>2.0568466057546614E-2</v>
      </c>
      <c r="J167" s="235">
        <f t="shared" si="10"/>
        <v>2.0720603256497001E-2</v>
      </c>
      <c r="K167" s="235">
        <f t="shared" si="10"/>
        <v>1.5465708860304487E-2</v>
      </c>
      <c r="L167" s="235">
        <f t="shared" si="10"/>
        <v>1.2881265682055632E-2</v>
      </c>
      <c r="M167" s="235">
        <f t="shared" si="10"/>
        <v>2.2876291656831183E-2</v>
      </c>
      <c r="N167" s="235">
        <f t="shared" si="10"/>
        <v>3.4206044493256732E-2</v>
      </c>
      <c r="O167" s="235">
        <f t="shared" si="10"/>
        <v>3.0101040768298511E-2</v>
      </c>
      <c r="P167" s="235">
        <f t="shared" si="10"/>
        <v>2.9515051802816269E-2</v>
      </c>
      <c r="Q167" s="235">
        <f t="shared" si="10"/>
        <v>2.3725587032977138E-2</v>
      </c>
    </row>
    <row r="168" spans="1:17" x14ac:dyDescent="0.25">
      <c r="A168" s="127" t="s">
        <v>180</v>
      </c>
      <c r="B168" s="236">
        <f t="shared" ref="B168:Q168" si="11">IF(B$43=0,0,B$43/B$5)</f>
        <v>1.8256151561005487E-2</v>
      </c>
      <c r="C168" s="236">
        <f t="shared" si="11"/>
        <v>1.8405797082089202E-2</v>
      </c>
      <c r="D168" s="236">
        <f t="shared" si="11"/>
        <v>1.9328551088769918E-2</v>
      </c>
      <c r="E168" s="236">
        <f t="shared" si="11"/>
        <v>1.8921279036462041E-2</v>
      </c>
      <c r="F168" s="236">
        <f t="shared" si="11"/>
        <v>1.569045915887237E-2</v>
      </c>
      <c r="G168" s="236">
        <f t="shared" si="11"/>
        <v>1.4580070386719426E-2</v>
      </c>
      <c r="H168" s="236">
        <f t="shared" si="11"/>
        <v>1.3883023013788527E-2</v>
      </c>
      <c r="I168" s="236">
        <f t="shared" si="11"/>
        <v>1.4146917572580442E-2</v>
      </c>
      <c r="J168" s="236">
        <f t="shared" si="11"/>
        <v>1.354055580626367E-2</v>
      </c>
      <c r="K168" s="236">
        <f t="shared" si="11"/>
        <v>1.4243099453227456E-2</v>
      </c>
      <c r="L168" s="236">
        <f t="shared" si="11"/>
        <v>1.3739719275827875E-2</v>
      </c>
      <c r="M168" s="236">
        <f t="shared" si="11"/>
        <v>1.5746871387846639E-2</v>
      </c>
      <c r="N168" s="236">
        <f t="shared" si="11"/>
        <v>1.6065085436373871E-2</v>
      </c>
      <c r="O168" s="236">
        <f t="shared" si="11"/>
        <v>1.5408515416182378E-2</v>
      </c>
      <c r="P168" s="236">
        <f t="shared" si="11"/>
        <v>1.4277883184283156E-2</v>
      </c>
      <c r="Q168" s="236">
        <f t="shared" si="11"/>
        <v>1.254906681174028E-2</v>
      </c>
    </row>
    <row r="169" spans="1:17" x14ac:dyDescent="0.25">
      <c r="A169" s="142" t="s">
        <v>188</v>
      </c>
      <c r="B169" s="235">
        <f t="shared" ref="B169:Q169" si="12">IF(B$44=0,0,B$44/B$5)</f>
        <v>1.3441452772185534E-3</v>
      </c>
      <c r="C169" s="235">
        <f t="shared" si="12"/>
        <v>1.2733400286273461E-3</v>
      </c>
      <c r="D169" s="235">
        <f t="shared" si="12"/>
        <v>1.3468233912498804E-3</v>
      </c>
      <c r="E169" s="235">
        <f t="shared" si="12"/>
        <v>1.0920440413427601E-3</v>
      </c>
      <c r="F169" s="235">
        <f t="shared" si="12"/>
        <v>7.360572209637624E-4</v>
      </c>
      <c r="G169" s="235">
        <f t="shared" si="12"/>
        <v>6.8525959042606526E-4</v>
      </c>
      <c r="H169" s="235">
        <f t="shared" si="12"/>
        <v>6.264459318711898E-4</v>
      </c>
      <c r="I169" s="235">
        <f t="shared" si="12"/>
        <v>6.2566258205662873E-4</v>
      </c>
      <c r="J169" s="235">
        <f t="shared" si="12"/>
        <v>5.9730862100212121E-4</v>
      </c>
      <c r="K169" s="235">
        <f t="shared" si="12"/>
        <v>8.4920464229739203E-4</v>
      </c>
      <c r="L169" s="235">
        <f t="shared" si="12"/>
        <v>8.903095801072392E-4</v>
      </c>
      <c r="M169" s="235">
        <f t="shared" si="12"/>
        <v>7.372300564691827E-4</v>
      </c>
      <c r="N169" s="235">
        <f t="shared" si="12"/>
        <v>3.7287226681844202E-4</v>
      </c>
      <c r="O169" s="235">
        <f t="shared" si="12"/>
        <v>4.5210366531142355E-4</v>
      </c>
      <c r="P169" s="235">
        <f t="shared" si="12"/>
        <v>3.6229885116820487E-4</v>
      </c>
      <c r="Q169" s="235">
        <f t="shared" si="12"/>
        <v>3.9575377247802896E-4</v>
      </c>
    </row>
    <row r="170" spans="1:17" x14ac:dyDescent="0.25">
      <c r="A170" s="142" t="s">
        <v>187</v>
      </c>
      <c r="B170" s="235">
        <f t="shared" ref="B170:Q170" si="13">IF(B$45=0,0,B$45/B$5)</f>
        <v>1.6339696567244658E-2</v>
      </c>
      <c r="C170" s="235">
        <f t="shared" si="13"/>
        <v>1.6354840610760753E-2</v>
      </c>
      <c r="D170" s="235">
        <f t="shared" si="13"/>
        <v>1.7196113626974922E-2</v>
      </c>
      <c r="E170" s="235">
        <f t="shared" si="13"/>
        <v>1.7007996175366445E-2</v>
      </c>
      <c r="F170" s="235">
        <f t="shared" si="13"/>
        <v>1.3868897729739224E-2</v>
      </c>
      <c r="G170" s="235">
        <f t="shared" si="13"/>
        <v>1.2841166416314487E-2</v>
      </c>
      <c r="H170" s="235">
        <f t="shared" si="13"/>
        <v>1.2221625793921092E-2</v>
      </c>
      <c r="I170" s="235">
        <f t="shared" si="13"/>
        <v>1.2450970042535281E-2</v>
      </c>
      <c r="J170" s="235">
        <f t="shared" si="13"/>
        <v>1.1865045742498435E-2</v>
      </c>
      <c r="K170" s="235">
        <f t="shared" si="13"/>
        <v>1.258913302865396E-2</v>
      </c>
      <c r="L170" s="235">
        <f t="shared" si="13"/>
        <v>1.2179130019444677E-2</v>
      </c>
      <c r="M170" s="235">
        <f t="shared" si="13"/>
        <v>1.3819268137887961E-2</v>
      </c>
      <c r="N170" s="235">
        <f t="shared" si="13"/>
        <v>1.3912293634042653E-2</v>
      </c>
      <c r="O170" s="235">
        <f t="shared" si="13"/>
        <v>1.3390097045488308E-2</v>
      </c>
      <c r="P170" s="235">
        <f t="shared" si="13"/>
        <v>1.2379761700776953E-2</v>
      </c>
      <c r="Q170" s="235">
        <f t="shared" si="13"/>
        <v>1.0918746561988633E-2</v>
      </c>
    </row>
    <row r="171" spans="1:17" x14ac:dyDescent="0.25">
      <c r="A171" s="142" t="s">
        <v>186</v>
      </c>
      <c r="B171" s="235">
        <f t="shared" ref="B171:Q171" si="14">IF(B$56=0,0,B$56/B$5)</f>
        <v>5.7230971654227648E-4</v>
      </c>
      <c r="C171" s="235">
        <f t="shared" si="14"/>
        <v>7.7761644270110252E-4</v>
      </c>
      <c r="D171" s="235">
        <f t="shared" si="14"/>
        <v>7.8561407054511599E-4</v>
      </c>
      <c r="E171" s="235">
        <f t="shared" si="14"/>
        <v>8.2123881975283263E-4</v>
      </c>
      <c r="F171" s="235">
        <f t="shared" si="14"/>
        <v>1.0855042081693836E-3</v>
      </c>
      <c r="G171" s="235">
        <f t="shared" si="14"/>
        <v>1.0536443799788724E-3</v>
      </c>
      <c r="H171" s="235">
        <f t="shared" si="14"/>
        <v>1.0349512879962444E-3</v>
      </c>
      <c r="I171" s="235">
        <f t="shared" si="14"/>
        <v>1.0702849479885328E-3</v>
      </c>
      <c r="J171" s="235">
        <f t="shared" si="14"/>
        <v>1.0782014427631131E-3</v>
      </c>
      <c r="K171" s="235">
        <f t="shared" si="14"/>
        <v>8.0476178227610357E-4</v>
      </c>
      <c r="L171" s="235">
        <f t="shared" si="14"/>
        <v>6.7027967627595892E-4</v>
      </c>
      <c r="M171" s="235">
        <f t="shared" si="14"/>
        <v>1.1903731934894942E-3</v>
      </c>
      <c r="N171" s="235">
        <f t="shared" si="14"/>
        <v>1.7799195355127763E-3</v>
      </c>
      <c r="O171" s="235">
        <f t="shared" si="14"/>
        <v>1.566314705382646E-3</v>
      </c>
      <c r="P171" s="235">
        <f t="shared" si="14"/>
        <v>1.5358226323379976E-3</v>
      </c>
      <c r="Q171" s="235">
        <f t="shared" si="14"/>
        <v>1.2345664772736181E-3</v>
      </c>
    </row>
    <row r="172" spans="1:17" x14ac:dyDescent="0.25">
      <c r="A172" s="72" t="s">
        <v>179</v>
      </c>
      <c r="B172" s="234">
        <f t="shared" ref="B172:Q172" si="15">IF(B$57=0,0,B$57/B$5)</f>
        <v>1.1840601295953511E-2</v>
      </c>
      <c r="C172" s="234">
        <f t="shared" si="15"/>
        <v>1.2253738131504401E-2</v>
      </c>
      <c r="D172" s="234">
        <f t="shared" si="15"/>
        <v>1.2798492664889834E-2</v>
      </c>
      <c r="E172" s="234">
        <f t="shared" si="15"/>
        <v>1.1188725198746845E-2</v>
      </c>
      <c r="F172" s="234">
        <f t="shared" si="15"/>
        <v>9.8840395026430442E-3</v>
      </c>
      <c r="G172" s="234">
        <f t="shared" si="15"/>
        <v>9.3915072822865348E-3</v>
      </c>
      <c r="H172" s="234">
        <f t="shared" si="15"/>
        <v>8.9013736204069452E-3</v>
      </c>
      <c r="I172" s="234">
        <f t="shared" si="15"/>
        <v>9.0515395086647726E-3</v>
      </c>
      <c r="J172" s="234">
        <f t="shared" si="15"/>
        <v>8.8897939703084655E-3</v>
      </c>
      <c r="K172" s="234">
        <f t="shared" si="15"/>
        <v>9.432310782307449E-3</v>
      </c>
      <c r="L172" s="234">
        <f t="shared" si="15"/>
        <v>9.1251191912947154E-3</v>
      </c>
      <c r="M172" s="234">
        <f t="shared" si="15"/>
        <v>1.0353980021016219E-2</v>
      </c>
      <c r="N172" s="234">
        <f t="shared" si="15"/>
        <v>1.0423678656213117E-2</v>
      </c>
      <c r="O172" s="234">
        <f t="shared" si="15"/>
        <v>1.0032426891576556E-2</v>
      </c>
      <c r="P172" s="234">
        <f t="shared" si="15"/>
        <v>9.2754409304323989E-3</v>
      </c>
      <c r="Q172" s="234">
        <f t="shared" si="15"/>
        <v>8.1807866110808342E-3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1</v>
      </c>
      <c r="C175" s="77">
        <f t="shared" si="16"/>
        <v>1.0000000000000002</v>
      </c>
      <c r="D175" s="77">
        <f t="shared" si="16"/>
        <v>0.99999999999999989</v>
      </c>
      <c r="E175" s="77">
        <f t="shared" si="16"/>
        <v>1</v>
      </c>
      <c r="F175" s="77">
        <f t="shared" si="16"/>
        <v>1</v>
      </c>
      <c r="G175" s="77">
        <f t="shared" si="16"/>
        <v>1.0000000000000002</v>
      </c>
      <c r="H175" s="77">
        <f t="shared" si="16"/>
        <v>0.99999999999999978</v>
      </c>
      <c r="I175" s="77">
        <f t="shared" si="16"/>
        <v>1</v>
      </c>
      <c r="J175" s="77">
        <f t="shared" si="16"/>
        <v>1</v>
      </c>
      <c r="K175" s="77">
        <f t="shared" si="16"/>
        <v>1</v>
      </c>
      <c r="L175" s="77">
        <f t="shared" si="16"/>
        <v>1</v>
      </c>
      <c r="M175" s="77">
        <f t="shared" si="16"/>
        <v>0.99999999999999989</v>
      </c>
      <c r="N175" s="77">
        <f t="shared" si="16"/>
        <v>1</v>
      </c>
      <c r="O175" s="77">
        <f t="shared" si="16"/>
        <v>1</v>
      </c>
      <c r="P175" s="77">
        <f t="shared" si="16"/>
        <v>0.99999999999999989</v>
      </c>
      <c r="Q175" s="77">
        <f t="shared" si="16"/>
        <v>0.99999999999999989</v>
      </c>
    </row>
    <row r="176" spans="1:17" x14ac:dyDescent="0.25">
      <c r="A176" s="132" t="s">
        <v>83</v>
      </c>
      <c r="B176" s="240">
        <f t="shared" ref="B176:Q176" si="17">IF(B$61=0,0,B$61/B$60)</f>
        <v>9.0393012734678348E-3</v>
      </c>
      <c r="C176" s="240">
        <f t="shared" si="17"/>
        <v>8.7808631606010393E-3</v>
      </c>
      <c r="D176" s="240">
        <f t="shared" si="17"/>
        <v>8.8394902680426352E-3</v>
      </c>
      <c r="E176" s="240">
        <f t="shared" si="17"/>
        <v>8.9506223880605022E-3</v>
      </c>
      <c r="F176" s="240">
        <f t="shared" si="17"/>
        <v>8.6492078592754207E-3</v>
      </c>
      <c r="G176" s="240">
        <f t="shared" si="17"/>
        <v>8.5151282052557554E-3</v>
      </c>
      <c r="H176" s="240">
        <f t="shared" si="17"/>
        <v>8.4535790169081877E-3</v>
      </c>
      <c r="I176" s="240">
        <f t="shared" si="17"/>
        <v>8.4359331252281539E-3</v>
      </c>
      <c r="J176" s="240">
        <f t="shared" si="17"/>
        <v>8.5558321143541626E-3</v>
      </c>
      <c r="K176" s="240">
        <f t="shared" si="17"/>
        <v>8.5865261649269511E-3</v>
      </c>
      <c r="L176" s="240">
        <f t="shared" si="17"/>
        <v>8.704630465548353E-3</v>
      </c>
      <c r="M176" s="240">
        <f t="shared" si="17"/>
        <v>8.6278471697944174E-3</v>
      </c>
      <c r="N176" s="240">
        <f t="shared" si="17"/>
        <v>8.2288238177980547E-3</v>
      </c>
      <c r="O176" s="240">
        <f t="shared" si="17"/>
        <v>8.3827752994511794E-3</v>
      </c>
      <c r="P176" s="240">
        <f t="shared" si="17"/>
        <v>8.3125036652914354E-3</v>
      </c>
      <c r="Q176" s="240">
        <f t="shared" si="17"/>
        <v>8.4587583419961157E-3</v>
      </c>
    </row>
    <row r="177" spans="1:17" x14ac:dyDescent="0.25">
      <c r="A177" s="76" t="s">
        <v>82</v>
      </c>
      <c r="B177" s="239">
        <f t="shared" ref="B177:Q177" si="18">IF(B$62=0,0,B$62/B$60)</f>
        <v>6.0545889101348898E-3</v>
      </c>
      <c r="C177" s="239">
        <f t="shared" si="18"/>
        <v>5.8814852061226889E-3</v>
      </c>
      <c r="D177" s="239">
        <f t="shared" si="18"/>
        <v>5.9207540637268782E-3</v>
      </c>
      <c r="E177" s="239">
        <f t="shared" si="18"/>
        <v>5.9951911558276715E-3</v>
      </c>
      <c r="F177" s="239">
        <f t="shared" si="18"/>
        <v>5.7933015397915021E-3</v>
      </c>
      <c r="G177" s="239">
        <f t="shared" si="18"/>
        <v>5.7034940246149723E-3</v>
      </c>
      <c r="H177" s="239">
        <f t="shared" si="18"/>
        <v>5.6622679362345781E-3</v>
      </c>
      <c r="I177" s="239">
        <f t="shared" si="18"/>
        <v>5.650448591260542E-3</v>
      </c>
      <c r="J177" s="239">
        <f t="shared" si="18"/>
        <v>5.7307577952506209E-3</v>
      </c>
      <c r="K177" s="239">
        <f t="shared" si="18"/>
        <v>5.7513168907584343E-3</v>
      </c>
      <c r="L177" s="239">
        <f t="shared" si="18"/>
        <v>5.830423999499291E-3</v>
      </c>
      <c r="M177" s="239">
        <f t="shared" si="18"/>
        <v>5.7789939965719695E-3</v>
      </c>
      <c r="N177" s="239">
        <f t="shared" si="18"/>
        <v>5.5117252897557414E-3</v>
      </c>
      <c r="O177" s="239">
        <f t="shared" si="18"/>
        <v>5.6148430977938221E-3</v>
      </c>
      <c r="P177" s="239">
        <f t="shared" si="18"/>
        <v>5.567774652566815E-3</v>
      </c>
      <c r="Q177" s="239">
        <f t="shared" si="18"/>
        <v>5.6657370853746107E-3</v>
      </c>
    </row>
    <row r="178" spans="1:17" x14ac:dyDescent="0.25">
      <c r="A178" s="76" t="s">
        <v>81</v>
      </c>
      <c r="B178" s="239">
        <f t="shared" ref="B178:Q178" si="19">IF(B$63=0,0,B$63/B$60)</f>
        <v>9.0126671760227487E-3</v>
      </c>
      <c r="C178" s="239">
        <f t="shared" si="19"/>
        <v>8.7549905452299938E-3</v>
      </c>
      <c r="D178" s="239">
        <f t="shared" si="19"/>
        <v>8.8134449092210389E-3</v>
      </c>
      <c r="E178" s="239">
        <f t="shared" si="19"/>
        <v>8.9242495809523318E-3</v>
      </c>
      <c r="F178" s="239">
        <f t="shared" si="19"/>
        <v>8.6237231632820561E-3</v>
      </c>
      <c r="G178" s="239">
        <f t="shared" si="19"/>
        <v>8.490038571940639E-3</v>
      </c>
      <c r="H178" s="239">
        <f t="shared" si="19"/>
        <v>8.4286707368891375E-3</v>
      </c>
      <c r="I178" s="239">
        <f t="shared" si="19"/>
        <v>8.4110768384311804E-3</v>
      </c>
      <c r="J178" s="239">
        <f t="shared" si="19"/>
        <v>8.5306225478884029E-3</v>
      </c>
      <c r="K178" s="239">
        <f t="shared" si="19"/>
        <v>8.5612261591330591E-3</v>
      </c>
      <c r="L178" s="239">
        <f t="shared" si="19"/>
        <v>8.6789824680949014E-3</v>
      </c>
      <c r="M178" s="239">
        <f t="shared" si="19"/>
        <v>8.6024254125911127E-3</v>
      </c>
      <c r="N178" s="239">
        <f t="shared" si="19"/>
        <v>8.2045777739069188E-3</v>
      </c>
      <c r="O178" s="239">
        <f t="shared" si="19"/>
        <v>8.3580756409896134E-3</v>
      </c>
      <c r="P178" s="239">
        <f t="shared" si="19"/>
        <v>8.2880110606159078E-3</v>
      </c>
      <c r="Q178" s="239">
        <f t="shared" si="19"/>
        <v>8.433834801212443E-3</v>
      </c>
    </row>
    <row r="179" spans="1:17" x14ac:dyDescent="0.25">
      <c r="A179" s="76" t="s">
        <v>80</v>
      </c>
      <c r="B179" s="239">
        <f t="shared" ref="B179:Q179" si="20">IF(B$64=0,0,B$64/B$60)</f>
        <v>4.2709055698212574E-2</v>
      </c>
      <c r="C179" s="239">
        <f t="shared" si="20"/>
        <v>4.14879825839259E-2</v>
      </c>
      <c r="D179" s="239">
        <f t="shared" si="20"/>
        <v>4.1764985011591142E-2</v>
      </c>
      <c r="E179" s="239">
        <f t="shared" si="20"/>
        <v>4.2290064081323561E-2</v>
      </c>
      <c r="F179" s="239">
        <f t="shared" si="20"/>
        <v>4.0865935212434361E-2</v>
      </c>
      <c r="G179" s="239">
        <f t="shared" si="20"/>
        <v>4.0232433215069682E-2</v>
      </c>
      <c r="H179" s="239">
        <f t="shared" si="20"/>
        <v>3.9941624486187953E-2</v>
      </c>
      <c r="I179" s="239">
        <f t="shared" si="20"/>
        <v>3.9858250854995989E-2</v>
      </c>
      <c r="J179" s="239">
        <f t="shared" si="20"/>
        <v>4.0424751787957777E-2</v>
      </c>
      <c r="K179" s="239">
        <f t="shared" si="20"/>
        <v>4.0569775598522068E-2</v>
      </c>
      <c r="L179" s="239">
        <f t="shared" si="20"/>
        <v>4.1127796954469491E-2</v>
      </c>
      <c r="M179" s="239">
        <f t="shared" si="20"/>
        <v>4.0765009836766869E-2</v>
      </c>
      <c r="N179" s="239">
        <f t="shared" si="20"/>
        <v>3.8879697017807996E-2</v>
      </c>
      <c r="O179" s="239">
        <f t="shared" si="20"/>
        <v>3.9607089789198954E-2</v>
      </c>
      <c r="P179" s="239">
        <f t="shared" si="20"/>
        <v>3.9275069089087747E-2</v>
      </c>
      <c r="Q179" s="239">
        <f t="shared" si="20"/>
        <v>3.996609585592853E-2</v>
      </c>
    </row>
    <row r="180" spans="1:17" x14ac:dyDescent="0.25">
      <c r="A180" s="129" t="s">
        <v>79</v>
      </c>
      <c r="B180" s="238">
        <f t="shared" ref="B180:Q180" si="21">IF(B$65=0,0,B$65/B$60)</f>
        <v>3.9921676203780392E-2</v>
      </c>
      <c r="C180" s="238">
        <f t="shared" si="21"/>
        <v>3.8780295653619123E-2</v>
      </c>
      <c r="D180" s="238">
        <f t="shared" si="21"/>
        <v>3.9039219693126168E-2</v>
      </c>
      <c r="E180" s="238">
        <f t="shared" si="21"/>
        <v>3.9530029809635429E-2</v>
      </c>
      <c r="F180" s="238">
        <f t="shared" si="21"/>
        <v>3.8198845810204829E-2</v>
      </c>
      <c r="G180" s="238">
        <f t="shared" si="21"/>
        <v>3.7606688919826679E-2</v>
      </c>
      <c r="H180" s="238">
        <f t="shared" si="21"/>
        <v>3.7334859638615596E-2</v>
      </c>
      <c r="I180" s="238">
        <f t="shared" si="21"/>
        <v>3.7256927334705668E-2</v>
      </c>
      <c r="J180" s="238">
        <f t="shared" si="21"/>
        <v>3.7786455942751804E-2</v>
      </c>
      <c r="K180" s="238">
        <f t="shared" si="21"/>
        <v>3.7922014866088732E-2</v>
      </c>
      <c r="L180" s="238">
        <f t="shared" si="21"/>
        <v>3.8443617311348606E-2</v>
      </c>
      <c r="M180" s="238">
        <f t="shared" si="21"/>
        <v>3.810450726531607E-2</v>
      </c>
      <c r="N180" s="238">
        <f t="shared" si="21"/>
        <v>3.6342238194486134E-2</v>
      </c>
      <c r="O180" s="238">
        <f t="shared" si="21"/>
        <v>3.7022158136936559E-2</v>
      </c>
      <c r="P180" s="238">
        <f t="shared" si="21"/>
        <v>3.6711806557719905E-2</v>
      </c>
      <c r="Q180" s="238">
        <f t="shared" si="21"/>
        <v>3.7357733899895204E-2</v>
      </c>
    </row>
    <row r="181" spans="1:17" x14ac:dyDescent="0.25">
      <c r="A181" s="127" t="s">
        <v>183</v>
      </c>
      <c r="B181" s="237">
        <f t="shared" ref="B181:Q181" si="22">IF(B$70=0,0,B$70/B$60)</f>
        <v>0.23011092775068023</v>
      </c>
      <c r="C181" s="237">
        <f t="shared" si="22"/>
        <v>0.23537235008236537</v>
      </c>
      <c r="D181" s="237">
        <f t="shared" si="22"/>
        <v>0.23504733131181538</v>
      </c>
      <c r="E181" s="237">
        <f t="shared" si="22"/>
        <v>0.21783450505746915</v>
      </c>
      <c r="F181" s="237">
        <f t="shared" si="22"/>
        <v>0.20898882854146891</v>
      </c>
      <c r="G181" s="237">
        <f t="shared" si="22"/>
        <v>0.2170161746484438</v>
      </c>
      <c r="H181" s="237">
        <f t="shared" si="22"/>
        <v>0.21793959877882157</v>
      </c>
      <c r="I181" s="237">
        <f t="shared" si="22"/>
        <v>0.2189965425364564</v>
      </c>
      <c r="J181" s="237">
        <f t="shared" si="22"/>
        <v>0.19580753658525904</v>
      </c>
      <c r="K181" s="237">
        <f t="shared" si="22"/>
        <v>0.21921589121531623</v>
      </c>
      <c r="L181" s="237">
        <f t="shared" si="22"/>
        <v>0.2107537724700756</v>
      </c>
      <c r="M181" s="237">
        <f t="shared" si="22"/>
        <v>0.1891666446601406</v>
      </c>
      <c r="N181" s="237">
        <f t="shared" si="22"/>
        <v>0.37249522813193398</v>
      </c>
      <c r="O181" s="237">
        <f t="shared" si="22"/>
        <v>0.29015039361350353</v>
      </c>
      <c r="P181" s="237">
        <f t="shared" si="22"/>
        <v>0.31666499778187418</v>
      </c>
      <c r="Q181" s="237">
        <f t="shared" si="22"/>
        <v>0.18545935064175526</v>
      </c>
    </row>
    <row r="182" spans="1:17" x14ac:dyDescent="0.25">
      <c r="A182" s="142" t="s">
        <v>192</v>
      </c>
      <c r="B182" s="235">
        <f t="shared" ref="B182:Q182" si="23">IF(B$71=0,0,B$71/B$60)</f>
        <v>0.22419740440799993</v>
      </c>
      <c r="C182" s="235">
        <f t="shared" si="23"/>
        <v>0.22962789730906213</v>
      </c>
      <c r="D182" s="235">
        <f t="shared" si="23"/>
        <v>0.2292645246040784</v>
      </c>
      <c r="E182" s="235">
        <f t="shared" si="23"/>
        <v>0.21197899556375729</v>
      </c>
      <c r="F182" s="235">
        <f t="shared" si="23"/>
        <v>0.20333050484761808</v>
      </c>
      <c r="G182" s="235">
        <f t="shared" si="23"/>
        <v>0.21144556604891682</v>
      </c>
      <c r="H182" s="235">
        <f t="shared" si="23"/>
        <v>0.21240925574308156</v>
      </c>
      <c r="I182" s="235">
        <f t="shared" si="23"/>
        <v>0.21347774346735662</v>
      </c>
      <c r="J182" s="235">
        <f t="shared" si="23"/>
        <v>0.1902102994323395</v>
      </c>
      <c r="K182" s="235">
        <f t="shared" si="23"/>
        <v>0.21359857397223797</v>
      </c>
      <c r="L182" s="235">
        <f t="shared" si="23"/>
        <v>0.20505919123086896</v>
      </c>
      <c r="M182" s="235">
        <f t="shared" si="23"/>
        <v>0.18352229515876772</v>
      </c>
      <c r="N182" s="235">
        <f t="shared" si="23"/>
        <v>0.36711192025700085</v>
      </c>
      <c r="O182" s="235">
        <f t="shared" si="23"/>
        <v>0.28466637046723986</v>
      </c>
      <c r="P182" s="235">
        <f t="shared" si="23"/>
        <v>0.31122694643546089</v>
      </c>
      <c r="Q182" s="235">
        <f t="shared" si="23"/>
        <v>0.17992561928440937</v>
      </c>
    </row>
    <row r="183" spans="1:17" x14ac:dyDescent="0.25">
      <c r="A183" s="142" t="s">
        <v>191</v>
      </c>
      <c r="B183" s="235">
        <f t="shared" ref="B183:Q183" si="24">IF(B$82=0,0,B$82/B$60)</f>
        <v>5.9135233426803099E-3</v>
      </c>
      <c r="C183" s="235">
        <f t="shared" si="24"/>
        <v>5.7444527733032102E-3</v>
      </c>
      <c r="D183" s="235">
        <f t="shared" si="24"/>
        <v>5.7828067077369911E-3</v>
      </c>
      <c r="E183" s="235">
        <f t="shared" si="24"/>
        <v>5.855509493711838E-3</v>
      </c>
      <c r="F183" s="235">
        <f t="shared" si="24"/>
        <v>5.6583236938508481E-3</v>
      </c>
      <c r="G183" s="235">
        <f t="shared" si="24"/>
        <v>5.5706085995269926E-3</v>
      </c>
      <c r="H183" s="235">
        <f t="shared" si="24"/>
        <v>5.5303430357400308E-3</v>
      </c>
      <c r="I183" s="235">
        <f t="shared" si="24"/>
        <v>5.5187990690997706E-3</v>
      </c>
      <c r="J183" s="235">
        <f t="shared" si="24"/>
        <v>5.59723715291955E-3</v>
      </c>
      <c r="K183" s="235">
        <f t="shared" si="24"/>
        <v>5.6173172430782911E-3</v>
      </c>
      <c r="L183" s="235">
        <f t="shared" si="24"/>
        <v>5.6945812392066152E-3</v>
      </c>
      <c r="M183" s="235">
        <f t="shared" si="24"/>
        <v>5.6443495013728737E-3</v>
      </c>
      <c r="N183" s="235">
        <f t="shared" si="24"/>
        <v>5.3833078749331064E-3</v>
      </c>
      <c r="O183" s="235">
        <f t="shared" si="24"/>
        <v>5.484023146263662E-3</v>
      </c>
      <c r="P183" s="235">
        <f t="shared" si="24"/>
        <v>5.4380513464132576E-3</v>
      </c>
      <c r="Q183" s="235">
        <f t="shared" si="24"/>
        <v>5.5337313573458934E-3</v>
      </c>
    </row>
    <row r="184" spans="1:17" x14ac:dyDescent="0.25">
      <c r="A184" s="127" t="s">
        <v>181</v>
      </c>
      <c r="B184" s="237">
        <f t="shared" ref="B184:Q184" si="25">IF(B$83=0,0,B$83/B$60)</f>
        <v>0.43443985434820775</v>
      </c>
      <c r="C184" s="237">
        <f t="shared" si="25"/>
        <v>0.43805242576439912</v>
      </c>
      <c r="D184" s="237">
        <f t="shared" si="25"/>
        <v>0.43653772997267642</v>
      </c>
      <c r="E184" s="237">
        <f t="shared" si="25"/>
        <v>0.45037687530072995</v>
      </c>
      <c r="F184" s="237">
        <f t="shared" si="25"/>
        <v>0.46858359835805646</v>
      </c>
      <c r="G184" s="237">
        <f t="shared" si="25"/>
        <v>0.46552313292484609</v>
      </c>
      <c r="H184" s="237">
        <f t="shared" si="25"/>
        <v>0.46685432880081013</v>
      </c>
      <c r="I184" s="237">
        <f t="shared" si="25"/>
        <v>0.46651229268280037</v>
      </c>
      <c r="J184" s="237">
        <f t="shared" si="25"/>
        <v>0.4745343085881108</v>
      </c>
      <c r="K184" s="237">
        <f t="shared" si="25"/>
        <v>0.45060957939323487</v>
      </c>
      <c r="L184" s="237">
        <f t="shared" si="25"/>
        <v>0.45199032319451538</v>
      </c>
      <c r="M184" s="237">
        <f t="shared" si="25"/>
        <v>0.48360869045778021</v>
      </c>
      <c r="N184" s="237">
        <f t="shared" si="25"/>
        <v>0.30915613979028606</v>
      </c>
      <c r="O184" s="237">
        <f t="shared" si="25"/>
        <v>0.39207262065515347</v>
      </c>
      <c r="P184" s="237">
        <f t="shared" si="25"/>
        <v>0.36628273028954944</v>
      </c>
      <c r="Q184" s="237">
        <f t="shared" si="25"/>
        <v>0.49232893638581104</v>
      </c>
    </row>
    <row r="185" spans="1:17" x14ac:dyDescent="0.25">
      <c r="A185" s="142" t="s">
        <v>190</v>
      </c>
      <c r="B185" s="235">
        <f t="shared" ref="B185:Q185" si="26">IF(B$84=0,0,B$84/B$60)</f>
        <v>0.3143396356697461</v>
      </c>
      <c r="C185" s="235">
        <f t="shared" si="26"/>
        <v>0.28487822447757832</v>
      </c>
      <c r="D185" s="235">
        <f t="shared" si="26"/>
        <v>0.28738568015230226</v>
      </c>
      <c r="E185" s="235">
        <f t="shared" si="26"/>
        <v>0.26978688566616166</v>
      </c>
      <c r="F185" s="235">
        <f t="shared" si="26"/>
        <v>0.20747273048183595</v>
      </c>
      <c r="G185" s="235">
        <f t="shared" si="26"/>
        <v>0.202919021307365</v>
      </c>
      <c r="H185" s="235">
        <f t="shared" si="26"/>
        <v>0.19667316343020472</v>
      </c>
      <c r="I185" s="235">
        <f t="shared" si="26"/>
        <v>0.19231594248500219</v>
      </c>
      <c r="J185" s="235">
        <f t="shared" si="26"/>
        <v>0.18928668048056546</v>
      </c>
      <c r="K185" s="235">
        <f t="shared" si="26"/>
        <v>0.24922866212935493</v>
      </c>
      <c r="L185" s="235">
        <f t="shared" si="26"/>
        <v>0.27623057598391443</v>
      </c>
      <c r="M185" s="235">
        <f t="shared" si="26"/>
        <v>0.2109434142843841</v>
      </c>
      <c r="N185" s="235">
        <f t="shared" si="26"/>
        <v>6.4237992303825001E-2</v>
      </c>
      <c r="O185" s="235">
        <f t="shared" si="26"/>
        <v>0.10386542883207796</v>
      </c>
      <c r="P185" s="235">
        <f t="shared" si="26"/>
        <v>8.38387664700843E-2</v>
      </c>
      <c r="Q185" s="235">
        <f t="shared" si="26"/>
        <v>0.14143359015100912</v>
      </c>
    </row>
    <row r="186" spans="1:17" x14ac:dyDescent="0.25">
      <c r="A186" s="142" t="s">
        <v>189</v>
      </c>
      <c r="B186" s="235">
        <f t="shared" ref="B186:Q186" si="27">IF(B$90=0,0,B$90/B$60)</f>
        <v>0.12010021867846167</v>
      </c>
      <c r="C186" s="235">
        <f t="shared" si="27"/>
        <v>0.15317420128682074</v>
      </c>
      <c r="D186" s="235">
        <f t="shared" si="27"/>
        <v>0.14915204982037417</v>
      </c>
      <c r="E186" s="235">
        <f t="shared" si="27"/>
        <v>0.18058998963456829</v>
      </c>
      <c r="F186" s="235">
        <f t="shared" si="27"/>
        <v>0.26111086787622051</v>
      </c>
      <c r="G186" s="235">
        <f t="shared" si="27"/>
        <v>0.2626041116174811</v>
      </c>
      <c r="H186" s="235">
        <f t="shared" si="27"/>
        <v>0.27018116537060538</v>
      </c>
      <c r="I186" s="235">
        <f t="shared" si="27"/>
        <v>0.2741963501977982</v>
      </c>
      <c r="J186" s="235">
        <f t="shared" si="27"/>
        <v>0.28524762810754528</v>
      </c>
      <c r="K186" s="235">
        <f t="shared" si="27"/>
        <v>0.20138091726387988</v>
      </c>
      <c r="L186" s="235">
        <f t="shared" si="27"/>
        <v>0.17575974721060095</v>
      </c>
      <c r="M186" s="235">
        <f t="shared" si="27"/>
        <v>0.27266527617339609</v>
      </c>
      <c r="N186" s="235">
        <f t="shared" si="27"/>
        <v>0.24491814748646104</v>
      </c>
      <c r="O186" s="235">
        <f t="shared" si="27"/>
        <v>0.28820719182307547</v>
      </c>
      <c r="P186" s="235">
        <f t="shared" si="27"/>
        <v>0.28244396381946513</v>
      </c>
      <c r="Q186" s="235">
        <f t="shared" si="27"/>
        <v>0.3508953462348019</v>
      </c>
    </row>
    <row r="187" spans="1:17" x14ac:dyDescent="0.25">
      <c r="A187" s="127" t="s">
        <v>180</v>
      </c>
      <c r="B187" s="236">
        <f t="shared" ref="B187:Q187" si="28">IF(B$91=0,0,B$91/B$60)</f>
        <v>9.8168995744097723E-2</v>
      </c>
      <c r="C187" s="236">
        <f t="shared" si="28"/>
        <v>9.607896139525883E-2</v>
      </c>
      <c r="D187" s="236">
        <f t="shared" si="28"/>
        <v>9.6379723702560122E-2</v>
      </c>
      <c r="E187" s="236">
        <f t="shared" si="28"/>
        <v>9.6836204136374823E-2</v>
      </c>
      <c r="F187" s="236">
        <f t="shared" si="28"/>
        <v>9.5387241083337584E-2</v>
      </c>
      <c r="G187" s="236">
        <f t="shared" si="28"/>
        <v>9.3939930023421991E-2</v>
      </c>
      <c r="H187" s="236">
        <f t="shared" si="28"/>
        <v>9.3300966431537763E-2</v>
      </c>
      <c r="I187" s="236">
        <f t="shared" si="28"/>
        <v>9.3049260644725032E-2</v>
      </c>
      <c r="J187" s="236">
        <f t="shared" si="28"/>
        <v>0.10506892127702905</v>
      </c>
      <c r="K187" s="236">
        <f t="shared" si="28"/>
        <v>0.10477958189134742</v>
      </c>
      <c r="L187" s="236">
        <f t="shared" si="28"/>
        <v>0.10876073770980919</v>
      </c>
      <c r="M187" s="236">
        <f t="shared" si="28"/>
        <v>0.1007450475697784</v>
      </c>
      <c r="N187" s="236">
        <f t="shared" si="28"/>
        <v>0.10234331435381581</v>
      </c>
      <c r="O187" s="236">
        <f t="shared" si="28"/>
        <v>9.7730466075623801E-2</v>
      </c>
      <c r="P187" s="236">
        <f t="shared" si="28"/>
        <v>9.885037150395859E-2</v>
      </c>
      <c r="Q187" s="236">
        <f t="shared" si="28"/>
        <v>0.10017065052299769</v>
      </c>
    </row>
    <row r="188" spans="1:17" x14ac:dyDescent="0.25">
      <c r="A188" s="142" t="s">
        <v>188</v>
      </c>
      <c r="B188" s="235">
        <f t="shared" ref="B188:Q188" si="29">IF(B$92=0,0,B$92/B$60)</f>
        <v>1.1009831772600944E-2</v>
      </c>
      <c r="C188" s="235">
        <f t="shared" si="29"/>
        <v>9.7900830238887571E-3</v>
      </c>
      <c r="D188" s="235">
        <f t="shared" si="29"/>
        <v>9.9805027225800935E-3</v>
      </c>
      <c r="E188" s="235">
        <f t="shared" si="29"/>
        <v>9.3731625838014403E-3</v>
      </c>
      <c r="F188" s="235">
        <f t="shared" si="29"/>
        <v>6.9107758719827578E-3</v>
      </c>
      <c r="G188" s="235">
        <f t="shared" si="29"/>
        <v>6.6662927649469295E-3</v>
      </c>
      <c r="H188" s="235">
        <f t="shared" si="29"/>
        <v>6.383230810809575E-3</v>
      </c>
      <c r="I188" s="235">
        <f t="shared" si="29"/>
        <v>6.2563959807743251E-3</v>
      </c>
      <c r="J188" s="235">
        <f t="shared" si="29"/>
        <v>6.1679764952297343E-3</v>
      </c>
      <c r="K188" s="235">
        <f t="shared" si="29"/>
        <v>8.294402842578574E-3</v>
      </c>
      <c r="L188" s="235">
        <f t="shared" si="29"/>
        <v>9.1122622134280299E-3</v>
      </c>
      <c r="M188" s="235">
        <f t="shared" si="29"/>
        <v>6.5913067361323035E-3</v>
      </c>
      <c r="N188" s="235">
        <f t="shared" si="29"/>
        <v>3.1582768825949214E-3</v>
      </c>
      <c r="O188" s="235">
        <f t="shared" si="29"/>
        <v>4.0531550556364426E-3</v>
      </c>
      <c r="P188" s="235">
        <f t="shared" si="29"/>
        <v>3.4836748366917961E-3</v>
      </c>
      <c r="Q188" s="235">
        <f t="shared" si="29"/>
        <v>4.390459602134778E-3</v>
      </c>
    </row>
    <row r="189" spans="1:17" x14ac:dyDescent="0.25">
      <c r="A189" s="142" t="s">
        <v>187</v>
      </c>
      <c r="B189" s="235">
        <f t="shared" ref="B189:Q189" si="30">IF(B$93=0,0,B$93/B$60)</f>
        <v>8.2471401563854241E-2</v>
      </c>
      <c r="C189" s="235">
        <f t="shared" si="30"/>
        <v>8.0310169335582091E-2</v>
      </c>
      <c r="D189" s="235">
        <f t="shared" si="30"/>
        <v>8.0577504917641443E-2</v>
      </c>
      <c r="E189" s="235">
        <f t="shared" si="30"/>
        <v>8.0414237029811042E-2</v>
      </c>
      <c r="F189" s="235">
        <f t="shared" si="30"/>
        <v>7.8284762613925848E-2</v>
      </c>
      <c r="G189" s="235">
        <f t="shared" si="30"/>
        <v>7.7023650238646574E-2</v>
      </c>
      <c r="H189" s="235">
        <f t="shared" si="30"/>
        <v>7.6372000365505746E-2</v>
      </c>
      <c r="I189" s="235">
        <f t="shared" si="30"/>
        <v>7.6090408357761305E-2</v>
      </c>
      <c r="J189" s="235">
        <f t="shared" si="30"/>
        <v>8.7767134014212808E-2</v>
      </c>
      <c r="K189" s="235">
        <f t="shared" si="30"/>
        <v>8.8624861191283641E-2</v>
      </c>
      <c r="L189" s="235">
        <f t="shared" si="30"/>
        <v>9.2788205425129638E-2</v>
      </c>
      <c r="M189" s="235">
        <f t="shared" si="30"/>
        <v>8.351104554482941E-2</v>
      </c>
      <c r="N189" s="235">
        <f t="shared" si="30"/>
        <v>8.4108886139681177E-2</v>
      </c>
      <c r="O189" s="235">
        <f t="shared" si="30"/>
        <v>7.9635141371868459E-2</v>
      </c>
      <c r="P189" s="235">
        <f t="shared" si="30"/>
        <v>8.0599035548149289E-2</v>
      </c>
      <c r="Q189" s="235">
        <f t="shared" si="30"/>
        <v>8.2084012585833685E-2</v>
      </c>
    </row>
    <row r="190" spans="1:17" x14ac:dyDescent="0.25">
      <c r="A190" s="142" t="s">
        <v>186</v>
      </c>
      <c r="B190" s="235">
        <f t="shared" ref="B190:Q190" si="31">IF(B$104=0,0,B$104/B$60)</f>
        <v>4.6877624076425446E-3</v>
      </c>
      <c r="C190" s="235">
        <f t="shared" si="31"/>
        <v>5.9787090357879729E-3</v>
      </c>
      <c r="D190" s="235">
        <f t="shared" si="31"/>
        <v>5.8217160623385885E-3</v>
      </c>
      <c r="E190" s="235">
        <f t="shared" si="31"/>
        <v>7.0488045227623331E-3</v>
      </c>
      <c r="F190" s="235">
        <f t="shared" si="31"/>
        <v>1.019170259742897E-2</v>
      </c>
      <c r="G190" s="235">
        <f t="shared" si="31"/>
        <v>1.0249987019828485E-2</v>
      </c>
      <c r="H190" s="235">
        <f t="shared" si="31"/>
        <v>1.0545735255222441E-2</v>
      </c>
      <c r="I190" s="235">
        <f t="shared" si="31"/>
        <v>1.070245630618941E-2</v>
      </c>
      <c r="J190" s="235">
        <f t="shared" si="31"/>
        <v>1.1133810767586518E-2</v>
      </c>
      <c r="K190" s="235">
        <f t="shared" si="31"/>
        <v>7.8603178574851908E-3</v>
      </c>
      <c r="L190" s="235">
        <f t="shared" si="31"/>
        <v>6.8602700712515115E-3</v>
      </c>
      <c r="M190" s="235">
        <f t="shared" si="31"/>
        <v>1.0642695288816685E-2</v>
      </c>
      <c r="N190" s="235">
        <f t="shared" si="31"/>
        <v>1.5076151331539729E-2</v>
      </c>
      <c r="O190" s="235">
        <f t="shared" si="31"/>
        <v>1.4042169648118911E-2</v>
      </c>
      <c r="P190" s="235">
        <f t="shared" si="31"/>
        <v>1.4767661119117509E-2</v>
      </c>
      <c r="Q190" s="235">
        <f t="shared" si="31"/>
        <v>1.3696178335029221E-2</v>
      </c>
    </row>
    <row r="191" spans="1:17" x14ac:dyDescent="0.25">
      <c r="A191" s="72" t="s">
        <v>179</v>
      </c>
      <c r="B191" s="234">
        <f t="shared" ref="B191:Q191" si="32">IF(B$105=0,0,B$105/B$60)</f>
        <v>0.13054293289539595</v>
      </c>
      <c r="C191" s="234">
        <f t="shared" si="32"/>
        <v>0.1268106456084783</v>
      </c>
      <c r="D191" s="234">
        <f t="shared" si="32"/>
        <v>0.12765732106724006</v>
      </c>
      <c r="E191" s="234">
        <f t="shared" si="32"/>
        <v>0.12926225848962666</v>
      </c>
      <c r="F191" s="234">
        <f t="shared" si="32"/>
        <v>0.12490931843214888</v>
      </c>
      <c r="G191" s="234">
        <f t="shared" si="32"/>
        <v>0.12297297946658056</v>
      </c>
      <c r="H191" s="234">
        <f t="shared" si="32"/>
        <v>0.122084104173995</v>
      </c>
      <c r="I191" s="234">
        <f t="shared" si="32"/>
        <v>0.12182926739139685</v>
      </c>
      <c r="J191" s="234">
        <f t="shared" si="32"/>
        <v>0.12356081336139832</v>
      </c>
      <c r="K191" s="234">
        <f t="shared" si="32"/>
        <v>0.12400408782067229</v>
      </c>
      <c r="L191" s="234">
        <f t="shared" si="32"/>
        <v>0.12570971542663911</v>
      </c>
      <c r="M191" s="234">
        <f t="shared" si="32"/>
        <v>0.12460083363126026</v>
      </c>
      <c r="N191" s="234">
        <f t="shared" si="32"/>
        <v>0.11883825563020933</v>
      </c>
      <c r="O191" s="234">
        <f t="shared" si="32"/>
        <v>0.12106157769134918</v>
      </c>
      <c r="P191" s="234">
        <f t="shared" si="32"/>
        <v>0.12004673539933584</v>
      </c>
      <c r="Q191" s="234">
        <f t="shared" si="32"/>
        <v>0.12215890246502902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1</v>
      </c>
      <c r="C194" s="77">
        <f t="shared" si="33"/>
        <v>0.99999999999999989</v>
      </c>
      <c r="D194" s="77">
        <f t="shared" si="33"/>
        <v>1</v>
      </c>
      <c r="E194" s="77">
        <f t="shared" si="33"/>
        <v>1</v>
      </c>
      <c r="F194" s="77">
        <f t="shared" si="33"/>
        <v>1</v>
      </c>
      <c r="G194" s="77">
        <f t="shared" si="33"/>
        <v>1</v>
      </c>
      <c r="H194" s="77">
        <f t="shared" si="33"/>
        <v>1.0000000000000002</v>
      </c>
      <c r="I194" s="77">
        <f t="shared" si="33"/>
        <v>0.99999999999999989</v>
      </c>
      <c r="J194" s="77">
        <f t="shared" si="33"/>
        <v>1</v>
      </c>
      <c r="K194" s="77">
        <f t="shared" si="33"/>
        <v>1</v>
      </c>
      <c r="L194" s="77">
        <f t="shared" si="33"/>
        <v>0.99999999999999978</v>
      </c>
      <c r="M194" s="77">
        <f t="shared" si="33"/>
        <v>0.99999999999999989</v>
      </c>
      <c r="N194" s="77">
        <f t="shared" si="33"/>
        <v>1</v>
      </c>
      <c r="O194" s="77">
        <f t="shared" si="33"/>
        <v>1</v>
      </c>
      <c r="P194" s="77">
        <f t="shared" si="33"/>
        <v>1</v>
      </c>
      <c r="Q194" s="77">
        <f t="shared" si="33"/>
        <v>1</v>
      </c>
    </row>
    <row r="195" spans="1:17" x14ac:dyDescent="0.25">
      <c r="A195" s="132" t="s">
        <v>83</v>
      </c>
      <c r="B195" s="240">
        <f t="shared" ref="B195:Q195" si="34">IF(B$109=0,0,B$109/B$108)</f>
        <v>9.4711735948975664E-3</v>
      </c>
      <c r="C195" s="240">
        <f t="shared" si="34"/>
        <v>9.3398183066458126E-3</v>
      </c>
      <c r="D195" s="240">
        <f t="shared" si="34"/>
        <v>9.3773467754832886E-3</v>
      </c>
      <c r="E195" s="240">
        <f t="shared" si="34"/>
        <v>9.2912913317675597E-3</v>
      </c>
      <c r="F195" s="240">
        <f t="shared" si="34"/>
        <v>8.9684453147304416E-3</v>
      </c>
      <c r="G195" s="240">
        <f t="shared" si="34"/>
        <v>8.9329181133659431E-3</v>
      </c>
      <c r="H195" s="240">
        <f t="shared" si="34"/>
        <v>8.8914671844755565E-3</v>
      </c>
      <c r="I195" s="240">
        <f t="shared" si="34"/>
        <v>8.8816512732118168E-3</v>
      </c>
      <c r="J195" s="240">
        <f t="shared" si="34"/>
        <v>8.8668588326250297E-3</v>
      </c>
      <c r="K195" s="240">
        <f t="shared" si="34"/>
        <v>9.1247638190030522E-3</v>
      </c>
      <c r="L195" s="240">
        <f t="shared" si="34"/>
        <v>9.1823353811518668E-3</v>
      </c>
      <c r="M195" s="240">
        <f t="shared" si="34"/>
        <v>8.8404759306349012E-3</v>
      </c>
      <c r="N195" s="240">
        <f t="shared" si="34"/>
        <v>8.5432378956193239E-3</v>
      </c>
      <c r="O195" s="240">
        <f t="shared" si="34"/>
        <v>8.6695610341994134E-3</v>
      </c>
      <c r="P195" s="240">
        <f t="shared" si="34"/>
        <v>8.5623927950120148E-3</v>
      </c>
      <c r="Q195" s="240">
        <f t="shared" si="34"/>
        <v>8.6368521074147893E-3</v>
      </c>
    </row>
    <row r="196" spans="1:17" x14ac:dyDescent="0.25">
      <c r="A196" s="76" t="s">
        <v>82</v>
      </c>
      <c r="B196" s="239">
        <f t="shared" ref="B196:Q196" si="35">IF(B$110=0,0,B$110/B$108)</f>
        <v>7.8521698906980075E-3</v>
      </c>
      <c r="C196" s="239">
        <f t="shared" si="35"/>
        <v>7.7432684933094039E-3</v>
      </c>
      <c r="D196" s="239">
        <f t="shared" si="35"/>
        <v>7.7743818405727671E-3</v>
      </c>
      <c r="E196" s="239">
        <f t="shared" si="35"/>
        <v>7.703036726125774E-3</v>
      </c>
      <c r="F196" s="239">
        <f t="shared" si="35"/>
        <v>7.4353780512096722E-3</v>
      </c>
      <c r="G196" s="239">
        <f t="shared" si="35"/>
        <v>7.4059238744849046E-3</v>
      </c>
      <c r="H196" s="239">
        <f t="shared" si="35"/>
        <v>7.3715585730242793E-3</v>
      </c>
      <c r="I196" s="239">
        <f t="shared" si="35"/>
        <v>7.363420594968805E-3</v>
      </c>
      <c r="J196" s="239">
        <f t="shared" si="35"/>
        <v>7.3511567761905183E-3</v>
      </c>
      <c r="K196" s="239">
        <f t="shared" si="35"/>
        <v>7.564975449072764E-3</v>
      </c>
      <c r="L196" s="239">
        <f t="shared" si="35"/>
        <v>7.6127057205471384E-3</v>
      </c>
      <c r="M196" s="239">
        <f t="shared" si="35"/>
        <v>7.3292837710596933E-3</v>
      </c>
      <c r="N196" s="239">
        <f t="shared" si="35"/>
        <v>7.0828556462307971E-3</v>
      </c>
      <c r="O196" s="239">
        <f t="shared" si="35"/>
        <v>7.1875850902979408E-3</v>
      </c>
      <c r="P196" s="239">
        <f t="shared" si="35"/>
        <v>7.0987362045125775E-3</v>
      </c>
      <c r="Q196" s="239">
        <f t="shared" si="35"/>
        <v>7.1604674319125398E-3</v>
      </c>
    </row>
    <row r="197" spans="1:17" x14ac:dyDescent="0.25">
      <c r="A197" s="76" t="s">
        <v>81</v>
      </c>
      <c r="B197" s="239">
        <f t="shared" ref="B197:Q197" si="36">IF(B$111=0,0,B$111/B$108)</f>
        <v>9.6400947685702301E-3</v>
      </c>
      <c r="C197" s="239">
        <f t="shared" si="36"/>
        <v>9.5063967200219538E-3</v>
      </c>
      <c r="D197" s="239">
        <f t="shared" si="36"/>
        <v>9.5445945201665435E-3</v>
      </c>
      <c r="E197" s="239">
        <f t="shared" si="36"/>
        <v>9.4570042522384053E-3</v>
      </c>
      <c r="F197" s="239">
        <f t="shared" si="36"/>
        <v>9.1284001812951855E-3</v>
      </c>
      <c r="G197" s="239">
        <f t="shared" si="36"/>
        <v>9.0922393418190351E-3</v>
      </c>
      <c r="H197" s="239">
        <f t="shared" si="36"/>
        <v>9.0500491233899416E-3</v>
      </c>
      <c r="I197" s="239">
        <f t="shared" si="36"/>
        <v>9.0400581424545604E-3</v>
      </c>
      <c r="J197" s="239">
        <f t="shared" si="36"/>
        <v>9.0250018743283054E-3</v>
      </c>
      <c r="K197" s="239">
        <f t="shared" si="36"/>
        <v>9.2875066721825397E-3</v>
      </c>
      <c r="L197" s="239">
        <f t="shared" si="36"/>
        <v>9.3461050401174497E-3</v>
      </c>
      <c r="M197" s="239">
        <f t="shared" si="36"/>
        <v>8.9981484255020946E-3</v>
      </c>
      <c r="N197" s="239">
        <f t="shared" si="36"/>
        <v>8.6956090624903722E-3</v>
      </c>
      <c r="O197" s="239">
        <f t="shared" si="36"/>
        <v>8.8241852114938433E-3</v>
      </c>
      <c r="P197" s="239">
        <f t="shared" si="36"/>
        <v>8.7151055951616169E-3</v>
      </c>
      <c r="Q197" s="239">
        <f t="shared" si="36"/>
        <v>8.7908929113556748E-3</v>
      </c>
    </row>
    <row r="198" spans="1:17" x14ac:dyDescent="0.25">
      <c r="A198" s="76" t="s">
        <v>80</v>
      </c>
      <c r="B198" s="239">
        <f t="shared" ref="B198:Q198" si="37">IF(B$112=0,0,B$112/B$108)</f>
        <v>5.0444028089089425E-2</v>
      </c>
      <c r="C198" s="239">
        <f t="shared" si="37"/>
        <v>4.9744422091603388E-2</v>
      </c>
      <c r="D198" s="239">
        <f t="shared" si="37"/>
        <v>4.9944300925753138E-2</v>
      </c>
      <c r="E198" s="239">
        <f t="shared" si="37"/>
        <v>4.9485964566851025E-2</v>
      </c>
      <c r="F198" s="239">
        <f t="shared" si="37"/>
        <v>4.7766467675711292E-2</v>
      </c>
      <c r="G198" s="239">
        <f t="shared" si="37"/>
        <v>4.7577247709927641E-2</v>
      </c>
      <c r="H198" s="239">
        <f t="shared" si="37"/>
        <v>4.7356477622639621E-2</v>
      </c>
      <c r="I198" s="239">
        <f t="shared" si="37"/>
        <v>4.7304197501433227E-2</v>
      </c>
      <c r="J198" s="239">
        <f t="shared" si="37"/>
        <v>4.7225412092107816E-2</v>
      </c>
      <c r="K198" s="239">
        <f t="shared" si="37"/>
        <v>4.85990292311895E-2</v>
      </c>
      <c r="L198" s="239">
        <f t="shared" si="37"/>
        <v>4.8905658760156442E-2</v>
      </c>
      <c r="M198" s="239">
        <f t="shared" si="37"/>
        <v>4.7084895203073199E-2</v>
      </c>
      <c r="N198" s="239">
        <f t="shared" si="37"/>
        <v>4.5501787931599563E-2</v>
      </c>
      <c r="O198" s="239">
        <f t="shared" si="37"/>
        <v>4.6174592403715756E-2</v>
      </c>
      <c r="P198" s="239">
        <f t="shared" si="37"/>
        <v>4.5603808053322287E-2</v>
      </c>
      <c r="Q198" s="239">
        <f t="shared" si="37"/>
        <v>4.600038273424286E-2</v>
      </c>
    </row>
    <row r="199" spans="1:17" x14ac:dyDescent="0.25">
      <c r="A199" s="129" t="s">
        <v>79</v>
      </c>
      <c r="B199" s="238">
        <f t="shared" ref="B199:Q199" si="38">IF(B$113=0,0,B$113/B$108)</f>
        <v>4.1858001196992012E-2</v>
      </c>
      <c r="C199" s="238">
        <f t="shared" si="38"/>
        <v>4.1277474427232966E-2</v>
      </c>
      <c r="D199" s="238">
        <f t="shared" si="38"/>
        <v>4.1443332087614838E-2</v>
      </c>
      <c r="E199" s="238">
        <f t="shared" si="38"/>
        <v>4.10630086958019E-2</v>
      </c>
      <c r="F199" s="238">
        <f t="shared" si="38"/>
        <v>3.9636185627659207E-2</v>
      </c>
      <c r="G199" s="238">
        <f t="shared" si="38"/>
        <v>3.947917260046243E-2</v>
      </c>
      <c r="H199" s="238">
        <f t="shared" si="38"/>
        <v>3.9295979565964048E-2</v>
      </c>
      <c r="I199" s="238">
        <f t="shared" si="38"/>
        <v>3.9252597991198235E-2</v>
      </c>
      <c r="J199" s="238">
        <f t="shared" si="38"/>
        <v>3.9187222566538955E-2</v>
      </c>
      <c r="K199" s="238">
        <f t="shared" si="38"/>
        <v>4.0327037724645368E-2</v>
      </c>
      <c r="L199" s="238">
        <f t="shared" si="38"/>
        <v>4.0581476152279722E-2</v>
      </c>
      <c r="M199" s="238">
        <f t="shared" si="38"/>
        <v>3.9070622914762113E-2</v>
      </c>
      <c r="N199" s="238">
        <f t="shared" si="38"/>
        <v>3.7756974727363647E-2</v>
      </c>
      <c r="O199" s="238">
        <f t="shared" si="38"/>
        <v>3.8315261832220608E-2</v>
      </c>
      <c r="P199" s="238">
        <f t="shared" si="38"/>
        <v>3.7841630107573278E-2</v>
      </c>
      <c r="Q199" s="238">
        <f t="shared" si="38"/>
        <v>3.817070421401364E-2</v>
      </c>
    </row>
    <row r="200" spans="1:17" x14ac:dyDescent="0.25">
      <c r="A200" s="127" t="s">
        <v>183</v>
      </c>
      <c r="B200" s="237">
        <f t="shared" ref="B200:Q200" si="39">IF(B$118=0,0,B$118/B$108)</f>
        <v>0.13009339622596322</v>
      </c>
      <c r="C200" s="237">
        <f t="shared" si="39"/>
        <v>0.12664873528904216</v>
      </c>
      <c r="D200" s="237">
        <f t="shared" si="39"/>
        <v>0.12708575948725767</v>
      </c>
      <c r="E200" s="237">
        <f t="shared" si="39"/>
        <v>0.125726027055829</v>
      </c>
      <c r="F200" s="237">
        <f t="shared" si="39"/>
        <v>0.12171534037050558</v>
      </c>
      <c r="G200" s="237">
        <f t="shared" si="39"/>
        <v>0.12137684504300388</v>
      </c>
      <c r="H200" s="237">
        <f t="shared" si="39"/>
        <v>0.1208577422782688</v>
      </c>
      <c r="I200" s="237">
        <f t="shared" si="39"/>
        <v>0.12079931574370363</v>
      </c>
      <c r="J200" s="237">
        <f t="shared" si="39"/>
        <v>0.12048998666558786</v>
      </c>
      <c r="K200" s="237">
        <f t="shared" si="39"/>
        <v>0.12397015792435079</v>
      </c>
      <c r="L200" s="237">
        <f t="shared" si="39"/>
        <v>0.12511561845484648</v>
      </c>
      <c r="M200" s="237">
        <f t="shared" si="39"/>
        <v>0.12078320612557193</v>
      </c>
      <c r="N200" s="237">
        <f t="shared" si="39"/>
        <v>0.11678109435395558</v>
      </c>
      <c r="O200" s="237">
        <f t="shared" si="39"/>
        <v>0.11286883025279605</v>
      </c>
      <c r="P200" s="237">
        <f t="shared" si="39"/>
        <v>0.11734048565870245</v>
      </c>
      <c r="Q200" s="237">
        <f t="shared" si="39"/>
        <v>0.11843283597871619</v>
      </c>
    </row>
    <row r="201" spans="1:17" x14ac:dyDescent="0.25">
      <c r="A201" s="142" t="s">
        <v>192</v>
      </c>
      <c r="B201" s="235">
        <f t="shared" ref="B201:Q201" si="40">IF(B$119=0,0,B$119/B$108)</f>
        <v>0.11316848907870412</v>
      </c>
      <c r="C201" s="235">
        <f t="shared" si="40"/>
        <v>0.10995855893144574</v>
      </c>
      <c r="D201" s="235">
        <f t="shared" si="40"/>
        <v>0.11032852007310455</v>
      </c>
      <c r="E201" s="235">
        <f t="shared" si="40"/>
        <v>0.10912256799210564</v>
      </c>
      <c r="F201" s="235">
        <f t="shared" si="40"/>
        <v>0.10568880440997183</v>
      </c>
      <c r="G201" s="235">
        <f t="shared" si="40"/>
        <v>0.10541379589097082</v>
      </c>
      <c r="H201" s="235">
        <f t="shared" si="40"/>
        <v>0.10496876558574757</v>
      </c>
      <c r="I201" s="235">
        <f t="shared" si="40"/>
        <v>0.10492788000162956</v>
      </c>
      <c r="J201" s="235">
        <f t="shared" si="40"/>
        <v>0.10464498488979093</v>
      </c>
      <c r="K201" s="235">
        <f t="shared" si="40"/>
        <v>0.10766428211815764</v>
      </c>
      <c r="L201" s="235">
        <f t="shared" si="40"/>
        <v>0.10870686275378828</v>
      </c>
      <c r="M201" s="235">
        <f t="shared" si="40"/>
        <v>0.10498535037259725</v>
      </c>
      <c r="N201" s="235">
        <f t="shared" si="40"/>
        <v>0.10151440045678115</v>
      </c>
      <c r="O201" s="235">
        <f t="shared" si="40"/>
        <v>9.7376397974881776E-2</v>
      </c>
      <c r="P201" s="235">
        <f t="shared" si="40"/>
        <v>0.10203956211824379</v>
      </c>
      <c r="Q201" s="235">
        <f t="shared" si="40"/>
        <v>0.10299885427645335</v>
      </c>
    </row>
    <row r="202" spans="1:17" x14ac:dyDescent="0.25">
      <c r="A202" s="142" t="s">
        <v>191</v>
      </c>
      <c r="B202" s="235">
        <f t="shared" ref="B202:Q202" si="41">IF(B$130=0,0,B$130/B$108)</f>
        <v>1.6924907147259083E-2</v>
      </c>
      <c r="C202" s="235">
        <f t="shared" si="41"/>
        <v>1.6690176357596426E-2</v>
      </c>
      <c r="D202" s="235">
        <f t="shared" si="41"/>
        <v>1.6757239414153136E-2</v>
      </c>
      <c r="E202" s="235">
        <f t="shared" si="41"/>
        <v>1.660345906372335E-2</v>
      </c>
      <c r="F202" s="235">
        <f t="shared" si="41"/>
        <v>1.6026535960533744E-2</v>
      </c>
      <c r="G202" s="235">
        <f t="shared" si="41"/>
        <v>1.5963049152033046E-2</v>
      </c>
      <c r="H202" s="235">
        <f t="shared" si="41"/>
        <v>1.5888976692521227E-2</v>
      </c>
      <c r="I202" s="235">
        <f t="shared" si="41"/>
        <v>1.5871435742074065E-2</v>
      </c>
      <c r="J202" s="235">
        <f t="shared" si="41"/>
        <v>1.5845001775796917E-2</v>
      </c>
      <c r="K202" s="235">
        <f t="shared" si="41"/>
        <v>1.6305875806193165E-2</v>
      </c>
      <c r="L202" s="235">
        <f t="shared" si="41"/>
        <v>1.6408755701058174E-2</v>
      </c>
      <c r="M202" s="235">
        <f t="shared" si="41"/>
        <v>1.5797855752974686E-2</v>
      </c>
      <c r="N202" s="235">
        <f t="shared" si="41"/>
        <v>1.5266693897174416E-2</v>
      </c>
      <c r="O202" s="235">
        <f t="shared" si="41"/>
        <v>1.5492432277914287E-2</v>
      </c>
      <c r="P202" s="235">
        <f t="shared" si="41"/>
        <v>1.5300923540458651E-2</v>
      </c>
      <c r="Q202" s="235">
        <f t="shared" si="41"/>
        <v>1.5433981702262858E-2</v>
      </c>
    </row>
    <row r="203" spans="1:17" x14ac:dyDescent="0.25">
      <c r="A203" s="127" t="s">
        <v>181</v>
      </c>
      <c r="B203" s="237">
        <f t="shared" ref="B203:Q203" si="42">IF(B$131=0,0,B$131/B$108)</f>
        <v>0.32208531766096482</v>
      </c>
      <c r="C203" s="237">
        <f t="shared" si="42"/>
        <v>0.32968534392403026</v>
      </c>
      <c r="D203" s="237">
        <f t="shared" si="42"/>
        <v>0.32767768998011509</v>
      </c>
      <c r="E203" s="237">
        <f t="shared" si="42"/>
        <v>0.33080438587911004</v>
      </c>
      <c r="F203" s="237">
        <f t="shared" si="42"/>
        <v>0.34379554621129454</v>
      </c>
      <c r="G203" s="237">
        <f t="shared" si="42"/>
        <v>0.34555387042967922</v>
      </c>
      <c r="H203" s="237">
        <f t="shared" si="42"/>
        <v>0.34744537633595041</v>
      </c>
      <c r="I203" s="237">
        <f t="shared" si="42"/>
        <v>0.34753297163556962</v>
      </c>
      <c r="J203" s="237">
        <f t="shared" si="42"/>
        <v>0.34797455674650957</v>
      </c>
      <c r="K203" s="237">
        <f t="shared" si="42"/>
        <v>0.3388261239383592</v>
      </c>
      <c r="L203" s="237">
        <f t="shared" si="42"/>
        <v>0.33736830738030088</v>
      </c>
      <c r="M203" s="237">
        <f t="shared" si="42"/>
        <v>0.35062237892277531</v>
      </c>
      <c r="N203" s="237">
        <f t="shared" si="42"/>
        <v>0.35816461170300695</v>
      </c>
      <c r="O203" s="237">
        <f t="shared" si="42"/>
        <v>0.35814240022253702</v>
      </c>
      <c r="P203" s="237">
        <f t="shared" si="42"/>
        <v>0.35761003669166258</v>
      </c>
      <c r="Q203" s="237">
        <f t="shared" si="42"/>
        <v>0.35569401708583692</v>
      </c>
    </row>
    <row r="204" spans="1:17" x14ac:dyDescent="0.25">
      <c r="A204" s="142" t="s">
        <v>190</v>
      </c>
      <c r="B204" s="235">
        <f t="shared" ref="B204:Q204" si="43">IF(B$132=0,0,B$132/B$108)</f>
        <v>0.23304533503266925</v>
      </c>
      <c r="C204" s="235">
        <f t="shared" si="43"/>
        <v>0.21440396146526824</v>
      </c>
      <c r="D204" s="235">
        <f t="shared" si="43"/>
        <v>0.21571990080116293</v>
      </c>
      <c r="E204" s="235">
        <f t="shared" si="43"/>
        <v>0.19816000759683683</v>
      </c>
      <c r="F204" s="235">
        <f t="shared" si="43"/>
        <v>0.15222086507058621</v>
      </c>
      <c r="G204" s="235">
        <f t="shared" si="43"/>
        <v>0.15062506723566535</v>
      </c>
      <c r="H204" s="235">
        <f t="shared" si="43"/>
        <v>0.14636938562552057</v>
      </c>
      <c r="I204" s="235">
        <f t="shared" si="43"/>
        <v>0.14326767382773456</v>
      </c>
      <c r="J204" s="235">
        <f t="shared" si="43"/>
        <v>0.13880334371231848</v>
      </c>
      <c r="K204" s="235">
        <f t="shared" si="43"/>
        <v>0.18740210023351331</v>
      </c>
      <c r="L204" s="235">
        <f t="shared" si="43"/>
        <v>0.20618017042429815</v>
      </c>
      <c r="M204" s="235">
        <f t="shared" si="43"/>
        <v>0.15293662664430605</v>
      </c>
      <c r="N204" s="235">
        <f t="shared" si="43"/>
        <v>7.442121507173495E-2</v>
      </c>
      <c r="O204" s="235">
        <f t="shared" si="43"/>
        <v>9.487684684511917E-2</v>
      </c>
      <c r="P204" s="235">
        <f t="shared" si="43"/>
        <v>8.1853666237143866E-2</v>
      </c>
      <c r="Q204" s="235">
        <f t="shared" si="43"/>
        <v>0.10218185061594959</v>
      </c>
    </row>
    <row r="205" spans="1:17" x14ac:dyDescent="0.25">
      <c r="A205" s="142" t="s">
        <v>189</v>
      </c>
      <c r="B205" s="235">
        <f t="shared" ref="B205:Q205" si="44">IF(B$138=0,0,B$138/B$108)</f>
        <v>8.9039982628295586E-2</v>
      </c>
      <c r="C205" s="235">
        <f t="shared" si="44"/>
        <v>0.11528138245876197</v>
      </c>
      <c r="D205" s="235">
        <f t="shared" si="44"/>
        <v>0.11195778917895217</v>
      </c>
      <c r="E205" s="235">
        <f t="shared" si="44"/>
        <v>0.13264437828227324</v>
      </c>
      <c r="F205" s="235">
        <f t="shared" si="44"/>
        <v>0.19157468114070836</v>
      </c>
      <c r="G205" s="235">
        <f t="shared" si="44"/>
        <v>0.1949288031940139</v>
      </c>
      <c r="H205" s="235">
        <f t="shared" si="44"/>
        <v>0.20107599071042981</v>
      </c>
      <c r="I205" s="235">
        <f t="shared" si="44"/>
        <v>0.20426529780783506</v>
      </c>
      <c r="J205" s="235">
        <f t="shared" si="44"/>
        <v>0.20917121303419106</v>
      </c>
      <c r="K205" s="235">
        <f t="shared" si="44"/>
        <v>0.15142402370484587</v>
      </c>
      <c r="L205" s="235">
        <f t="shared" si="44"/>
        <v>0.13118813695600273</v>
      </c>
      <c r="M205" s="235">
        <f t="shared" si="44"/>
        <v>0.1976857522784693</v>
      </c>
      <c r="N205" s="235">
        <f t="shared" si="44"/>
        <v>0.28374339663127202</v>
      </c>
      <c r="O205" s="235">
        <f t="shared" si="44"/>
        <v>0.26326555337741786</v>
      </c>
      <c r="P205" s="235">
        <f t="shared" si="44"/>
        <v>0.27575637045451873</v>
      </c>
      <c r="Q205" s="235">
        <f t="shared" si="44"/>
        <v>0.25351216646988733</v>
      </c>
    </row>
    <row r="206" spans="1:17" x14ac:dyDescent="0.25">
      <c r="A206" s="127" t="s">
        <v>180</v>
      </c>
      <c r="B206" s="236">
        <f t="shared" ref="B206:Q206" si="45">IF(B$139=0,0,B$139/B$108)</f>
        <v>0.17816639163379544</v>
      </c>
      <c r="C206" s="236">
        <f t="shared" si="45"/>
        <v>0.17913775371175603</v>
      </c>
      <c r="D206" s="236">
        <f t="shared" si="45"/>
        <v>0.17924366717397838</v>
      </c>
      <c r="E206" s="236">
        <f t="shared" si="45"/>
        <v>0.18083540214514007</v>
      </c>
      <c r="F206" s="236">
        <f t="shared" si="45"/>
        <v>0.18445543773455847</v>
      </c>
      <c r="G206" s="236">
        <f t="shared" si="45"/>
        <v>0.1844222167164962</v>
      </c>
      <c r="H206" s="236">
        <f t="shared" si="45"/>
        <v>0.18466762139904003</v>
      </c>
      <c r="I206" s="236">
        <f t="shared" si="45"/>
        <v>0.18502156245728898</v>
      </c>
      <c r="J206" s="236">
        <f t="shared" si="45"/>
        <v>0.18546664755430606</v>
      </c>
      <c r="K206" s="236">
        <f t="shared" si="45"/>
        <v>0.18106901393557981</v>
      </c>
      <c r="L206" s="236">
        <f t="shared" si="45"/>
        <v>0.17913438235195595</v>
      </c>
      <c r="M206" s="236">
        <f t="shared" si="45"/>
        <v>0.18355531662428504</v>
      </c>
      <c r="N206" s="236">
        <f t="shared" si="45"/>
        <v>0.19161623886210602</v>
      </c>
      <c r="O206" s="236">
        <f t="shared" si="45"/>
        <v>0.19062038917894777</v>
      </c>
      <c r="P206" s="236">
        <f t="shared" si="45"/>
        <v>0.19086381697972132</v>
      </c>
      <c r="Q206" s="236">
        <f t="shared" si="45"/>
        <v>0.18878137869676523</v>
      </c>
    </row>
    <row r="207" spans="1:17" x14ac:dyDescent="0.25">
      <c r="A207" s="142" t="s">
        <v>188</v>
      </c>
      <c r="B207" s="235">
        <f t="shared" ref="B207:Q207" si="46">IF(B$140=0,0,B$140/B$108)</f>
        <v>8.7809620480263181E-2</v>
      </c>
      <c r="C207" s="235">
        <f t="shared" si="46"/>
        <v>7.9264746470937772E-2</v>
      </c>
      <c r="D207" s="235">
        <f t="shared" si="46"/>
        <v>8.0593061483064984E-2</v>
      </c>
      <c r="E207" s="235">
        <f t="shared" si="46"/>
        <v>7.4063029771965327E-2</v>
      </c>
      <c r="F207" s="235">
        <f t="shared" si="46"/>
        <v>5.4545649815547582E-2</v>
      </c>
      <c r="G207" s="235">
        <f t="shared" si="46"/>
        <v>5.3232765161193858E-2</v>
      </c>
      <c r="H207" s="235">
        <f t="shared" si="46"/>
        <v>5.1105288401667039E-2</v>
      </c>
      <c r="I207" s="235">
        <f t="shared" si="46"/>
        <v>5.0139188289188036E-2</v>
      </c>
      <c r="J207" s="235">
        <f t="shared" si="46"/>
        <v>4.8656709065552035E-2</v>
      </c>
      <c r="K207" s="235">
        <f t="shared" si="46"/>
        <v>6.7093699695794984E-2</v>
      </c>
      <c r="L207" s="235">
        <f t="shared" si="46"/>
        <v>7.316805361878756E-2</v>
      </c>
      <c r="M207" s="235">
        <f t="shared" si="46"/>
        <v>5.1408769241644836E-2</v>
      </c>
      <c r="N207" s="235">
        <f t="shared" si="46"/>
        <v>2.4959013672374082E-2</v>
      </c>
      <c r="O207" s="235">
        <f t="shared" si="46"/>
        <v>3.1907662021111734E-2</v>
      </c>
      <c r="P207" s="235">
        <f t="shared" si="46"/>
        <v>2.7314508506869891E-2</v>
      </c>
      <c r="Q207" s="235">
        <f t="shared" si="46"/>
        <v>3.4123324196549086E-2</v>
      </c>
    </row>
    <row r="208" spans="1:17" x14ac:dyDescent="0.25">
      <c r="A208" s="142" t="s">
        <v>187</v>
      </c>
      <c r="B208" s="235">
        <f t="shared" ref="B208:Q208" si="47">IF(B$141=0,0,B$141/B$108)</f>
        <v>5.2969220969421381E-2</v>
      </c>
      <c r="C208" s="235">
        <f t="shared" si="47"/>
        <v>5.1466793035190583E-2</v>
      </c>
      <c r="D208" s="235">
        <f t="shared" si="47"/>
        <v>5.1639955667493617E-2</v>
      </c>
      <c r="E208" s="235">
        <f t="shared" si="47"/>
        <v>5.1075502233706598E-2</v>
      </c>
      <c r="F208" s="235">
        <f t="shared" si="47"/>
        <v>4.9468307656669319E-2</v>
      </c>
      <c r="G208" s="235">
        <f t="shared" si="47"/>
        <v>4.9339588194829469E-2</v>
      </c>
      <c r="H208" s="235">
        <f t="shared" si="47"/>
        <v>4.9131288969776934E-2</v>
      </c>
      <c r="I208" s="235">
        <f t="shared" si="47"/>
        <v>4.9112152215745497E-2</v>
      </c>
      <c r="J208" s="235">
        <f t="shared" si="47"/>
        <v>4.8979741384672836E-2</v>
      </c>
      <c r="K208" s="235">
        <f t="shared" si="47"/>
        <v>5.0392942385796835E-2</v>
      </c>
      <c r="L208" s="235">
        <f t="shared" si="47"/>
        <v>5.0880928790110795E-2</v>
      </c>
      <c r="M208" s="235">
        <f t="shared" si="47"/>
        <v>4.9139051583261678E-2</v>
      </c>
      <c r="N208" s="235">
        <f t="shared" si="47"/>
        <v>4.7514451709556628E-2</v>
      </c>
      <c r="O208" s="235">
        <f t="shared" si="47"/>
        <v>4.8168522205149798E-2</v>
      </c>
      <c r="P208" s="235">
        <f t="shared" si="47"/>
        <v>4.7760256918384134E-2</v>
      </c>
      <c r="Q208" s="235">
        <f t="shared" si="47"/>
        <v>4.8209259628556392E-2</v>
      </c>
    </row>
    <row r="209" spans="1:17" x14ac:dyDescent="0.25">
      <c r="A209" s="142" t="s">
        <v>186</v>
      </c>
      <c r="B209" s="235">
        <f t="shared" ref="B209:Q209" si="48">IF(B$152=0,0,B$152/B$108)</f>
        <v>3.7387550184110913E-2</v>
      </c>
      <c r="C209" s="235">
        <f t="shared" si="48"/>
        <v>4.8406214205627685E-2</v>
      </c>
      <c r="D209" s="235">
        <f t="shared" si="48"/>
        <v>4.7010650023419774E-2</v>
      </c>
      <c r="E209" s="235">
        <f t="shared" si="48"/>
        <v>5.5696870139468148E-2</v>
      </c>
      <c r="F209" s="235">
        <f t="shared" si="48"/>
        <v>8.0441480262341589E-2</v>
      </c>
      <c r="G209" s="235">
        <f t="shared" si="48"/>
        <v>8.1849863360472869E-2</v>
      </c>
      <c r="H209" s="235">
        <f t="shared" si="48"/>
        <v>8.4431044027596047E-2</v>
      </c>
      <c r="I209" s="235">
        <f t="shared" si="48"/>
        <v>8.5770221952355452E-2</v>
      </c>
      <c r="J209" s="235">
        <f t="shared" si="48"/>
        <v>8.7830197104081201E-2</v>
      </c>
      <c r="K209" s="235">
        <f t="shared" si="48"/>
        <v>6.358237185398799E-2</v>
      </c>
      <c r="L209" s="235">
        <f t="shared" si="48"/>
        <v>5.5085399943057604E-2</v>
      </c>
      <c r="M209" s="235">
        <f t="shared" si="48"/>
        <v>8.3007495799378522E-2</v>
      </c>
      <c r="N209" s="235">
        <f t="shared" si="48"/>
        <v>0.1191427734801753</v>
      </c>
      <c r="O209" s="235">
        <f t="shared" si="48"/>
        <v>0.11054420495268626</v>
      </c>
      <c r="P209" s="235">
        <f t="shared" si="48"/>
        <v>0.1157890515544673</v>
      </c>
      <c r="Q209" s="235">
        <f t="shared" si="48"/>
        <v>0.10644879487165976</v>
      </c>
    </row>
    <row r="210" spans="1:17" x14ac:dyDescent="0.25">
      <c r="A210" s="72" t="s">
        <v>179</v>
      </c>
      <c r="B210" s="234">
        <f t="shared" ref="B210:Q210" si="49">IF(B$153=0,0,B$153/B$108)</f>
        <v>0.25038942693902932</v>
      </c>
      <c r="C210" s="234">
        <f t="shared" si="49"/>
        <v>0.24691678703635811</v>
      </c>
      <c r="D210" s="234">
        <f t="shared" si="49"/>
        <v>0.24790892720905827</v>
      </c>
      <c r="E210" s="234">
        <f t="shared" si="49"/>
        <v>0.24563387934713618</v>
      </c>
      <c r="F210" s="234">
        <f t="shared" si="49"/>
        <v>0.23709879883303575</v>
      </c>
      <c r="G210" s="234">
        <f t="shared" si="49"/>
        <v>0.23615956617076073</v>
      </c>
      <c r="H210" s="234">
        <f t="shared" si="49"/>
        <v>0.23506372791724742</v>
      </c>
      <c r="I210" s="234">
        <f t="shared" si="49"/>
        <v>0.23480422466017101</v>
      </c>
      <c r="J210" s="234">
        <f t="shared" si="49"/>
        <v>0.23441315689180586</v>
      </c>
      <c r="K210" s="234">
        <f t="shared" si="49"/>
        <v>0.2412313913056171</v>
      </c>
      <c r="L210" s="234">
        <f t="shared" si="49"/>
        <v>0.24275341075864384</v>
      </c>
      <c r="M210" s="234">
        <f t="shared" si="49"/>
        <v>0.23371567208233557</v>
      </c>
      <c r="N210" s="234">
        <f t="shared" si="49"/>
        <v>0.2258575898176278</v>
      </c>
      <c r="O210" s="234">
        <f t="shared" si="49"/>
        <v>0.22919719477379161</v>
      </c>
      <c r="P210" s="234">
        <f t="shared" si="49"/>
        <v>0.2263639879143319</v>
      </c>
      <c r="Q210" s="234">
        <f t="shared" si="49"/>
        <v>0.22833246883974212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128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194</v>
      </c>
      <c r="B214" s="253">
        <f>IF(B$5=0,0,(B$5-B$15)/(CHI_fec!B$5-CHI_fec!B$15))</f>
        <v>0.47956793560771688</v>
      </c>
      <c r="C214" s="253">
        <f>IF(C$5=0,0,(C$5-C$15)/(CHI_fec!C$5-CHI_fec!C$15))</f>
        <v>0.47791897320439791</v>
      </c>
      <c r="D214" s="253">
        <f>IF(D$5=0,0,(D$5-D$15)/(CHI_fec!D$5-CHI_fec!D$15))</f>
        <v>0.48440602231751939</v>
      </c>
      <c r="E214" s="253">
        <f>IF(E$5=0,0,(E$5-E$15)/(CHI_fec!E$5-CHI_fec!E$15))</f>
        <v>0.50985569784842821</v>
      </c>
      <c r="F214" s="253">
        <f>IF(F$5=0,0,(F$5-F$15)/(CHI_fec!F$5-CHI_fec!F$15))</f>
        <v>0.49922957580095001</v>
      </c>
      <c r="G214" s="253">
        <f>IF(G$5=0,0,(G$5-G$15)/(CHI_fec!G$5-CHI_fec!G$15))</f>
        <v>0.50747703360329532</v>
      </c>
      <c r="H214" s="253">
        <f>IF(H$5=0,0,(H$5-H$15)/(CHI_fec!H$5-CHI_fec!H$15))</f>
        <v>0.50696057998359445</v>
      </c>
      <c r="I214" s="253">
        <f>IF(I$5=0,0,(I$5-I$15)/(CHI_fec!I$5-CHI_fec!I$15))</f>
        <v>0.51086354237239628</v>
      </c>
      <c r="J214" s="253">
        <f>IF(J$5=0,0,(J$5-J$15)/(CHI_fec!J$5-CHI_fec!J$15))</f>
        <v>0.50640305118713813</v>
      </c>
      <c r="K214" s="253">
        <f>IF(K$5=0,0,(K$5-K$15)/(CHI_fec!K$5-CHI_fec!K$15))</f>
        <v>0.50190741906235603</v>
      </c>
      <c r="L214" s="253">
        <f>IF(L$5=0,0,(L$5-L$15)/(CHI_fec!L$5-CHI_fec!L$15))</f>
        <v>0.51661862936957947</v>
      </c>
      <c r="M214" s="253">
        <f>IF(M$5=0,0,(M$5-M$15)/(CHI_fec!M$5-CHI_fec!M$15))</f>
        <v>0.53509509524988808</v>
      </c>
      <c r="N214" s="253">
        <f>IF(N$5=0,0,(N$5-N$15)/(CHI_fec!N$5-CHI_fec!N$15))</f>
        <v>0.54366517213576271</v>
      </c>
      <c r="O214" s="253">
        <f>IF(O$5=0,0,(O$5-O$15)/(CHI_fec!O$5-CHI_fec!O$15))</f>
        <v>0.54146988519582306</v>
      </c>
      <c r="P214" s="253">
        <f>IF(P$5=0,0,(P$5-P$15)/(CHI_fec!P$5-CHI_fec!P$15))</f>
        <v>0.54185054896738705</v>
      </c>
      <c r="Q214" s="253">
        <f>IF(Q$5=0,0,(Q$5-Q$15)/(CHI_fec!Q$5-CHI_fec!Q$15))</f>
        <v>0.556555934046566</v>
      </c>
    </row>
    <row r="215" spans="1:17" x14ac:dyDescent="0.25">
      <c r="A215" s="132" t="s">
        <v>83</v>
      </c>
      <c r="B215" s="252">
        <f>IF(B$6=0,0,B$6/CHI_fec!B$6)</f>
        <v>0.38999049793551682</v>
      </c>
      <c r="C215" s="252">
        <f>IF(C$6=0,0,C$6/CHI_fec!C$6)</f>
        <v>0.38999049793551671</v>
      </c>
      <c r="D215" s="252">
        <f>IF(D$6=0,0,D$6/CHI_fec!D$6)</f>
        <v>0.39419309521900281</v>
      </c>
      <c r="E215" s="252">
        <f>IF(E$6=0,0,E$6/CHI_fec!E$6)</f>
        <v>0.39764631751284041</v>
      </c>
      <c r="F215" s="252">
        <f>IF(F$6=0,0,F$6/CHI_fec!F$6)</f>
        <v>0.39972127244350075</v>
      </c>
      <c r="G215" s="252">
        <f>IF(G$6=0,0,G$6/CHI_fec!G$6)</f>
        <v>0.40467715162402623</v>
      </c>
      <c r="H215" s="252">
        <f>IF(H$6=0,0,H$6/CHI_fec!H$6)</f>
        <v>0.40467715162402612</v>
      </c>
      <c r="I215" s="252">
        <f>IF(I$6=0,0,I$6/CHI_fec!I$6)</f>
        <v>0.40819992646512226</v>
      </c>
      <c r="J215" s="252">
        <f>IF(J$6=0,0,J$6/CHI_fec!J$6)</f>
        <v>0.4219278103170705</v>
      </c>
      <c r="K215" s="252">
        <f>IF(K$6=0,0,K$6/CHI_fec!K$6)</f>
        <v>0.42192781031707044</v>
      </c>
      <c r="L215" s="252">
        <f>IF(L$6=0,0,L$6/CHI_fec!L$6)</f>
        <v>0.43866835988376673</v>
      </c>
      <c r="M215" s="252">
        <f>IF(M$6=0,0,M$6/CHI_fec!M$6)</f>
        <v>0.4475630894485052</v>
      </c>
      <c r="N215" s="252">
        <f>IF(N$6=0,0,N$6/CHI_fec!N$6)</f>
        <v>0.44756308944850509</v>
      </c>
      <c r="O215" s="252">
        <f>IF(O$6=0,0,O$6/CHI_fec!O$6)</f>
        <v>0.44756308944850509</v>
      </c>
      <c r="P215" s="252">
        <f>IF(P$6=0,0,P$6/CHI_fec!P$6)</f>
        <v>0.44756308944850504</v>
      </c>
      <c r="Q215" s="252">
        <f>IF(Q$6=0,0,Q$6/CHI_fec!Q$6)</f>
        <v>0.46177616772261743</v>
      </c>
    </row>
    <row r="216" spans="1:17" x14ac:dyDescent="0.25">
      <c r="A216" s="76" t="s">
        <v>82</v>
      </c>
      <c r="B216" s="251">
        <f>IF(B$7=0,0,B$7/CHI_fec!B$7)</f>
        <v>0.10238916745163151</v>
      </c>
      <c r="C216" s="251">
        <f>IF(C$7=0,0,C$7/CHI_fec!C$7)</f>
        <v>0.1023891674516315</v>
      </c>
      <c r="D216" s="251">
        <f>IF(D$7=0,0,D$7/CHI_fec!D$7)</f>
        <v>0.10349252878804481</v>
      </c>
      <c r="E216" s="251">
        <f>IF(E$7=0,0,E$7/CHI_fec!E$7)</f>
        <v>0.10439914717378281</v>
      </c>
      <c r="F216" s="251">
        <f>IF(F$7=0,0,F$7/CHI_fec!F$7)</f>
        <v>0.10494391149233577</v>
      </c>
      <c r="G216" s="251">
        <f>IF(G$7=0,0,G$7/CHI_fec!G$7)</f>
        <v>0.10624504150953114</v>
      </c>
      <c r="H216" s="251">
        <f>IF(H$7=0,0,H$7/CHI_fec!H$7)</f>
        <v>0.10624504150953114</v>
      </c>
      <c r="I216" s="251">
        <f>IF(I$7=0,0,I$7/CHI_fec!I$7)</f>
        <v>0.10716992041044993</v>
      </c>
      <c r="J216" s="251">
        <f>IF(J$7=0,0,J$7/CHI_fec!J$7)</f>
        <v>0.11077407642428717</v>
      </c>
      <c r="K216" s="251">
        <f>IF(K$7=0,0,K$7/CHI_fec!K$7)</f>
        <v>0.11077407642428717</v>
      </c>
      <c r="L216" s="251">
        <f>IF(L$7=0,0,L$7/CHI_fec!L$7)</f>
        <v>0.11516918589974988</v>
      </c>
      <c r="M216" s="251">
        <f>IF(M$7=0,0,M$7/CHI_fec!M$7)</f>
        <v>0.11750443242411918</v>
      </c>
      <c r="N216" s="251">
        <f>IF(N$7=0,0,N$7/CHI_fec!N$7)</f>
        <v>0.11750443242411919</v>
      </c>
      <c r="O216" s="251">
        <f>IF(O$7=0,0,O$7/CHI_fec!O$7)</f>
        <v>0.11750443242411919</v>
      </c>
      <c r="P216" s="251">
        <f>IF(P$7=0,0,P$7/CHI_fec!P$7)</f>
        <v>0.11750443242411918</v>
      </c>
      <c r="Q216" s="251">
        <f>IF(Q$7=0,0,Q$7/CHI_fec!Q$7)</f>
        <v>0.12123597270295916</v>
      </c>
    </row>
    <row r="217" spans="1:17" x14ac:dyDescent="0.25">
      <c r="A217" s="76" t="s">
        <v>81</v>
      </c>
      <c r="B217" s="251">
        <f>IF(B$8=0,0,B$8/CHI_fec!B$8)</f>
        <v>0.55552060829888428</v>
      </c>
      <c r="C217" s="251">
        <f>IF(C$8=0,0,C$8/CHI_fec!C$8)</f>
        <v>0.55552060829888417</v>
      </c>
      <c r="D217" s="251">
        <f>IF(D$8=0,0,D$8/CHI_fec!D$8)</f>
        <v>0.56150698338165184</v>
      </c>
      <c r="E217" s="251">
        <f>IF(E$8=0,0,E$8/CHI_fec!E$8)</f>
        <v>0.56642591386693064</v>
      </c>
      <c r="F217" s="251">
        <f>IF(F$8=0,0,F$8/CHI_fec!F$8)</f>
        <v>0.56938157620069285</v>
      </c>
      <c r="G217" s="251">
        <f>IF(G$8=0,0,G$8/CHI_fec!G$8)</f>
        <v>0.57644096106159393</v>
      </c>
      <c r="H217" s="251">
        <f>IF(H$8=0,0,H$8/CHI_fec!H$8)</f>
        <v>0.57644096106159382</v>
      </c>
      <c r="I217" s="251">
        <f>IF(I$8=0,0,I$8/CHI_fec!I$8)</f>
        <v>0.58145896543089326</v>
      </c>
      <c r="J217" s="251">
        <f>IF(J$8=0,0,J$8/CHI_fec!J$8)</f>
        <v>0.60101360183475672</v>
      </c>
      <c r="K217" s="251">
        <f>IF(K$8=0,0,K$8/CHI_fec!K$8)</f>
        <v>0.60101360183475672</v>
      </c>
      <c r="L217" s="251">
        <f>IF(L$8=0,0,L$8/CHI_fec!L$8)</f>
        <v>0.6248596194371816</v>
      </c>
      <c r="M217" s="251">
        <f>IF(M$8=0,0,M$8/CHI_fec!M$8)</f>
        <v>0.63752968602755911</v>
      </c>
      <c r="N217" s="251">
        <f>IF(N$8=0,0,N$8/CHI_fec!N$8)</f>
        <v>0.63752968602755911</v>
      </c>
      <c r="O217" s="251">
        <f>IF(O$8=0,0,O$8/CHI_fec!O$8)</f>
        <v>0.63752968602755911</v>
      </c>
      <c r="P217" s="251">
        <f>IF(P$8=0,0,P$8/CHI_fec!P$8)</f>
        <v>0.63752968602755911</v>
      </c>
      <c r="Q217" s="251">
        <f>IF(Q$8=0,0,Q$8/CHI_fec!Q$8)</f>
        <v>0.65777545593844566</v>
      </c>
    </row>
    <row r="218" spans="1:17" x14ac:dyDescent="0.25">
      <c r="A218" s="76" t="s">
        <v>80</v>
      </c>
      <c r="B218" s="251">
        <f>IF(B$9=0,0,B$9/CHI_fec!B$9)</f>
        <v>0.39377076113276027</v>
      </c>
      <c r="C218" s="251">
        <f>IF(C$9=0,0,C$9/CHI_fec!C$9)</f>
        <v>0.39377076113276033</v>
      </c>
      <c r="D218" s="251">
        <f>IF(D$9=0,0,D$9/CHI_fec!D$9)</f>
        <v>0.39801409511092906</v>
      </c>
      <c r="E218" s="251">
        <f>IF(E$9=0,0,E$9/CHI_fec!E$9)</f>
        <v>0.40150079024376778</v>
      </c>
      <c r="F218" s="251">
        <f>IF(F$9=0,0,F$9/CHI_fec!F$9)</f>
        <v>0.40359585816641602</v>
      </c>
      <c r="G218" s="251">
        <f>IF(G$9=0,0,G$9/CHI_fec!G$9)</f>
        <v>0.40859977576781398</v>
      </c>
      <c r="H218" s="251">
        <f>IF(H$9=0,0,H$9/CHI_fec!H$9)</f>
        <v>0.40859977576781392</v>
      </c>
      <c r="I218" s="251">
        <f>IF(I$9=0,0,I$9/CHI_fec!I$9)</f>
        <v>0.41215669763596435</v>
      </c>
      <c r="J218" s="251">
        <f>IF(J$9=0,0,J$9/CHI_fec!J$9)</f>
        <v>0.42601764886872384</v>
      </c>
      <c r="K218" s="251">
        <f>IF(K$9=0,0,K$9/CHI_fec!K$9)</f>
        <v>0.42601764886872384</v>
      </c>
      <c r="L218" s="251">
        <f>IF(L$9=0,0,L$9/CHI_fec!L$9)</f>
        <v>0.44292046824395037</v>
      </c>
      <c r="M218" s="251">
        <f>IF(M$9=0,0,M$9/CHI_fec!M$9)</f>
        <v>0.45190141636786135</v>
      </c>
      <c r="N218" s="251">
        <f>IF(N$9=0,0,N$9/CHI_fec!N$9)</f>
        <v>0.45190141636786141</v>
      </c>
      <c r="O218" s="251">
        <f>IF(O$9=0,0,O$9/CHI_fec!O$9)</f>
        <v>0.45190141636786141</v>
      </c>
      <c r="P218" s="251">
        <f>IF(P$9=0,0,P$9/CHI_fec!P$9)</f>
        <v>0.4519014163678613</v>
      </c>
      <c r="Q218" s="251">
        <f>IF(Q$9=0,0,Q$9/CHI_fec!Q$9)</f>
        <v>0.46625226511844331</v>
      </c>
    </row>
    <row r="219" spans="1:17" x14ac:dyDescent="0.25">
      <c r="A219" s="129" t="s">
        <v>79</v>
      </c>
      <c r="B219" s="250">
        <f>IF(B$10=0,0,B$10/CHI_fec!B$10)</f>
        <v>0.61276781401945513</v>
      </c>
      <c r="C219" s="250">
        <f>IF(C$10=0,0,C$10/CHI_fec!C$10)</f>
        <v>0.61276781401945513</v>
      </c>
      <c r="D219" s="250">
        <f>IF(D$10=0,0,D$10/CHI_fec!D$10)</f>
        <v>0.61937109375123889</v>
      </c>
      <c r="E219" s="250">
        <f>IF(E$10=0,0,E$10/CHI_fec!E$10)</f>
        <v>0.62479692716902646</v>
      </c>
      <c r="F219" s="250">
        <f>IF(F$10=0,0,F$10/CHI_fec!F$10)</f>
        <v>0.62805717480013645</v>
      </c>
      <c r="G219" s="250">
        <f>IF(G$10=0,0,G$10/CHI_fec!G$10)</f>
        <v>0.63584403952651047</v>
      </c>
      <c r="H219" s="250">
        <f>IF(H$10=0,0,H$10/CHI_fec!H$10)</f>
        <v>0.63584403952651025</v>
      </c>
      <c r="I219" s="250">
        <f>IF(I$10=0,0,I$10/CHI_fec!I$10)</f>
        <v>0.64137915653599709</v>
      </c>
      <c r="J219" s="250">
        <f>IF(J$10=0,0,J$10/CHI_fec!J$10)</f>
        <v>0.66294892662937566</v>
      </c>
      <c r="K219" s="250">
        <f>IF(K$10=0,0,K$10/CHI_fec!K$10)</f>
        <v>0.66294892662937566</v>
      </c>
      <c r="L219" s="250">
        <f>IF(L$10=0,0,L$10/CHI_fec!L$10)</f>
        <v>0.68925231098815287</v>
      </c>
      <c r="M219" s="250">
        <f>IF(M$10=0,0,M$10/CHI_fec!M$10)</f>
        <v>0.70322804634717218</v>
      </c>
      <c r="N219" s="250">
        <f>IF(N$10=0,0,N$10/CHI_fec!N$10)</f>
        <v>0.70322804634717229</v>
      </c>
      <c r="O219" s="250">
        <f>IF(O$10=0,0,O$10/CHI_fec!O$10)</f>
        <v>0.70322804634717218</v>
      </c>
      <c r="P219" s="250">
        <f>IF(P$10=0,0,P$10/CHI_fec!P$10)</f>
        <v>0.70322804634717206</v>
      </c>
      <c r="Q219" s="250">
        <f>IF(Q$10=0,0,Q$10/CHI_fec!Q$10)</f>
        <v>0.7255601722595203</v>
      </c>
    </row>
    <row r="220" spans="1:17" x14ac:dyDescent="0.25">
      <c r="A220" s="232" t="s">
        <v>185</v>
      </c>
      <c r="B220" s="254">
        <f>IF(B$15=0,0,B$15/CHI_fec!B$15)</f>
        <v>1</v>
      </c>
      <c r="C220" s="254">
        <f>IF(C$15=0,0,C$15/CHI_fec!C$15)</f>
        <v>1</v>
      </c>
      <c r="D220" s="254">
        <f>IF(D$15=0,0,D$15/CHI_fec!D$15)</f>
        <v>1</v>
      </c>
      <c r="E220" s="254">
        <f>IF(E$15=0,0,E$15/CHI_fec!E$15)</f>
        <v>1</v>
      </c>
      <c r="F220" s="254">
        <f>IF(F$15=0,0,F$15/CHI_fec!F$15)</f>
        <v>1</v>
      </c>
      <c r="G220" s="254">
        <f>IF(G$15=0,0,G$15/CHI_fec!G$15)</f>
        <v>1</v>
      </c>
      <c r="H220" s="254">
        <f>IF(H$15=0,0,H$15/CHI_fec!H$15)</f>
        <v>1</v>
      </c>
      <c r="I220" s="254">
        <f>IF(I$15=0,0,I$15/CHI_fec!I$15)</f>
        <v>1</v>
      </c>
      <c r="J220" s="254">
        <f>IF(J$15=0,0,J$15/CHI_fec!J$15)</f>
        <v>1</v>
      </c>
      <c r="K220" s="254">
        <f>IF(K$15=0,0,K$15/CHI_fec!K$15)</f>
        <v>1</v>
      </c>
      <c r="L220" s="254">
        <f>IF(L$15=0,0,L$15/CHI_fec!L$15)</f>
        <v>1</v>
      </c>
      <c r="M220" s="254">
        <f>IF(M$15=0,0,M$15/CHI_fec!M$15)</f>
        <v>1</v>
      </c>
      <c r="N220" s="254">
        <f>IF(N$15=0,0,N$15/CHI_fec!N$15)</f>
        <v>1</v>
      </c>
      <c r="O220" s="254">
        <f>IF(O$15=0,0,O$15/CHI_fec!O$15)</f>
        <v>1</v>
      </c>
      <c r="P220" s="254">
        <f>IF(P$15=0,0,P$15/CHI_fec!P$15)</f>
        <v>1</v>
      </c>
      <c r="Q220" s="254">
        <f>IF(Q$15=0,0,Q$15/CHI_fec!Q$15)</f>
        <v>1</v>
      </c>
    </row>
    <row r="221" spans="1:17" x14ac:dyDescent="0.25">
      <c r="A221" s="127" t="s">
        <v>184</v>
      </c>
      <c r="B221" s="249">
        <f>IF(B$24=0,0,B$24/CHI_fec!B$24)</f>
        <v>0.52924375623866082</v>
      </c>
      <c r="C221" s="249">
        <f>IF(C$24=0,0,C$24/CHI_fec!C$24)</f>
        <v>0.5244367535120007</v>
      </c>
      <c r="D221" s="249">
        <f>IF(D$24=0,0,D$24/CHI_fec!D$24)</f>
        <v>0.53285303167197684</v>
      </c>
      <c r="E221" s="249">
        <f>IF(E$24=0,0,E$24/CHI_fec!E$24)</f>
        <v>0.56380554818359496</v>
      </c>
      <c r="F221" s="249">
        <f>IF(F$24=0,0,F$24/CHI_fec!F$24)</f>
        <v>0.54185363713579848</v>
      </c>
      <c r="G221" s="249">
        <f>IF(G$24=0,0,G$24/CHI_fec!G$24)</f>
        <v>0.55176138182778989</v>
      </c>
      <c r="H221" s="249">
        <f>IF(H$24=0,0,H$24/CHI_fec!H$24)</f>
        <v>0.54973560783110709</v>
      </c>
      <c r="I221" s="249">
        <f>IF(I$24=0,0,I$24/CHI_fec!I$24)</f>
        <v>0.55350393906862161</v>
      </c>
      <c r="J221" s="249">
        <f>IF(J$24=0,0,J$24/CHI_fec!J$24)</f>
        <v>0.53949683521534697</v>
      </c>
      <c r="K221" s="249">
        <f>IF(K$24=0,0,K$24/CHI_fec!K$24)</f>
        <v>0.53872921785330319</v>
      </c>
      <c r="L221" s="249">
        <f>IF(L$24=0,0,L$24/CHI_fec!L$24)</f>
        <v>0.55331648160139535</v>
      </c>
      <c r="M221" s="249">
        <f>IF(M$24=0,0,M$24/CHI_fec!M$24)</f>
        <v>0.56792313549855511</v>
      </c>
      <c r="N221" s="249">
        <f>IF(N$24=0,0,N$24/CHI_fec!N$24)</f>
        <v>0.57395246196064043</v>
      </c>
      <c r="O221" s="249">
        <f>IF(O$24=0,0,O$24/CHI_fec!O$24)</f>
        <v>0.57251033212628855</v>
      </c>
      <c r="P221" s="249">
        <f>IF(P$24=0,0,P$24/CHI_fec!P$24)</f>
        <v>0.57166916412867885</v>
      </c>
      <c r="Q221" s="249">
        <f>IF(Q$24=0,0,Q$24/CHI_fec!Q$24)</f>
        <v>0.58787520872741494</v>
      </c>
    </row>
    <row r="222" spans="1:17" x14ac:dyDescent="0.25">
      <c r="A222" s="127" t="s">
        <v>181</v>
      </c>
      <c r="B222" s="249">
        <f>IF(B$35=0,0,B$35/CHI_fec!B$35)</f>
        <v>0.35119502653960571</v>
      </c>
      <c r="C222" s="249">
        <f>IF(C$35=0,0,C$35/CHI_fec!C$35)</f>
        <v>0.36453769177721068</v>
      </c>
      <c r="D222" s="249">
        <f>IF(D$35=0,0,D$35/CHI_fec!D$35)</f>
        <v>0.3647565588327748</v>
      </c>
      <c r="E222" s="249">
        <f>IF(E$35=0,0,E$35/CHI_fec!E$35)</f>
        <v>0.37490337177693062</v>
      </c>
      <c r="F222" s="249">
        <f>IF(F$35=0,0,F$35/CHI_fec!F$35)</f>
        <v>0.40575842244813354</v>
      </c>
      <c r="G222" s="249">
        <f>IF(G$35=0,0,G$35/CHI_fec!G$35)</f>
        <v>0.41453222128968764</v>
      </c>
      <c r="H222" s="249">
        <f>IF(H$35=0,0,H$35/CHI_fec!H$35)</f>
        <v>0.41874438004279763</v>
      </c>
      <c r="I222" s="249">
        <f>IF(I$35=0,0,I$35/CHI_fec!I$35)</f>
        <v>0.4229630402982375</v>
      </c>
      <c r="J222" s="249">
        <f>IF(J$35=0,0,J$35/CHI_fec!J$35)</f>
        <v>0.43847319416239627</v>
      </c>
      <c r="K222" s="249">
        <f>IF(K$35=0,0,K$35/CHI_fec!K$35)</f>
        <v>0.41487819262257075</v>
      </c>
      <c r="L222" s="249">
        <f>IF(L$35=0,0,L$35/CHI_fec!L$35)</f>
        <v>0.42679040019265901</v>
      </c>
      <c r="M222" s="249">
        <f>IF(M$35=0,0,M$35/CHI_fec!M$35)</f>
        <v>0.47005150692372411</v>
      </c>
      <c r="N222" s="249">
        <f>IF(N$35=0,0,N$35/CHI_fec!N$35)</f>
        <v>0.49686869693696478</v>
      </c>
      <c r="O222" s="249">
        <f>IF(O$35=0,0,O$35/CHI_fec!O$35)</f>
        <v>0.48959851828467937</v>
      </c>
      <c r="P222" s="249">
        <f>IF(P$35=0,0,P$35/CHI_fec!P$35)</f>
        <v>0.494989533102562</v>
      </c>
      <c r="Q222" s="249">
        <f>IF(Q$35=0,0,Q$35/CHI_fec!Q$35)</f>
        <v>0.5035931251857152</v>
      </c>
    </row>
    <row r="223" spans="1:17" x14ac:dyDescent="0.25">
      <c r="A223" s="127" t="s">
        <v>180</v>
      </c>
      <c r="B223" s="248">
        <f>IF(B$43=0,0,B$43/CHI_fec!B$43)</f>
        <v>0.39668405897021553</v>
      </c>
      <c r="C223" s="248">
        <f>IF(C$43=0,0,C$43/CHI_fec!C$43)</f>
        <v>0.38645177654036938</v>
      </c>
      <c r="D223" s="248">
        <f>IF(D$43=0,0,D$43/CHI_fec!D$43)</f>
        <v>0.3927396386662379</v>
      </c>
      <c r="E223" s="248">
        <f>IF(E$43=0,0,E$43/CHI_fec!E$43)</f>
        <v>0.44363121397504873</v>
      </c>
      <c r="F223" s="248">
        <f>IF(F$43=0,0,F$43/CHI_fec!F$43)</f>
        <v>0.41861394279544006</v>
      </c>
      <c r="G223" s="248">
        <f>IF(G$43=0,0,G$43/CHI_fec!G$43)</f>
        <v>0.41446537343063383</v>
      </c>
      <c r="H223" s="248">
        <f>IF(H$43=0,0,H$43/CHI_fec!H$43)</f>
        <v>0.41638103999902215</v>
      </c>
      <c r="I223" s="248">
        <f>IF(I$43=0,0,I$43/CHI_fec!I$43)</f>
        <v>0.42088896709741647</v>
      </c>
      <c r="J223" s="248">
        <f>IF(J$43=0,0,J$43/CHI_fec!J$43)</f>
        <v>0.42397299498387564</v>
      </c>
      <c r="K223" s="248">
        <f>IF(K$43=0,0,K$43/CHI_fec!K$43)</f>
        <v>0.42031975714648434</v>
      </c>
      <c r="L223" s="248">
        <f>IF(L$43=0,0,L$43/CHI_fec!L$43)</f>
        <v>0.43574345464702319</v>
      </c>
      <c r="M223" s="248">
        <f>IF(M$43=0,0,M$43/CHI_fec!M$43)</f>
        <v>0.44905182789306297</v>
      </c>
      <c r="N223" s="248">
        <f>IF(N$43=0,0,N$43/CHI_fec!N$43)</f>
        <v>0.45506301085175554</v>
      </c>
      <c r="O223" s="248">
        <f>IF(O$43=0,0,O$43/CHI_fec!O$43)</f>
        <v>0.45348643885181683</v>
      </c>
      <c r="P223" s="248">
        <f>IF(P$43=0,0,P$43/CHI_fec!P$43)</f>
        <v>0.45450511086021689</v>
      </c>
      <c r="Q223" s="248">
        <f>IF(Q$43=0,0,Q$43/CHI_fec!Q$43)</f>
        <v>0.46730790738243627</v>
      </c>
    </row>
    <row r="224" spans="1:17" x14ac:dyDescent="0.25">
      <c r="A224" s="72" t="s">
        <v>179</v>
      </c>
      <c r="B224" s="247">
        <f>IF(B$57=0,0,B$57/CHI_fec!B$57)</f>
        <v>0.55744416680048892</v>
      </c>
      <c r="C224" s="247">
        <f>IF(C$57=0,0,C$57/CHI_fec!C$57)</f>
        <v>0.55744416680048903</v>
      </c>
      <c r="D224" s="247">
        <f>IF(D$57=0,0,D$57/CHI_fec!D$57)</f>
        <v>0.56345127044401977</v>
      </c>
      <c r="E224" s="247">
        <f>IF(E$57=0,0,E$57/CHI_fec!E$57)</f>
        <v>0.56838723333171959</v>
      </c>
      <c r="F224" s="247">
        <f>IF(F$57=0,0,F$57/CHI_fec!F$57)</f>
        <v>0.57135313001021182</v>
      </c>
      <c r="G224" s="247">
        <f>IF(G$57=0,0,G$57/CHI_fec!G$57)</f>
        <v>0.57843695886034108</v>
      </c>
      <c r="H224" s="247">
        <f>IF(H$57=0,0,H$57/CHI_fec!H$57)</f>
        <v>0.57843695886034108</v>
      </c>
      <c r="I224" s="247">
        <f>IF(I$57=0,0,I$57/CHI_fec!I$57)</f>
        <v>0.58347233868758275</v>
      </c>
      <c r="J224" s="247">
        <f>IF(J$57=0,0,J$57/CHI_fec!J$57)</f>
        <v>0.60309468542755018</v>
      </c>
      <c r="K224" s="247">
        <f>IF(K$57=0,0,K$57/CHI_fec!K$57)</f>
        <v>0.60309468542755018</v>
      </c>
      <c r="L224" s="247">
        <f>IF(L$57=0,0,L$57/CHI_fec!L$57)</f>
        <v>0.62702327280183112</v>
      </c>
      <c r="M224" s="247">
        <f>IF(M$57=0,0,M$57/CHI_fec!M$57)</f>
        <v>0.63973721105770887</v>
      </c>
      <c r="N224" s="247">
        <f>IF(N$57=0,0,N$57/CHI_fec!N$57)</f>
        <v>0.63973721105770887</v>
      </c>
      <c r="O224" s="247">
        <f>IF(O$57=0,0,O$57/CHI_fec!O$57)</f>
        <v>0.63973721105770887</v>
      </c>
      <c r="P224" s="247">
        <f>IF(P$57=0,0,P$57/CHI_fec!P$57)</f>
        <v>0.63973721105770887</v>
      </c>
      <c r="Q224" s="247">
        <f>IF(Q$57=0,0,Q$57/CHI_fec!Q$57)</f>
        <v>0.66005308443955912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53">
        <f>IF(B$60=0,0,B$60/CHI_fec!B$60)</f>
        <v>0.44023560046413274</v>
      </c>
      <c r="C226" s="253">
        <f>IF(C$60=0,0,C$60/CHI_fec!C$60)</f>
        <v>0.45319260203901496</v>
      </c>
      <c r="D226" s="253">
        <f>IF(D$60=0,0,D$60/CHI_fec!D$60)</f>
        <v>0.45240022823550813</v>
      </c>
      <c r="E226" s="253">
        <f>IF(E$60=0,0,E$60/CHI_fec!E$60)</f>
        <v>0.45264747202947803</v>
      </c>
      <c r="F226" s="253">
        <f>IF(F$60=0,0,F$60/CHI_fec!F$60)</f>
        <v>0.46842169398221012</v>
      </c>
      <c r="G226" s="253">
        <f>IF(G$60=0,0,G$60/CHI_fec!G$60)</f>
        <v>0.48077210145374144</v>
      </c>
      <c r="H226" s="253">
        <f>IF(H$60=0,0,H$60/CHI_fec!H$60)</f>
        <v>0.49015420469898241</v>
      </c>
      <c r="I226" s="253">
        <f>IF(I$60=0,0,I$60/CHI_fec!I$60)</f>
        <v>0.49117948641639764</v>
      </c>
      <c r="J226" s="253">
        <f>IF(J$60=0,0,J$60/CHI_fec!J$60)</f>
        <v>0.48429623729303573</v>
      </c>
      <c r="K226" s="253">
        <f>IF(K$60=0,0,K$60/CHI_fec!K$60)</f>
        <v>0.52056089685998597</v>
      </c>
      <c r="L226" s="253">
        <f>IF(L$60=0,0,L$60/CHI_fec!L$60)</f>
        <v>0.51349793411873834</v>
      </c>
      <c r="M226" s="253">
        <f>IF(M$60=0,0,M$60/CHI_fec!M$60)</f>
        <v>0.51806779528671421</v>
      </c>
      <c r="N226" s="253">
        <f>IF(N$60=0,0,N$60/CHI_fec!N$60)</f>
        <v>0.54318938651455828</v>
      </c>
      <c r="O226" s="253">
        <f>IF(O$60=0,0,O$60/CHI_fec!O$60)</f>
        <v>0.53321359593388462</v>
      </c>
      <c r="P226" s="253">
        <f>IF(P$60=0,0,P$60/CHI_fec!P$60)</f>
        <v>0.53772123794539095</v>
      </c>
      <c r="Q226" s="253">
        <f>IF(Q$60=0,0,Q$60/CHI_fec!Q$60)</f>
        <v>0.52842386324413138</v>
      </c>
    </row>
    <row r="227" spans="1:17" x14ac:dyDescent="0.25">
      <c r="A227" s="132" t="s">
        <v>83</v>
      </c>
      <c r="B227" s="252">
        <f>IF(B$61=0,0,B$61/CHI_fec!B$61)</f>
        <v>0.39856128781133748</v>
      </c>
      <c r="C227" s="252">
        <f>IF(C$61=0,0,C$61/CHI_fec!C$61)</f>
        <v>0.39856128781133743</v>
      </c>
      <c r="D227" s="252">
        <f>IF(D$61=0,0,D$61/CHI_fec!D$61)</f>
        <v>0.40052085058738812</v>
      </c>
      <c r="E227" s="252">
        <f>IF(E$61=0,0,E$61/CHI_fec!E$61)</f>
        <v>0.4057779343839259</v>
      </c>
      <c r="F227" s="252">
        <f>IF(F$61=0,0,F$61/CHI_fec!F$61)</f>
        <v>0.40577793438392584</v>
      </c>
      <c r="G227" s="252">
        <f>IF(G$61=0,0,G$61/CHI_fec!G$61)</f>
        <v>0.41002047254167345</v>
      </c>
      <c r="H227" s="252">
        <f>IF(H$61=0,0,H$61/CHI_fec!H$61)</f>
        <v>0.41500032935591147</v>
      </c>
      <c r="I227" s="252">
        <f>IF(I$61=0,0,I$61/CHI_fec!I$61)</f>
        <v>0.41500032935591141</v>
      </c>
      <c r="J227" s="252">
        <f>IF(J$61=0,0,J$61/CHI_fec!J$61)</f>
        <v>0.41500032935591141</v>
      </c>
      <c r="K227" s="252">
        <f>IF(K$61=0,0,K$61/CHI_fec!K$61)</f>
        <v>0.4476763295047631</v>
      </c>
      <c r="L227" s="252">
        <f>IF(L$61=0,0,L$61/CHI_fec!L$61)</f>
        <v>0.4476763295047631</v>
      </c>
      <c r="M227" s="252">
        <f>IF(M$61=0,0,M$61/CHI_fec!M$61)</f>
        <v>0.4476763295047631</v>
      </c>
      <c r="N227" s="252">
        <f>IF(N$61=0,0,N$61/CHI_fec!N$61)</f>
        <v>0.4476763295047631</v>
      </c>
      <c r="O227" s="252">
        <f>IF(O$61=0,0,O$61/CHI_fec!O$61)</f>
        <v>0.4476763295047631</v>
      </c>
      <c r="P227" s="252">
        <f>IF(P$61=0,0,P$61/CHI_fec!P$61)</f>
        <v>0.4476763295047631</v>
      </c>
      <c r="Q227" s="252">
        <f>IF(Q$61=0,0,Q$61/CHI_fec!Q$61)</f>
        <v>0.4476763295047631</v>
      </c>
    </row>
    <row r="228" spans="1:17" x14ac:dyDescent="0.25">
      <c r="A228" s="76" t="s">
        <v>82</v>
      </c>
      <c r="B228" s="251">
        <f>IF(B$62=0,0,B$62/CHI_fec!B$62)</f>
        <v>0.10710332987202724</v>
      </c>
      <c r="C228" s="251">
        <f>IF(C$62=0,0,C$62/CHI_fec!C$62)</f>
        <v>0.10710332987202724</v>
      </c>
      <c r="D228" s="251">
        <f>IF(D$62=0,0,D$62/CHI_fec!D$62)</f>
        <v>0.10762991312239964</v>
      </c>
      <c r="E228" s="251">
        <f>IF(E$62=0,0,E$62/CHI_fec!E$62)</f>
        <v>0.1090426222771633</v>
      </c>
      <c r="F228" s="251">
        <f>IF(F$62=0,0,F$62/CHI_fec!F$62)</f>
        <v>0.1090426222771633</v>
      </c>
      <c r="G228" s="251">
        <f>IF(G$62=0,0,G$62/CHI_fec!G$62)</f>
        <v>0.11018269778800668</v>
      </c>
      <c r="H228" s="251">
        <f>IF(H$62=0,0,H$62/CHI_fec!H$62)</f>
        <v>0.1115209091582571</v>
      </c>
      <c r="I228" s="251">
        <f>IF(I$62=0,0,I$62/CHI_fec!I$62)</f>
        <v>0.11152090915825713</v>
      </c>
      <c r="J228" s="251">
        <f>IF(J$62=0,0,J$62/CHI_fec!J$62)</f>
        <v>0.11152090915825712</v>
      </c>
      <c r="K228" s="251">
        <f>IF(K$62=0,0,K$62/CHI_fec!K$62)</f>
        <v>0.12030176301905027</v>
      </c>
      <c r="L228" s="251">
        <f>IF(L$62=0,0,L$62/CHI_fec!L$62)</f>
        <v>0.12030176301905027</v>
      </c>
      <c r="M228" s="251">
        <f>IF(M$62=0,0,M$62/CHI_fec!M$62)</f>
        <v>0.12030176301905025</v>
      </c>
      <c r="N228" s="251">
        <f>IF(N$62=0,0,N$62/CHI_fec!N$62)</f>
        <v>0.12030176301905025</v>
      </c>
      <c r="O228" s="251">
        <f>IF(O$62=0,0,O$62/CHI_fec!O$62)</f>
        <v>0.12030176301905025</v>
      </c>
      <c r="P228" s="251">
        <f>IF(P$62=0,0,P$62/CHI_fec!P$62)</f>
        <v>0.12030176301905025</v>
      </c>
      <c r="Q228" s="251">
        <f>IF(Q$62=0,0,Q$62/CHI_fec!Q$62)</f>
        <v>0.12030176301905025</v>
      </c>
    </row>
    <row r="229" spans="1:17" x14ac:dyDescent="0.25">
      <c r="A229" s="76" t="s">
        <v>81</v>
      </c>
      <c r="B229" s="251">
        <f>IF(B$63=0,0,B$63/CHI_fec!B$63)</f>
        <v>0.56875739111857659</v>
      </c>
      <c r="C229" s="251">
        <f>IF(C$63=0,0,C$63/CHI_fec!C$63)</f>
        <v>0.56875739111857648</v>
      </c>
      <c r="D229" s="251">
        <f>IF(D$63=0,0,D$63/CHI_fec!D$63)</f>
        <v>0.57155373849681756</v>
      </c>
      <c r="E229" s="251">
        <f>IF(E$63=0,0,E$63/CHI_fec!E$63)</f>
        <v>0.57905573469276006</v>
      </c>
      <c r="F229" s="251">
        <f>IF(F$63=0,0,F$63/CHI_fec!F$63)</f>
        <v>0.57905573469276017</v>
      </c>
      <c r="G229" s="251">
        <f>IF(G$63=0,0,G$63/CHI_fec!G$63)</f>
        <v>0.58510994770369307</v>
      </c>
      <c r="H229" s="251">
        <f>IF(H$63=0,0,H$63/CHI_fec!H$63)</f>
        <v>0.59221633373873284</v>
      </c>
      <c r="I229" s="251">
        <f>IF(I$63=0,0,I$63/CHI_fec!I$63)</f>
        <v>0.59221633373873295</v>
      </c>
      <c r="J229" s="251">
        <f>IF(J$63=0,0,J$63/CHI_fec!J$63)</f>
        <v>0.59221633373873295</v>
      </c>
      <c r="K229" s="251">
        <f>IF(K$63=0,0,K$63/CHI_fec!K$63)</f>
        <v>0.63884584133317923</v>
      </c>
      <c r="L229" s="251">
        <f>IF(L$63=0,0,L$63/CHI_fec!L$63)</f>
        <v>0.63884584133317934</v>
      </c>
      <c r="M229" s="251">
        <f>IF(M$63=0,0,M$63/CHI_fec!M$63)</f>
        <v>0.63884584133317934</v>
      </c>
      <c r="N229" s="251">
        <f>IF(N$63=0,0,N$63/CHI_fec!N$63)</f>
        <v>0.63884584133317923</v>
      </c>
      <c r="O229" s="251">
        <f>IF(O$63=0,0,O$63/CHI_fec!O$63)</f>
        <v>0.63884584133317934</v>
      </c>
      <c r="P229" s="251">
        <f>IF(P$63=0,0,P$63/CHI_fec!P$63)</f>
        <v>0.63884584133317934</v>
      </c>
      <c r="Q229" s="251">
        <f>IF(Q$63=0,0,Q$63/CHI_fec!Q$63)</f>
        <v>0.63884584133317934</v>
      </c>
    </row>
    <row r="230" spans="1:17" x14ac:dyDescent="0.25">
      <c r="A230" s="76" t="s">
        <v>80</v>
      </c>
      <c r="B230" s="251">
        <f>IF(B$64=0,0,B$64/CHI_fec!B$64)</f>
        <v>0.41948347014535037</v>
      </c>
      <c r="C230" s="251">
        <f>IF(C$64=0,0,C$64/CHI_fec!C$64)</f>
        <v>0.41948347014535037</v>
      </c>
      <c r="D230" s="251">
        <f>IF(D$64=0,0,D$64/CHI_fec!D$64)</f>
        <v>0.42154589873137621</v>
      </c>
      <c r="E230" s="251">
        <f>IF(E$64=0,0,E$64/CHI_fec!E$64)</f>
        <v>0.42707894928409434</v>
      </c>
      <c r="F230" s="251">
        <f>IF(F$64=0,0,F$64/CHI_fec!F$64)</f>
        <v>0.42707894928409434</v>
      </c>
      <c r="G230" s="251">
        <f>IF(G$64=0,0,G$64/CHI_fec!G$64)</f>
        <v>0.43154419636920133</v>
      </c>
      <c r="H230" s="251">
        <f>IF(H$64=0,0,H$64/CHI_fec!H$64)</f>
        <v>0.43678546711261651</v>
      </c>
      <c r="I230" s="251">
        <f>IF(I$64=0,0,I$64/CHI_fec!I$64)</f>
        <v>0.43678546711261657</v>
      </c>
      <c r="J230" s="251">
        <f>IF(J$64=0,0,J$64/CHI_fec!J$64)</f>
        <v>0.43678546711261662</v>
      </c>
      <c r="K230" s="251">
        <f>IF(K$64=0,0,K$64/CHI_fec!K$64)</f>
        <v>0.47117676991119306</v>
      </c>
      <c r="L230" s="251">
        <f>IF(L$64=0,0,L$64/CHI_fec!L$64)</f>
        <v>0.47117676991119295</v>
      </c>
      <c r="M230" s="251">
        <f>IF(M$64=0,0,M$64/CHI_fec!M$64)</f>
        <v>0.47117676991119306</v>
      </c>
      <c r="N230" s="251">
        <f>IF(N$64=0,0,N$64/CHI_fec!N$64)</f>
        <v>0.47117676991119306</v>
      </c>
      <c r="O230" s="251">
        <f>IF(O$64=0,0,O$64/CHI_fec!O$64)</f>
        <v>0.47117676991119306</v>
      </c>
      <c r="P230" s="251">
        <f>IF(P$64=0,0,P$64/CHI_fec!P$64)</f>
        <v>0.47117676991119306</v>
      </c>
      <c r="Q230" s="251">
        <f>IF(Q$64=0,0,Q$64/CHI_fec!Q$64)</f>
        <v>0.47117676991119306</v>
      </c>
    </row>
    <row r="231" spans="1:17" x14ac:dyDescent="0.25">
      <c r="A231" s="129" t="s">
        <v>79</v>
      </c>
      <c r="B231" s="250">
        <f>IF(B$65=0,0,B$65/CHI_fec!B$65)</f>
        <v>0.62865299453385737</v>
      </c>
      <c r="C231" s="250">
        <f>IF(C$65=0,0,C$65/CHI_fec!C$65)</f>
        <v>0.62865299453385737</v>
      </c>
      <c r="D231" s="250">
        <f>IF(D$65=0,0,D$65/CHI_fec!D$65)</f>
        <v>0.63174382408708885</v>
      </c>
      <c r="E231" s="250">
        <f>IF(E$65=0,0,E$65/CHI_fec!E$65)</f>
        <v>0.64003585237051142</v>
      </c>
      <c r="F231" s="250">
        <f>IF(F$65=0,0,F$65/CHI_fec!F$65)</f>
        <v>0.64003585237051142</v>
      </c>
      <c r="G231" s="250">
        <f>IF(G$65=0,0,G$65/CHI_fec!G$65)</f>
        <v>0.64672763202612782</v>
      </c>
      <c r="H231" s="250">
        <f>IF(H$65=0,0,H$65/CHI_fec!H$65)</f>
        <v>0.65458238860776152</v>
      </c>
      <c r="I231" s="250">
        <f>IF(I$65=0,0,I$65/CHI_fec!I$65)</f>
        <v>0.65458238860776152</v>
      </c>
      <c r="J231" s="250">
        <f>IF(J$65=0,0,J$65/CHI_fec!J$65)</f>
        <v>0.65458238860776141</v>
      </c>
      <c r="K231" s="250">
        <f>IF(K$65=0,0,K$65/CHI_fec!K$65)</f>
        <v>0.7061224301802087</v>
      </c>
      <c r="L231" s="250">
        <f>IF(L$65=0,0,L$65/CHI_fec!L$65)</f>
        <v>0.7061224301802087</v>
      </c>
      <c r="M231" s="250">
        <f>IF(M$65=0,0,M$65/CHI_fec!M$65)</f>
        <v>0.70612243018020859</v>
      </c>
      <c r="N231" s="250">
        <f>IF(N$65=0,0,N$65/CHI_fec!N$65)</f>
        <v>0.70612243018020848</v>
      </c>
      <c r="O231" s="250">
        <f>IF(O$65=0,0,O$65/CHI_fec!O$65)</f>
        <v>0.7061224301802087</v>
      </c>
      <c r="P231" s="250">
        <f>IF(P$65=0,0,P$65/CHI_fec!P$65)</f>
        <v>0.70612243018020848</v>
      </c>
      <c r="Q231" s="250">
        <f>IF(Q$65=0,0,Q$65/CHI_fec!Q$65)</f>
        <v>0.70612243018020882</v>
      </c>
    </row>
    <row r="232" spans="1:17" x14ac:dyDescent="0.25">
      <c r="A232" s="127" t="s">
        <v>183</v>
      </c>
      <c r="B232" s="249">
        <f>IF(B$70=0,0,B$70/CHI_fec!B$70)</f>
        <v>0.57852105654194697</v>
      </c>
      <c r="C232" s="249">
        <f>IF(C$70=0,0,C$70/CHI_fec!C$70)</f>
        <v>0.60916511263699946</v>
      </c>
      <c r="D232" s="249">
        <f>IF(D$70=0,0,D$70/CHI_fec!D$70)</f>
        <v>0.60726032492651627</v>
      </c>
      <c r="E232" s="249">
        <f>IF(E$70=0,0,E$70/CHI_fec!E$70)</f>
        <v>0.56309742340264679</v>
      </c>
      <c r="F232" s="249">
        <f>IF(F$70=0,0,F$70/CHI_fec!F$70)</f>
        <v>0.5590579652739236</v>
      </c>
      <c r="G232" s="249">
        <f>IF(G$70=0,0,G$70/CHI_fec!G$70)</f>
        <v>0.59583790741077614</v>
      </c>
      <c r="H232" s="249">
        <f>IF(H$70=0,0,H$70/CHI_fec!H$70)</f>
        <v>0.61005030299609198</v>
      </c>
      <c r="I232" s="249">
        <f>IF(I$70=0,0,I$70/CHI_fec!I$70)</f>
        <v>0.61429113316714756</v>
      </c>
      <c r="J232" s="249">
        <f>IF(J$70=0,0,J$70/CHI_fec!J$70)</f>
        <v>0.5415483863886571</v>
      </c>
      <c r="K232" s="249">
        <f>IF(K$70=0,0,K$70/CHI_fec!K$70)</f>
        <v>0.65168892878279638</v>
      </c>
      <c r="L232" s="249">
        <f>IF(L$70=0,0,L$70/CHI_fec!L$70)</f>
        <v>0.61803180541999159</v>
      </c>
      <c r="M232" s="249">
        <f>IF(M$70=0,0,M$70/CHI_fec!M$70)</f>
        <v>0.55966471154586062</v>
      </c>
      <c r="N232" s="249">
        <f>IF(N$70=0,0,N$70/CHI_fec!N$70)</f>
        <v>0.55928820940239732</v>
      </c>
      <c r="O232" s="249">
        <f>IF(O$70=0,0,O$70/CHI_fec!O$70)</f>
        <v>0.55939701693927579</v>
      </c>
      <c r="P232" s="249">
        <f>IF(P$70=0,0,P$70/CHI_fec!P$70)</f>
        <v>0.55935475349506247</v>
      </c>
      <c r="Q232" s="249">
        <f>IF(Q$70=0,0,Q$70/CHI_fec!Q$70)</f>
        <v>0.55966471154586028</v>
      </c>
    </row>
    <row r="233" spans="1:17" x14ac:dyDescent="0.25">
      <c r="A233" s="127" t="s">
        <v>181</v>
      </c>
      <c r="B233" s="249">
        <f>IF(B$83=0,0,B$83/CHI_fec!B$83)</f>
        <v>0.37490472282101561</v>
      </c>
      <c r="C233" s="249">
        <f>IF(C$83=0,0,C$83/CHI_fec!C$83)</f>
        <v>0.38914817114625483</v>
      </c>
      <c r="D233" s="249">
        <f>IF(D$83=0,0,D$83/CHI_fec!D$83)</f>
        <v>0.38712453210410164</v>
      </c>
      <c r="E233" s="249">
        <f>IF(E$83=0,0,E$83/CHI_fec!E$83)</f>
        <v>0.39961545406463356</v>
      </c>
      <c r="F233" s="249">
        <f>IF(F$83=0,0,F$83/CHI_fec!F$83)</f>
        <v>0.43025921028103703</v>
      </c>
      <c r="G233" s="249">
        <f>IF(G$83=0,0,G$83/CHI_fec!G$83)</f>
        <v>0.4387191760972784</v>
      </c>
      <c r="H233" s="249">
        <f>IF(H$83=0,0,H$83/CHI_fec!H$83)</f>
        <v>0.44855966104538042</v>
      </c>
      <c r="I233" s="249">
        <f>IF(I$83=0,0,I$83/CHI_fec!I$83)</f>
        <v>0.44916861710257772</v>
      </c>
      <c r="J233" s="249">
        <f>IF(J$83=0,0,J$83/CHI_fec!J$83)</f>
        <v>0.45048963635168443</v>
      </c>
      <c r="K233" s="249">
        <f>IF(K$83=0,0,K$83/CHI_fec!K$83)</f>
        <v>0.45980962121056934</v>
      </c>
      <c r="L233" s="249">
        <f>IF(L$83=0,0,L$83/CHI_fec!L$83)</f>
        <v>0.45496074878329174</v>
      </c>
      <c r="M233" s="249">
        <f>IF(M$83=0,0,M$83/CHI_fec!M$83)</f>
        <v>0.49111905522627169</v>
      </c>
      <c r="N233" s="249">
        <f>IF(N$83=0,0,N$83/CHI_fec!N$83)</f>
        <v>0.51913818255408462</v>
      </c>
      <c r="O233" s="249">
        <f>IF(O$83=0,0,O$83/CHI_fec!O$83)</f>
        <v>0.51154215697296457</v>
      </c>
      <c r="P233" s="249">
        <f>IF(P$83=0,0,P$83/CHI_fec!P$83)</f>
        <v>0.51717479523721965</v>
      </c>
      <c r="Q233" s="249">
        <f>IF(Q$83=0,0,Q$83/CHI_fec!Q$83)</f>
        <v>0.50996911639557585</v>
      </c>
    </row>
    <row r="234" spans="1:17" x14ac:dyDescent="0.25">
      <c r="A234" s="127" t="s">
        <v>180</v>
      </c>
      <c r="B234" s="248">
        <f>IF(B$91=0,0,B$91/CHI_fec!B$91)</f>
        <v>0.43191105899314025</v>
      </c>
      <c r="C234" s="248">
        <f>IF(C$91=0,0,C$91/CHI_fec!C$91)</f>
        <v>0.4351569536941719</v>
      </c>
      <c r="D234" s="248">
        <f>IF(D$91=0,0,D$91/CHI_fec!D$91)</f>
        <v>0.43575593268501084</v>
      </c>
      <c r="E234" s="248">
        <f>IF(E$91=0,0,E$91/CHI_fec!E$91)</f>
        <v>0.43805906597338423</v>
      </c>
      <c r="F234" s="248">
        <f>IF(F$91=0,0,F$91/CHI_fec!F$91)</f>
        <v>0.44654178526812621</v>
      </c>
      <c r="G234" s="248">
        <f>IF(G$91=0,0,G$91/CHI_fec!G$91)</f>
        <v>0.45136128669557574</v>
      </c>
      <c r="H234" s="248">
        <f>IF(H$91=0,0,H$91/CHI_fec!H$91)</f>
        <v>0.45703945281424485</v>
      </c>
      <c r="I234" s="248">
        <f>IF(I$91=0,0,I$91/CHI_fec!I$91)</f>
        <v>0.45675989412719442</v>
      </c>
      <c r="J234" s="248">
        <f>IF(J$91=0,0,J$91/CHI_fec!J$91)</f>
        <v>0.50853422241331192</v>
      </c>
      <c r="K234" s="248">
        <f>IF(K$91=0,0,K$91/CHI_fec!K$91)</f>
        <v>0.54510858190714739</v>
      </c>
      <c r="L234" s="248">
        <f>IF(L$91=0,0,L$91/CHI_fec!L$91)</f>
        <v>0.55814323046819159</v>
      </c>
      <c r="M234" s="248">
        <f>IF(M$91=0,0,M$91/CHI_fec!M$91)</f>
        <v>0.52160905087653409</v>
      </c>
      <c r="N234" s="248">
        <f>IF(N$91=0,0,N$91/CHI_fec!N$91)</f>
        <v>0.55557867698828778</v>
      </c>
      <c r="O234" s="248">
        <f>IF(O$91=0,0,O$91/CHI_fec!O$91)</f>
        <v>0.52079403436359772</v>
      </c>
      <c r="P234" s="248">
        <f>IF(P$91=0,0,P$91/CHI_fec!P$91)</f>
        <v>0.53121497818856245</v>
      </c>
      <c r="Q234" s="248">
        <f>IF(Q$91=0,0,Q$91/CHI_fec!Q$91)</f>
        <v>0.52900250951791083</v>
      </c>
    </row>
    <row r="235" spans="1:17" x14ac:dyDescent="0.25">
      <c r="A235" s="72" t="s">
        <v>179</v>
      </c>
      <c r="B235" s="247">
        <f>IF(B$105=0,0,B$105/CHI_fec!B$105)</f>
        <v>0.57434565733867016</v>
      </c>
      <c r="C235" s="247">
        <f>IF(C$105=0,0,C$105/CHI_fec!C$105)</f>
        <v>0.57434565733867016</v>
      </c>
      <c r="D235" s="247">
        <f>IF(D$105=0,0,D$105/CHI_fec!D$105)</f>
        <v>0.57716947993540957</v>
      </c>
      <c r="E235" s="247">
        <f>IF(E$105=0,0,E$105/CHI_fec!E$105)</f>
        <v>0.58474518620981375</v>
      </c>
      <c r="F235" s="247">
        <f>IF(F$105=0,0,F$105/CHI_fec!F$105)</f>
        <v>0.58474518620981375</v>
      </c>
      <c r="G235" s="247">
        <f>IF(G$105=0,0,G$105/CHI_fec!G$105)</f>
        <v>0.59085888425704947</v>
      </c>
      <c r="H235" s="247">
        <f>IF(H$105=0,0,H$105/CHI_fec!H$105)</f>
        <v>0.59803509334431981</v>
      </c>
      <c r="I235" s="247">
        <f>IF(I$105=0,0,I$105/CHI_fec!I$105)</f>
        <v>0.59803509334431992</v>
      </c>
      <c r="J235" s="247">
        <f>IF(J$105=0,0,J$105/CHI_fec!J$105)</f>
        <v>0.59803509334431992</v>
      </c>
      <c r="K235" s="247">
        <f>IF(K$105=0,0,K$105/CHI_fec!K$105)</f>
        <v>0.64512275428537535</v>
      </c>
      <c r="L235" s="247">
        <f>IF(L$105=0,0,L$105/CHI_fec!L$105)</f>
        <v>0.64512275428537547</v>
      </c>
      <c r="M235" s="247">
        <f>IF(M$105=0,0,M$105/CHI_fec!M$105)</f>
        <v>0.64512275428537547</v>
      </c>
      <c r="N235" s="247">
        <f>IF(N$105=0,0,N$105/CHI_fec!N$105)</f>
        <v>0.64512275428537547</v>
      </c>
      <c r="O235" s="247">
        <f>IF(O$105=0,0,O$105/CHI_fec!O$105)</f>
        <v>0.64512275428537535</v>
      </c>
      <c r="P235" s="247">
        <f>IF(P$105=0,0,P$105/CHI_fec!P$105)</f>
        <v>0.64512275428537535</v>
      </c>
      <c r="Q235" s="247">
        <f>IF(Q$105=0,0,Q$105/CHI_fec!Q$105)</f>
        <v>0.64512275428537558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53">
        <f>IF(B$108=0,0,B$108/CHI_fec!B$108)</f>
        <v>0.42436487437447318</v>
      </c>
      <c r="C237" s="253">
        <f>IF(C$108=0,0,C$108/CHI_fec!C$108)</f>
        <v>0.43033314576554665</v>
      </c>
      <c r="D237" s="253">
        <f>IF(D$108=0,0,D$108/CHI_fec!D$108)</f>
        <v>0.42861093750800217</v>
      </c>
      <c r="E237" s="253">
        <f>IF(E$108=0,0,E$108/CHI_fec!E$108)</f>
        <v>0.43827991715425824</v>
      </c>
      <c r="F237" s="253">
        <f>IF(F$108=0,0,F$108/CHI_fec!F$108)</f>
        <v>0.4540571138293838</v>
      </c>
      <c r="G237" s="253">
        <f>IF(G$108=0,0,G$108/CHI_fec!G$108)</f>
        <v>0.47354918468863844</v>
      </c>
      <c r="H237" s="253">
        <f>IF(H$108=0,0,H$108/CHI_fec!H$108)</f>
        <v>0.47575681287568283</v>
      </c>
      <c r="I237" s="253">
        <f>IF(I$108=0,0,I$108/CHI_fec!I$108)</f>
        <v>0.47628261449912579</v>
      </c>
      <c r="J237" s="253">
        <f>IF(J$108=0,0,J$108/CHI_fec!J$108)</f>
        <v>0.47707718926460796</v>
      </c>
      <c r="K237" s="253">
        <f>IF(K$108=0,0,K$108/CHI_fec!K$108)</f>
        <v>0.49999390972840568</v>
      </c>
      <c r="L237" s="253">
        <f>IF(L$108=0,0,L$108/CHI_fec!L$108)</f>
        <v>0.49685903943091647</v>
      </c>
      <c r="M237" s="253">
        <f>IF(M$108=0,0,M$108/CHI_fec!M$108)</f>
        <v>0.51607247992178851</v>
      </c>
      <c r="N237" s="253">
        <f>IF(N$108=0,0,N$108/CHI_fec!N$108)</f>
        <v>0.55796117291290059</v>
      </c>
      <c r="O237" s="253">
        <f>IF(O$108=0,0,O$108/CHI_fec!O$108)</f>
        <v>0.54983118728962121</v>
      </c>
      <c r="P237" s="253">
        <f>IF(P$108=0,0,P$108/CHI_fec!P$108)</f>
        <v>0.55671295989721192</v>
      </c>
      <c r="Q237" s="253">
        <f>IF(Q$108=0,0,Q$108/CHI_fec!Q$108)</f>
        <v>0.55191347234270438</v>
      </c>
    </row>
    <row r="238" spans="1:17" x14ac:dyDescent="0.25">
      <c r="A238" s="132" t="s">
        <v>83</v>
      </c>
      <c r="B238" s="252">
        <f>IF(B$109=0,0,B$109/CHI_fec!B$109)</f>
        <v>0.36380857726891985</v>
      </c>
      <c r="C238" s="252">
        <f>IF(C$109=0,0,C$109/CHI_fec!C$109)</f>
        <v>0.36380857726891991</v>
      </c>
      <c r="D238" s="252">
        <f>IF(D$109=0,0,D$109/CHI_fec!D$109)</f>
        <v>0.36380857726891991</v>
      </c>
      <c r="E238" s="252">
        <f>IF(E$109=0,0,E$109/CHI_fec!E$109)</f>
        <v>0.36860171928634439</v>
      </c>
      <c r="F238" s="252">
        <f>IF(F$109=0,0,F$109/CHI_fec!F$109)</f>
        <v>0.36860171928634439</v>
      </c>
      <c r="G238" s="252">
        <f>IF(G$109=0,0,G$109/CHI_fec!G$109)</f>
        <v>0.38290245783545063</v>
      </c>
      <c r="H238" s="252">
        <f>IF(H$109=0,0,H$109/CHI_fec!H$109)</f>
        <v>0.38290245783545063</v>
      </c>
      <c r="I238" s="252">
        <f>IF(I$109=0,0,I$109/CHI_fec!I$109)</f>
        <v>0.38290245783545052</v>
      </c>
      <c r="J238" s="252">
        <f>IF(J$109=0,0,J$109/CHI_fec!J$109)</f>
        <v>0.38290245783545057</v>
      </c>
      <c r="K238" s="252">
        <f>IF(K$109=0,0,K$109/CHI_fec!K$109)</f>
        <v>0.41296767108875343</v>
      </c>
      <c r="L238" s="252">
        <f>IF(L$109=0,0,L$109/CHI_fec!L$109)</f>
        <v>0.41296767108875343</v>
      </c>
      <c r="M238" s="252">
        <f>IF(M$109=0,0,M$109/CHI_fec!M$109)</f>
        <v>0.41296767108875343</v>
      </c>
      <c r="N238" s="252">
        <f>IF(N$109=0,0,N$109/CHI_fec!N$109)</f>
        <v>0.43147554544995503</v>
      </c>
      <c r="O238" s="252">
        <f>IF(O$109=0,0,O$109/CHI_fec!O$109)</f>
        <v>0.43147554544995509</v>
      </c>
      <c r="P238" s="252">
        <f>IF(P$109=0,0,P$109/CHI_fec!P$109)</f>
        <v>0.43147554544995503</v>
      </c>
      <c r="Q238" s="252">
        <f>IF(Q$109=0,0,Q$109/CHI_fec!Q$109)</f>
        <v>0.43147554544995509</v>
      </c>
    </row>
    <row r="239" spans="1:17" x14ac:dyDescent="0.25">
      <c r="A239" s="76" t="s">
        <v>82</v>
      </c>
      <c r="B239" s="251">
        <f>IF(B$110=0,0,B$110/CHI_fec!B$110)</f>
        <v>9.890517837254835E-2</v>
      </c>
      <c r="C239" s="251">
        <f>IF(C$110=0,0,C$110/CHI_fec!C$110)</f>
        <v>9.890517837254835E-2</v>
      </c>
      <c r="D239" s="251">
        <f>IF(D$110=0,0,D$110/CHI_fec!D$110)</f>
        <v>9.890517837254835E-2</v>
      </c>
      <c r="E239" s="251">
        <f>IF(E$110=0,0,E$110/CHI_fec!E$110)</f>
        <v>0.10020824431386592</v>
      </c>
      <c r="F239" s="251">
        <f>IF(F$110=0,0,F$110/CHI_fec!F$110)</f>
        <v>0.10020824431386591</v>
      </c>
      <c r="G239" s="251">
        <f>IF(G$110=0,0,G$110/CHI_fec!G$110)</f>
        <v>0.10409605011458792</v>
      </c>
      <c r="H239" s="251">
        <f>IF(H$110=0,0,H$110/CHI_fec!H$110)</f>
        <v>0.10409605011458792</v>
      </c>
      <c r="I239" s="251">
        <f>IF(I$110=0,0,I$110/CHI_fec!I$110)</f>
        <v>0.10409605011458793</v>
      </c>
      <c r="J239" s="251">
        <f>IF(J$110=0,0,J$110/CHI_fec!J$110)</f>
        <v>0.10409605011458795</v>
      </c>
      <c r="K239" s="251">
        <f>IF(K$110=0,0,K$110/CHI_fec!K$110)</f>
        <v>0.11226959374555238</v>
      </c>
      <c r="L239" s="251">
        <f>IF(L$110=0,0,L$110/CHI_fec!L$110)</f>
        <v>0.11226959374555238</v>
      </c>
      <c r="M239" s="251">
        <f>IF(M$110=0,0,M$110/CHI_fec!M$110)</f>
        <v>0.11226959374555241</v>
      </c>
      <c r="N239" s="251">
        <f>IF(N$110=0,0,N$110/CHI_fec!N$110)</f>
        <v>0.117301153553001</v>
      </c>
      <c r="O239" s="251">
        <f>IF(O$110=0,0,O$110/CHI_fec!O$110)</f>
        <v>0.117301153553001</v>
      </c>
      <c r="P239" s="251">
        <f>IF(P$110=0,0,P$110/CHI_fec!P$110)</f>
        <v>0.117301153553001</v>
      </c>
      <c r="Q239" s="251">
        <f>IF(Q$110=0,0,Q$110/CHI_fec!Q$110)</f>
        <v>0.117301153553001</v>
      </c>
    </row>
    <row r="240" spans="1:17" x14ac:dyDescent="0.25">
      <c r="A240" s="76" t="s">
        <v>81</v>
      </c>
      <c r="B240" s="251">
        <f>IF(B$111=0,0,B$111/CHI_fec!B$111)</f>
        <v>0.51936803056403802</v>
      </c>
      <c r="C240" s="251">
        <f>IF(C$111=0,0,C$111/CHI_fec!C$111)</f>
        <v>0.51936803056403802</v>
      </c>
      <c r="D240" s="251">
        <f>IF(D$111=0,0,D$111/CHI_fec!D$111)</f>
        <v>0.51936803056403813</v>
      </c>
      <c r="E240" s="251">
        <f>IF(E$111=0,0,E$111/CHI_fec!E$111)</f>
        <v>0.52621065299062098</v>
      </c>
      <c r="F240" s="251">
        <f>IF(F$111=0,0,F$111/CHI_fec!F$111)</f>
        <v>0.52621065299062098</v>
      </c>
      <c r="G240" s="251">
        <f>IF(G$111=0,0,G$111/CHI_fec!G$111)</f>
        <v>0.54662618709269439</v>
      </c>
      <c r="H240" s="251">
        <f>IF(H$111=0,0,H$111/CHI_fec!H$111)</f>
        <v>0.5466261870926945</v>
      </c>
      <c r="I240" s="251">
        <f>IF(I$111=0,0,I$111/CHI_fec!I$111)</f>
        <v>0.54662618709269439</v>
      </c>
      <c r="J240" s="251">
        <f>IF(J$111=0,0,J$111/CHI_fec!J$111)</f>
        <v>0.5466261870926945</v>
      </c>
      <c r="K240" s="251">
        <f>IF(K$111=0,0,K$111/CHI_fec!K$111)</f>
        <v>0.58954686453541871</v>
      </c>
      <c r="L240" s="251">
        <f>IF(L$111=0,0,L$111/CHI_fec!L$111)</f>
        <v>0.58954686453541871</v>
      </c>
      <c r="M240" s="251">
        <f>IF(M$111=0,0,M$111/CHI_fec!M$111)</f>
        <v>0.58954686453541871</v>
      </c>
      <c r="N240" s="251">
        <f>IF(N$111=0,0,N$111/CHI_fec!N$111)</f>
        <v>0.6159684468110852</v>
      </c>
      <c r="O240" s="251">
        <f>IF(O$111=0,0,O$111/CHI_fec!O$111)</f>
        <v>0.6159684468110852</v>
      </c>
      <c r="P240" s="251">
        <f>IF(P$111=0,0,P$111/CHI_fec!P$111)</f>
        <v>0.61596844681108509</v>
      </c>
      <c r="Q240" s="251">
        <f>IF(Q$111=0,0,Q$111/CHI_fec!Q$111)</f>
        <v>0.61596844681108509</v>
      </c>
    </row>
    <row r="241" spans="1:17" x14ac:dyDescent="0.25">
      <c r="A241" s="76" t="s">
        <v>80</v>
      </c>
      <c r="B241" s="251">
        <f>IF(B$112=0,0,B$112/CHI_fec!B$112)</f>
        <v>0.39079395175377019</v>
      </c>
      <c r="C241" s="251">
        <f>IF(C$112=0,0,C$112/CHI_fec!C$112)</f>
        <v>0.3907939517537703</v>
      </c>
      <c r="D241" s="251">
        <f>IF(D$112=0,0,D$112/CHI_fec!D$112)</f>
        <v>0.39079395175377019</v>
      </c>
      <c r="E241" s="251">
        <f>IF(E$112=0,0,E$112/CHI_fec!E$112)</f>
        <v>0.39594262341062836</v>
      </c>
      <c r="F241" s="251">
        <f>IF(F$112=0,0,F$112/CHI_fec!F$112)</f>
        <v>0.39594262341062836</v>
      </c>
      <c r="G241" s="251">
        <f>IF(G$112=0,0,G$112/CHI_fec!G$112)</f>
        <v>0.41130411425989899</v>
      </c>
      <c r="H241" s="251">
        <f>IF(H$112=0,0,H$112/CHI_fec!H$112)</f>
        <v>0.41130411425989899</v>
      </c>
      <c r="I241" s="251">
        <f>IF(I$112=0,0,I$112/CHI_fec!I$112)</f>
        <v>0.41130411425989893</v>
      </c>
      <c r="J241" s="251">
        <f>IF(J$112=0,0,J$112/CHI_fec!J$112)</f>
        <v>0.41130411425989899</v>
      </c>
      <c r="K241" s="251">
        <f>IF(K$112=0,0,K$112/CHI_fec!K$112)</f>
        <v>0.4435994042329367</v>
      </c>
      <c r="L241" s="251">
        <f>IF(L$112=0,0,L$112/CHI_fec!L$112)</f>
        <v>0.44359940423293676</v>
      </c>
      <c r="M241" s="251">
        <f>IF(M$112=0,0,M$112/CHI_fec!M$112)</f>
        <v>0.44359940423293664</v>
      </c>
      <c r="N241" s="251">
        <f>IF(N$112=0,0,N$112/CHI_fec!N$112)</f>
        <v>0.46348009372759347</v>
      </c>
      <c r="O241" s="251">
        <f>IF(O$112=0,0,O$112/CHI_fec!O$112)</f>
        <v>0.46348009372759347</v>
      </c>
      <c r="P241" s="251">
        <f>IF(P$112=0,0,P$112/CHI_fec!P$112)</f>
        <v>0.46348009372759347</v>
      </c>
      <c r="Q241" s="251">
        <f>IF(Q$112=0,0,Q$112/CHI_fec!Q$112)</f>
        <v>0.46348009372759352</v>
      </c>
    </row>
    <row r="242" spans="1:17" x14ac:dyDescent="0.25">
      <c r="A242" s="129" t="s">
        <v>79</v>
      </c>
      <c r="B242" s="250">
        <f>IF(B$113=0,0,B$113/CHI_fec!B$113)</f>
        <v>0.57423491058784937</v>
      </c>
      <c r="C242" s="250">
        <f>IF(C$113=0,0,C$113/CHI_fec!C$113)</f>
        <v>0.57423491058784937</v>
      </c>
      <c r="D242" s="250">
        <f>IF(D$113=0,0,D$113/CHI_fec!D$113)</f>
        <v>0.57423491058784948</v>
      </c>
      <c r="E242" s="250">
        <f>IF(E$113=0,0,E$113/CHI_fec!E$113)</f>
        <v>0.58180039873129163</v>
      </c>
      <c r="F242" s="250">
        <f>IF(F$113=0,0,F$113/CHI_fec!F$113)</f>
        <v>0.58180039873129175</v>
      </c>
      <c r="G242" s="250">
        <f>IF(G$113=0,0,G$113/CHI_fec!G$113)</f>
        <v>0.60437266292509606</v>
      </c>
      <c r="H242" s="250">
        <f>IF(H$113=0,0,H$113/CHI_fec!H$113)</f>
        <v>0.60437266292509617</v>
      </c>
      <c r="I242" s="250">
        <f>IF(I$113=0,0,I$113/CHI_fec!I$113)</f>
        <v>0.60437266292509617</v>
      </c>
      <c r="J242" s="250">
        <f>IF(J$113=0,0,J$113/CHI_fec!J$113)</f>
        <v>0.60437266292509628</v>
      </c>
      <c r="K242" s="250">
        <f>IF(K$113=0,0,K$113/CHI_fec!K$113)</f>
        <v>0.65182755025600558</v>
      </c>
      <c r="L242" s="250">
        <f>IF(L$113=0,0,L$113/CHI_fec!L$113)</f>
        <v>0.65182755025600547</v>
      </c>
      <c r="M242" s="250">
        <f>IF(M$113=0,0,M$113/CHI_fec!M$113)</f>
        <v>0.65182755025600547</v>
      </c>
      <c r="N242" s="250">
        <f>IF(N$113=0,0,N$113/CHI_fec!N$113)</f>
        <v>0.6810403512810892</v>
      </c>
      <c r="O242" s="250">
        <f>IF(O$113=0,0,O$113/CHI_fec!O$113)</f>
        <v>0.68104035128108931</v>
      </c>
      <c r="P242" s="250">
        <f>IF(P$113=0,0,P$113/CHI_fec!P$113)</f>
        <v>0.68104035128108931</v>
      </c>
      <c r="Q242" s="250">
        <f>IF(Q$113=0,0,Q$113/CHI_fec!Q$113)</f>
        <v>0.6810403512810892</v>
      </c>
    </row>
    <row r="243" spans="1:17" x14ac:dyDescent="0.25">
      <c r="A243" s="127" t="s">
        <v>182</v>
      </c>
      <c r="B243" s="249">
        <f>IF(B$118=0,0,B$118/CHI_fec!B$118)</f>
        <v>0.55014105038148498</v>
      </c>
      <c r="C243" s="249">
        <f>IF(C$118=0,0,C$118/CHI_fec!C$118)</f>
        <v>0.54310653322220004</v>
      </c>
      <c r="D243" s="249">
        <f>IF(D$118=0,0,D$118/CHI_fec!D$118)</f>
        <v>0.54279958837124953</v>
      </c>
      <c r="E243" s="249">
        <f>IF(E$118=0,0,E$118/CHI_fec!E$118)</f>
        <v>0.5491059308349534</v>
      </c>
      <c r="F243" s="249">
        <f>IF(F$118=0,0,F$118/CHI_fec!F$118)</f>
        <v>0.55072548458085846</v>
      </c>
      <c r="G243" s="249">
        <f>IF(G$118=0,0,G$118/CHI_fec!G$118)</f>
        <v>0.57277006146101606</v>
      </c>
      <c r="H243" s="249">
        <f>IF(H$118=0,0,H$118/CHI_fec!H$118)</f>
        <v>0.57297921054248058</v>
      </c>
      <c r="I243" s="249">
        <f>IF(I$118=0,0,I$118/CHI_fec!I$118)</f>
        <v>0.5733351585945009</v>
      </c>
      <c r="J243" s="249">
        <f>IF(J$118=0,0,J$118/CHI_fec!J$118)</f>
        <v>0.57282106419579282</v>
      </c>
      <c r="K243" s="249">
        <f>IF(K$118=0,0,K$118/CHI_fec!K$118)</f>
        <v>0.61767673012138613</v>
      </c>
      <c r="L243" s="249">
        <f>IF(L$118=0,0,L$118/CHI_fec!L$118)</f>
        <v>0.61947544164704482</v>
      </c>
      <c r="M243" s="249">
        <f>IF(M$118=0,0,M$118/CHI_fec!M$118)</f>
        <v>0.62115019457725706</v>
      </c>
      <c r="N243" s="249">
        <f>IF(N$118=0,0,N$118/CHI_fec!N$118)</f>
        <v>0.64931568037618514</v>
      </c>
      <c r="O243" s="249">
        <f>IF(O$118=0,0,O$118/CHI_fec!O$118)</f>
        <v>0.61841891684794459</v>
      </c>
      <c r="P243" s="249">
        <f>IF(P$118=0,0,P$118/CHI_fec!P$118)</f>
        <v>0.65096641746427431</v>
      </c>
      <c r="Q243" s="249">
        <f>IF(Q$118=0,0,Q$118/CHI_fec!Q$118)</f>
        <v>0.65136211612169459</v>
      </c>
    </row>
    <row r="244" spans="1:17" x14ac:dyDescent="0.25">
      <c r="A244" s="127" t="s">
        <v>181</v>
      </c>
      <c r="B244" s="249">
        <f>IF(B$131=0,0,B$131/CHI_fec!B$131)</f>
        <v>0.33247025531328428</v>
      </c>
      <c r="C244" s="249">
        <f>IF(C$131=0,0,C$131/CHI_fec!C$131)</f>
        <v>0.34510152564138491</v>
      </c>
      <c r="D244" s="249">
        <f>IF(D$131=0,0,D$131/CHI_fec!D$131)</f>
        <v>0.34162729528507446</v>
      </c>
      <c r="E244" s="249">
        <f>IF(E$131=0,0,E$131/CHI_fec!E$131)</f>
        <v>0.35266736231932266</v>
      </c>
      <c r="F244" s="249">
        <f>IF(F$131=0,0,F$131/CHI_fec!F$131)</f>
        <v>0.37971099280576404</v>
      </c>
      <c r="G244" s="249">
        <f>IF(G$131=0,0,G$131/CHI_fec!G$131)</f>
        <v>0.39803686297992547</v>
      </c>
      <c r="H244" s="249">
        <f>IF(H$131=0,0,H$131/CHI_fec!H$131)</f>
        <v>0.40208140854322366</v>
      </c>
      <c r="I244" s="249">
        <f>IF(I$131=0,0,I$131/CHI_fec!I$131)</f>
        <v>0.4026272666095691</v>
      </c>
      <c r="J244" s="249">
        <f>IF(J$131=0,0,J$131/CHI_fec!J$131)</f>
        <v>0.40381140626036982</v>
      </c>
      <c r="K244" s="249">
        <f>IF(K$131=0,0,K$131/CHI_fec!K$131)</f>
        <v>0.41208237685619209</v>
      </c>
      <c r="L244" s="249">
        <f>IF(L$131=0,0,L$131/CHI_fec!L$131)</f>
        <v>0.40773680690129555</v>
      </c>
      <c r="M244" s="249">
        <f>IF(M$131=0,0,M$131/CHI_fec!M$131)</f>
        <v>0.4401419593269647</v>
      </c>
      <c r="N244" s="249">
        <f>IF(N$131=0,0,N$131/CHI_fec!N$131)</f>
        <v>0.48610388472528654</v>
      </c>
      <c r="O244" s="249">
        <f>IF(O$131=0,0,O$131/CHI_fec!O$131)</f>
        <v>0.47899121671599332</v>
      </c>
      <c r="P244" s="249">
        <f>IF(P$131=0,0,P$131/CHI_fec!P$131)</f>
        <v>0.48426543354981572</v>
      </c>
      <c r="Q244" s="249">
        <f>IF(Q$131=0,0,Q$131/CHI_fec!Q$131)</f>
        <v>0.47751827336257402</v>
      </c>
    </row>
    <row r="245" spans="1:17" x14ac:dyDescent="0.25">
      <c r="A245" s="127" t="s">
        <v>180</v>
      </c>
      <c r="B245" s="248">
        <f>IF(B$139=0,0,B$139/CHI_fec!B$139)</f>
        <v>0.50374270609218819</v>
      </c>
      <c r="C245" s="248">
        <f>IF(C$139=0,0,C$139/CHI_fec!C$139)</f>
        <v>0.51361237559737194</v>
      </c>
      <c r="D245" s="248">
        <f>IF(D$139=0,0,D$139/CHI_fec!D$139)</f>
        <v>0.51185933400987915</v>
      </c>
      <c r="E245" s="248">
        <f>IF(E$139=0,0,E$139/CHI_fec!E$139)</f>
        <v>0.52805430115280338</v>
      </c>
      <c r="F245" s="248">
        <f>IF(F$139=0,0,F$139/CHI_fec!F$139)</f>
        <v>0.55801452572742838</v>
      </c>
      <c r="G245" s="248">
        <f>IF(G$139=0,0,G$139/CHI_fec!G$139)</f>
        <v>0.58186453611727074</v>
      </c>
      <c r="H245" s="248">
        <f>IF(H$139=0,0,H$139/CHI_fec!H$139)</f>
        <v>0.58535499505470301</v>
      </c>
      <c r="I245" s="248">
        <f>IF(I$139=0,0,I$139/CHI_fec!I$139)</f>
        <v>0.58712507728311847</v>
      </c>
      <c r="J245" s="248">
        <f>IF(J$139=0,0,J$139/CHI_fec!J$139)</f>
        <v>0.5895193043135798</v>
      </c>
      <c r="K245" s="248">
        <f>IF(K$139=0,0,K$139/CHI_fec!K$139)</f>
        <v>0.60318760439654207</v>
      </c>
      <c r="L245" s="248">
        <f>IF(L$139=0,0,L$139/CHI_fec!L$139)</f>
        <v>0.59300137899428951</v>
      </c>
      <c r="M245" s="248">
        <f>IF(M$139=0,0,M$139/CHI_fec!M$139)</f>
        <v>0.63113349016915998</v>
      </c>
      <c r="N245" s="248">
        <f>IF(N$139=0,0,N$139/CHI_fec!N$139)</f>
        <v>0.71232772338997152</v>
      </c>
      <c r="O245" s="248">
        <f>IF(O$139=0,0,O$139/CHI_fec!O$139)</f>
        <v>0.69830038134113337</v>
      </c>
      <c r="P245" s="248">
        <f>IF(P$139=0,0,P$139/CHI_fec!P$139)</f>
        <v>0.70794332871004595</v>
      </c>
      <c r="Q245" s="248">
        <f>IF(Q$139=0,0,Q$139/CHI_fec!Q$139)</f>
        <v>0.69418257198505073</v>
      </c>
    </row>
    <row r="246" spans="1:17" x14ac:dyDescent="0.25">
      <c r="A246" s="72" t="s">
        <v>179</v>
      </c>
      <c r="B246" s="247">
        <f>IF(B$153=0,0,B$153/CHI_fec!B$153)</f>
        <v>0.53095808227285324</v>
      </c>
      <c r="C246" s="247">
        <f>IF(C$153=0,0,C$153/CHI_fec!C$153)</f>
        <v>0.53095808227285335</v>
      </c>
      <c r="D246" s="247">
        <f>IF(D$153=0,0,D$153/CHI_fec!D$153)</f>
        <v>0.53095808227285335</v>
      </c>
      <c r="E246" s="247">
        <f>IF(E$153=0,0,E$153/CHI_fec!E$153)</f>
        <v>0.53795340248420731</v>
      </c>
      <c r="F246" s="247">
        <f>IF(F$153=0,0,F$153/CHI_fec!F$153)</f>
        <v>0.5379534024842072</v>
      </c>
      <c r="G246" s="247">
        <f>IF(G$153=0,0,G$153/CHI_fec!G$153)</f>
        <v>0.55882452314914466</v>
      </c>
      <c r="H246" s="247">
        <f>IF(H$153=0,0,H$153/CHI_fec!H$153)</f>
        <v>0.55882452314914477</v>
      </c>
      <c r="I246" s="247">
        <f>IF(I$153=0,0,I$153/CHI_fec!I$153)</f>
        <v>0.55882452314914466</v>
      </c>
      <c r="J246" s="247">
        <f>IF(J$153=0,0,J$153/CHI_fec!J$153)</f>
        <v>0.55882452314914477</v>
      </c>
      <c r="K246" s="247">
        <f>IF(K$153=0,0,K$153/CHI_fec!K$153)</f>
        <v>0.60270300477245808</v>
      </c>
      <c r="L246" s="247">
        <f>IF(L$153=0,0,L$153/CHI_fec!L$153)</f>
        <v>0.6027030047724582</v>
      </c>
      <c r="M246" s="247">
        <f>IF(M$153=0,0,M$153/CHI_fec!M$153)</f>
        <v>0.60270300477245808</v>
      </c>
      <c r="N246" s="247">
        <f>IF(N$153=0,0,N$153/CHI_fec!N$153)</f>
        <v>0.62971420267092504</v>
      </c>
      <c r="O246" s="247">
        <f>IF(O$153=0,0,O$153/CHI_fec!O$153)</f>
        <v>0.62971420267092504</v>
      </c>
      <c r="P246" s="247">
        <f>IF(P$153=0,0,P$153/CHI_fec!P$153)</f>
        <v>0.62971420267092493</v>
      </c>
      <c r="Q246" s="247">
        <f>IF(Q$153=0,0,Q$153/CHI_fec!Q$153)</f>
        <v>0.62971420267092504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11140.281648014494</v>
      </c>
      <c r="C5" s="96">
        <v>10802.142996696235</v>
      </c>
      <c r="D5" s="96">
        <v>9583.9479610154576</v>
      </c>
      <c r="E5" s="96">
        <v>9048.0775946285157</v>
      </c>
      <c r="F5" s="96">
        <v>9434.4952863137132</v>
      </c>
      <c r="G5" s="96">
        <v>9121.9051277729741</v>
      </c>
      <c r="H5" s="96">
        <v>9660.0892292943918</v>
      </c>
      <c r="I5" s="96">
        <v>9772.8449499718445</v>
      </c>
      <c r="J5" s="96">
        <v>10550.500928434481</v>
      </c>
      <c r="K5" s="96">
        <v>9382.5332286952871</v>
      </c>
      <c r="L5" s="96">
        <v>9841.7859984695679</v>
      </c>
      <c r="M5" s="96">
        <v>10526.920520467123</v>
      </c>
      <c r="N5" s="96">
        <v>10742.655086515753</v>
      </c>
      <c r="O5" s="96">
        <v>11125.839034941819</v>
      </c>
      <c r="P5" s="96">
        <v>10900.003834928799</v>
      </c>
      <c r="Q5" s="96">
        <v>10547.044220206395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119.58729859943386</v>
      </c>
      <c r="C10" s="158">
        <v>112.80385546481259</v>
      </c>
      <c r="D10" s="158">
        <v>107.67895129947328</v>
      </c>
      <c r="E10" s="158">
        <v>108.89664969108821</v>
      </c>
      <c r="F10" s="158">
        <v>88.953693241120931</v>
      </c>
      <c r="G10" s="158">
        <v>84.049289373092734</v>
      </c>
      <c r="H10" s="158">
        <v>86.545031603758929</v>
      </c>
      <c r="I10" s="158">
        <v>87.71569877776426</v>
      </c>
      <c r="J10" s="158">
        <v>81.709610248389367</v>
      </c>
      <c r="K10" s="158">
        <v>74.732890123070959</v>
      </c>
      <c r="L10" s="158">
        <v>74.652954154707771</v>
      </c>
      <c r="M10" s="158">
        <v>84.707694456529524</v>
      </c>
      <c r="N10" s="158">
        <v>91.620634493861999</v>
      </c>
      <c r="O10" s="158">
        <v>93.982810434196068</v>
      </c>
      <c r="P10" s="158">
        <v>89.75251437448857</v>
      </c>
      <c r="Q10" s="158">
        <v>78.906830403173231</v>
      </c>
    </row>
    <row r="11" spans="1:17" x14ac:dyDescent="0.25">
      <c r="A11" s="92" t="s">
        <v>125</v>
      </c>
      <c r="B11" s="91">
        <v>55.996327495848654</v>
      </c>
      <c r="C11" s="91">
        <v>52.820004359826939</v>
      </c>
      <c r="D11" s="91">
        <v>50.420286200890807</v>
      </c>
      <c r="E11" s="91">
        <v>50.990469144452682</v>
      </c>
      <c r="F11" s="91">
        <v>41.652250674041461</v>
      </c>
      <c r="G11" s="91">
        <v>39.355780995552429</v>
      </c>
      <c r="H11" s="91">
        <v>40.524403423940207</v>
      </c>
      <c r="I11" s="91">
        <v>41.072564167028951</v>
      </c>
      <c r="J11" s="91">
        <v>38.260234561805071</v>
      </c>
      <c r="K11" s="91">
        <v>34.993410161892946</v>
      </c>
      <c r="L11" s="91">
        <v>34.95598042883946</v>
      </c>
      <c r="M11" s="91">
        <v>39.664076835569276</v>
      </c>
      <c r="N11" s="91">
        <v>42.901036435988459</v>
      </c>
      <c r="O11" s="91">
        <v>44.007116923689914</v>
      </c>
      <c r="P11" s="91">
        <v>42.038622524072863</v>
      </c>
      <c r="Q11" s="91">
        <v>36.955774230547298</v>
      </c>
    </row>
    <row r="12" spans="1:17" x14ac:dyDescent="0.25">
      <c r="A12" s="92" t="s">
        <v>26</v>
      </c>
      <c r="B12" s="91">
        <v>63.590971103585204</v>
      </c>
      <c r="C12" s="91">
        <v>59.983851104985639</v>
      </c>
      <c r="D12" s="91">
        <v>57.258665098582476</v>
      </c>
      <c r="E12" s="91">
        <v>57.906180546635532</v>
      </c>
      <c r="F12" s="91">
        <v>47.301442567079469</v>
      </c>
      <c r="G12" s="91">
        <v>44.693508377540304</v>
      </c>
      <c r="H12" s="91">
        <v>46.020628179818722</v>
      </c>
      <c r="I12" s="91">
        <v>46.643134610735302</v>
      </c>
      <c r="J12" s="91">
        <v>43.449375686584297</v>
      </c>
      <c r="K12" s="91">
        <v>39.739479961178013</v>
      </c>
      <c r="L12" s="91">
        <v>39.696973725868304</v>
      </c>
      <c r="M12" s="91">
        <v>45.043617620960248</v>
      </c>
      <c r="N12" s="91">
        <v>48.71959805787354</v>
      </c>
      <c r="O12" s="91">
        <v>49.975693510506147</v>
      </c>
      <c r="P12" s="91">
        <v>47.713891850415706</v>
      </c>
      <c r="Q12" s="91">
        <v>41.951056172625933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232" t="s">
        <v>185</v>
      </c>
      <c r="B15" s="246">
        <v>0</v>
      </c>
      <c r="C15" s="246">
        <v>0</v>
      </c>
      <c r="D15" s="246">
        <v>0</v>
      </c>
      <c r="E15" s="246">
        <v>0</v>
      </c>
      <c r="F15" s="246">
        <v>0</v>
      </c>
      <c r="G15" s="246">
        <v>0</v>
      </c>
      <c r="H15" s="246">
        <v>0</v>
      </c>
      <c r="I15" s="246">
        <v>0</v>
      </c>
      <c r="J15" s="246">
        <v>0</v>
      </c>
      <c r="K15" s="246">
        <v>0</v>
      </c>
      <c r="L15" s="246">
        <v>0</v>
      </c>
      <c r="M15" s="246">
        <v>0</v>
      </c>
      <c r="N15" s="246">
        <v>0</v>
      </c>
      <c r="O15" s="246">
        <v>0</v>
      </c>
      <c r="P15" s="246">
        <v>0</v>
      </c>
      <c r="Q15" s="246">
        <v>0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0</v>
      </c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4">
        <v>0</v>
      </c>
      <c r="I18" s="244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</row>
    <row r="22" spans="1:17" x14ac:dyDescent="0.25">
      <c r="A22" s="245" t="s">
        <v>67</v>
      </c>
      <c r="B22" s="244">
        <v>0</v>
      </c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4">
        <v>0</v>
      </c>
      <c r="I22" s="244">
        <v>0</v>
      </c>
      <c r="J22" s="244">
        <v>0</v>
      </c>
      <c r="K22" s="244">
        <v>0</v>
      </c>
      <c r="L22" s="244">
        <v>0</v>
      </c>
      <c r="M22" s="244">
        <v>0</v>
      </c>
      <c r="N22" s="244">
        <v>0</v>
      </c>
      <c r="O22" s="244">
        <v>0</v>
      </c>
      <c r="P22" s="244">
        <v>0</v>
      </c>
      <c r="Q22" s="244">
        <v>0</v>
      </c>
    </row>
    <row r="23" spans="1:17" x14ac:dyDescent="0.25">
      <c r="A23" s="245" t="s">
        <v>66</v>
      </c>
      <c r="B23" s="244">
        <v>0</v>
      </c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0</v>
      </c>
      <c r="L23" s="244">
        <v>0</v>
      </c>
      <c r="M23" s="244">
        <v>0</v>
      </c>
      <c r="N23" s="244">
        <v>0</v>
      </c>
      <c r="O23" s="244">
        <v>0</v>
      </c>
      <c r="P23" s="244">
        <v>0</v>
      </c>
      <c r="Q23" s="244">
        <v>0</v>
      </c>
    </row>
    <row r="24" spans="1:17" x14ac:dyDescent="0.25">
      <c r="A24" s="156" t="s">
        <v>184</v>
      </c>
      <c r="B24" s="206">
        <v>4760.0054136819981</v>
      </c>
      <c r="C24" s="206">
        <v>4824.6976023342095</v>
      </c>
      <c r="D24" s="206">
        <v>4462.0241802887504</v>
      </c>
      <c r="E24" s="206">
        <v>2942.1108305368325</v>
      </c>
      <c r="F24" s="206">
        <v>3611.912312096702</v>
      </c>
      <c r="G24" s="206">
        <v>3300.1000142616163</v>
      </c>
      <c r="H24" s="206">
        <v>3514.0885968862267</v>
      </c>
      <c r="I24" s="206">
        <v>3583.5444745893928</v>
      </c>
      <c r="J24" s="206">
        <v>4521.0735566505518</v>
      </c>
      <c r="K24" s="206">
        <v>4174.9168423000801</v>
      </c>
      <c r="L24" s="206">
        <v>4370.8703706720235</v>
      </c>
      <c r="M24" s="206">
        <v>4878.1488381956506</v>
      </c>
      <c r="N24" s="206">
        <v>5229.496473080023</v>
      </c>
      <c r="O24" s="206">
        <v>5452.1166209320299</v>
      </c>
      <c r="P24" s="206">
        <v>5230.8469532096833</v>
      </c>
      <c r="Q24" s="206">
        <v>4620.5299066966827</v>
      </c>
    </row>
    <row r="25" spans="1:17" x14ac:dyDescent="0.25">
      <c r="A25" s="88" t="s">
        <v>33</v>
      </c>
      <c r="B25" s="87">
        <v>3052.5255147773291</v>
      </c>
      <c r="C25" s="87">
        <v>3365.0598676192367</v>
      </c>
      <c r="D25" s="87">
        <v>3046.7414433314393</v>
      </c>
      <c r="E25" s="87">
        <v>1631.6317433376885</v>
      </c>
      <c r="F25" s="87">
        <v>2124.4269834892348</v>
      </c>
      <c r="G25" s="87">
        <v>2231.398730034698</v>
      </c>
      <c r="H25" s="87">
        <v>2276.3342774884127</v>
      </c>
      <c r="I25" s="87">
        <v>2279.0422762062881</v>
      </c>
      <c r="J25" s="87">
        <v>3417.6173570014198</v>
      </c>
      <c r="K25" s="87">
        <v>2972.1325540285011</v>
      </c>
      <c r="L25" s="87">
        <v>3338.8476643785307</v>
      </c>
      <c r="M25" s="87">
        <v>3900.3381651372561</v>
      </c>
      <c r="N25" s="87">
        <v>4020.9245904615977</v>
      </c>
      <c r="O25" s="87">
        <v>4060.6840857896195</v>
      </c>
      <c r="P25" s="87">
        <v>3977.9427081979329</v>
      </c>
      <c r="Q25" s="87">
        <v>3657.8159568880915</v>
      </c>
    </row>
    <row r="26" spans="1:17" x14ac:dyDescent="0.25">
      <c r="A26" s="88" t="s">
        <v>31</v>
      </c>
      <c r="B26" s="87">
        <v>1229.4217446653606</v>
      </c>
      <c r="C26" s="87">
        <v>1083.146624721127</v>
      </c>
      <c r="D26" s="87">
        <v>1093.7440641802816</v>
      </c>
      <c r="E26" s="87">
        <v>1151.1468612507042</v>
      </c>
      <c r="F26" s="87">
        <v>1182.5655757312361</v>
      </c>
      <c r="G26" s="87">
        <v>963.20991549295775</v>
      </c>
      <c r="H26" s="87">
        <v>1125.0395613491021</v>
      </c>
      <c r="I26" s="87">
        <v>1185.1469795154933</v>
      </c>
      <c r="J26" s="87">
        <v>1010.0684484507043</v>
      </c>
      <c r="K26" s="87">
        <v>1101.5262938471124</v>
      </c>
      <c r="L26" s="87">
        <v>905.73160563380429</v>
      </c>
      <c r="M26" s="87">
        <v>647.35116071332948</v>
      </c>
      <c r="N26" s="87">
        <v>511.61550316069764</v>
      </c>
      <c r="O26" s="87">
        <v>631.68135211267577</v>
      </c>
      <c r="P26" s="87">
        <v>542.9327323943653</v>
      </c>
      <c r="Q26" s="87">
        <v>391.53802816901469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39.919251404407746</v>
      </c>
      <c r="N28" s="87">
        <v>133.70248664958936</v>
      </c>
      <c r="O28" s="87">
        <v>145.64160019668745</v>
      </c>
      <c r="P28" s="87">
        <v>92.623000648758378</v>
      </c>
      <c r="Q28" s="87">
        <v>63.594683694702795</v>
      </c>
    </row>
    <row r="29" spans="1:17" x14ac:dyDescent="0.25">
      <c r="A29" s="88" t="s">
        <v>29</v>
      </c>
      <c r="B29" s="87">
        <v>361.7285666764156</v>
      </c>
      <c r="C29" s="87">
        <v>252.24605279274195</v>
      </c>
      <c r="D29" s="87">
        <v>213.46991762446655</v>
      </c>
      <c r="E29" s="87">
        <v>0</v>
      </c>
      <c r="F29" s="87">
        <v>134.95130895848041</v>
      </c>
      <c r="G29" s="87">
        <v>2.0390411184915487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48.468142756882514</v>
      </c>
      <c r="N29" s="87">
        <v>37.696721897813973</v>
      </c>
      <c r="O29" s="87">
        <v>29.619169749684914</v>
      </c>
      <c r="P29" s="87">
        <v>26.926943688083551</v>
      </c>
      <c r="Q29" s="87">
        <v>37.696834196988299</v>
      </c>
    </row>
    <row r="30" spans="1:17" x14ac:dyDescent="0.25">
      <c r="A30" s="88" t="s">
        <v>28</v>
      </c>
      <c r="B30" s="87">
        <v>32.211001664762726</v>
      </c>
      <c r="C30" s="87">
        <v>34.917464637471525</v>
      </c>
      <c r="D30" s="87">
        <v>21.496919703315125</v>
      </c>
      <c r="E30" s="87">
        <v>15.812224501484648</v>
      </c>
      <c r="F30" s="87">
        <v>0</v>
      </c>
      <c r="G30" s="87">
        <v>2.6842873561801319</v>
      </c>
      <c r="H30" s="87">
        <v>2.6986565099258222</v>
      </c>
      <c r="I30" s="87">
        <v>0</v>
      </c>
      <c r="J30" s="87">
        <v>0</v>
      </c>
      <c r="K30" s="87">
        <v>5.5103035418412629</v>
      </c>
      <c r="L30" s="87">
        <v>0</v>
      </c>
      <c r="M30" s="87">
        <v>2.8551094202457068</v>
      </c>
      <c r="N30" s="87">
        <v>2.854860950190595</v>
      </c>
      <c r="O30" s="87">
        <v>2.854983315187678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118.34932133836342</v>
      </c>
      <c r="N31" s="87">
        <v>422.45641599038913</v>
      </c>
      <c r="O31" s="87">
        <v>412.70279520771993</v>
      </c>
      <c r="P31" s="87">
        <v>422.54946610797924</v>
      </c>
      <c r="Q31" s="87">
        <v>321.98659039619167</v>
      </c>
    </row>
    <row r="32" spans="1:17" x14ac:dyDescent="0.25">
      <c r="A32" s="88" t="s">
        <v>25</v>
      </c>
      <c r="B32" s="87">
        <v>4.6507314221715665</v>
      </c>
      <c r="C32" s="87">
        <v>8.1153460401769024</v>
      </c>
      <c r="D32" s="87">
        <v>12.576316409148166</v>
      </c>
      <c r="E32" s="87">
        <v>28.851132596805627</v>
      </c>
      <c r="F32" s="87">
        <v>29.645123976922815</v>
      </c>
      <c r="G32" s="87">
        <v>26.146561407548376</v>
      </c>
      <c r="H32" s="87">
        <v>22.278522298005633</v>
      </c>
      <c r="I32" s="87">
        <v>26.731231509092957</v>
      </c>
      <c r="J32" s="87">
        <v>26.54828309134648</v>
      </c>
      <c r="K32" s="87">
        <v>19.582560377178591</v>
      </c>
      <c r="L32" s="87">
        <v>25.486208068340535</v>
      </c>
      <c r="M32" s="87">
        <v>25.038263209742524</v>
      </c>
      <c r="N32" s="87">
        <v>24.183974907034777</v>
      </c>
      <c r="O32" s="87">
        <v>25.971794642529481</v>
      </c>
      <c r="P32" s="87">
        <v>26.220356249738813</v>
      </c>
      <c r="Q32" s="87">
        <v>25.36099309053451</v>
      </c>
    </row>
    <row r="33" spans="1:17" x14ac:dyDescent="0.25">
      <c r="A33" s="88" t="s">
        <v>86</v>
      </c>
      <c r="B33" s="87">
        <v>79.467854475958362</v>
      </c>
      <c r="C33" s="87">
        <v>81.212246523456329</v>
      </c>
      <c r="D33" s="87">
        <v>73.995519040098628</v>
      </c>
      <c r="E33" s="87">
        <v>114.66886885014924</v>
      </c>
      <c r="F33" s="87">
        <v>140.32331994082816</v>
      </c>
      <c r="G33" s="87">
        <v>74.621478851740662</v>
      </c>
      <c r="H33" s="87">
        <v>87.73757924078032</v>
      </c>
      <c r="I33" s="87">
        <v>92.623987358518377</v>
      </c>
      <c r="J33" s="87">
        <v>66.839468107081515</v>
      </c>
      <c r="K33" s="87">
        <v>76.165130505447749</v>
      </c>
      <c r="L33" s="87">
        <v>100.80489259134823</v>
      </c>
      <c r="M33" s="87">
        <v>95.829424215423316</v>
      </c>
      <c r="N33" s="87">
        <v>76.061919062709336</v>
      </c>
      <c r="O33" s="87">
        <v>142.96083991792517</v>
      </c>
      <c r="P33" s="87">
        <v>141.65174592282492</v>
      </c>
      <c r="Q33" s="87">
        <v>122.53682026115898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6" t="s">
        <v>181</v>
      </c>
      <c r="B35" s="204">
        <v>1381.179533463732</v>
      </c>
      <c r="C35" s="204">
        <v>1150.0783623327845</v>
      </c>
      <c r="D35" s="204">
        <v>1139.8418001030582</v>
      </c>
      <c r="E35" s="204">
        <v>1066.513164397285</v>
      </c>
      <c r="F35" s="204">
        <v>597.33102966693207</v>
      </c>
      <c r="G35" s="204">
        <v>533.11620163370208</v>
      </c>
      <c r="H35" s="204">
        <v>511.16400181662027</v>
      </c>
      <c r="I35" s="204">
        <v>512.01125829069167</v>
      </c>
      <c r="J35" s="204">
        <v>466.60713206571063</v>
      </c>
      <c r="K35" s="204">
        <v>608.43441347830128</v>
      </c>
      <c r="L35" s="204">
        <v>641.66078877199698</v>
      </c>
      <c r="M35" s="204">
        <v>442.1855007299273</v>
      </c>
      <c r="N35" s="204">
        <v>237.38064608633576</v>
      </c>
      <c r="O35" s="204">
        <v>310.16432860280383</v>
      </c>
      <c r="P35" s="204">
        <v>248.99390879127463</v>
      </c>
      <c r="Q35" s="204">
        <v>271.72671837571244</v>
      </c>
    </row>
    <row r="36" spans="1:17" x14ac:dyDescent="0.25">
      <c r="A36" s="152" t="s">
        <v>190</v>
      </c>
      <c r="B36" s="151">
        <v>1381.179533463732</v>
      </c>
      <c r="C36" s="151">
        <v>1150.0783623327845</v>
      </c>
      <c r="D36" s="151">
        <v>1139.8418001030582</v>
      </c>
      <c r="E36" s="151">
        <v>1066.513164397285</v>
      </c>
      <c r="F36" s="151">
        <v>597.33102966693207</v>
      </c>
      <c r="G36" s="151">
        <v>533.11620163370208</v>
      </c>
      <c r="H36" s="151">
        <v>511.16400181662027</v>
      </c>
      <c r="I36" s="151">
        <v>512.01125829069167</v>
      </c>
      <c r="J36" s="151">
        <v>466.60713206571063</v>
      </c>
      <c r="K36" s="151">
        <v>608.43441347830128</v>
      </c>
      <c r="L36" s="151">
        <v>641.66078877199698</v>
      </c>
      <c r="M36" s="151">
        <v>442.1855007299273</v>
      </c>
      <c r="N36" s="151">
        <v>237.38064608633576</v>
      </c>
      <c r="O36" s="151">
        <v>310.16432860280383</v>
      </c>
      <c r="P36" s="151">
        <v>248.99390879127463</v>
      </c>
      <c r="Q36" s="151">
        <v>271.72671837571244</v>
      </c>
    </row>
    <row r="37" spans="1:17" x14ac:dyDescent="0.25">
      <c r="A37" s="154" t="s">
        <v>33</v>
      </c>
      <c r="B37" s="83">
        <v>952.98350505335873</v>
      </c>
      <c r="C37" s="83">
        <v>677.20826721624337</v>
      </c>
      <c r="D37" s="83">
        <v>722.69808666727693</v>
      </c>
      <c r="E37" s="83">
        <v>637.00161788931416</v>
      </c>
      <c r="F37" s="83">
        <v>233.46595829358378</v>
      </c>
      <c r="G37" s="83">
        <v>180.24715844934701</v>
      </c>
      <c r="H37" s="83">
        <v>130.94501517568003</v>
      </c>
      <c r="I37" s="83">
        <v>144.66274820162451</v>
      </c>
      <c r="J37" s="83">
        <v>139.9970197756634</v>
      </c>
      <c r="K37" s="83">
        <v>271.78005458449968</v>
      </c>
      <c r="L37" s="83">
        <v>268.36507218959616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2.6282127659811421</v>
      </c>
      <c r="L38" s="208">
        <v>3.9374691242724698</v>
      </c>
      <c r="M38" s="208">
        <v>5.208119789454881</v>
      </c>
      <c r="N38" s="208">
        <v>7.1643234559138556</v>
      </c>
      <c r="O38" s="208">
        <v>8.9367366016380991</v>
      </c>
      <c r="P38" s="208">
        <v>6.7709722545320901</v>
      </c>
      <c r="Q38" s="208">
        <v>8.6176795505396999</v>
      </c>
    </row>
    <row r="39" spans="1:17" x14ac:dyDescent="0.25">
      <c r="A39" s="154" t="s">
        <v>125</v>
      </c>
      <c r="B39" s="208">
        <v>3.4958057497949104</v>
      </c>
      <c r="C39" s="208">
        <v>176.93928714293608</v>
      </c>
      <c r="D39" s="208">
        <v>152.06038821383368</v>
      </c>
      <c r="E39" s="208">
        <v>156.77834400530699</v>
      </c>
      <c r="F39" s="208">
        <v>133.54172900146051</v>
      </c>
      <c r="G39" s="208">
        <v>128.64298988794172</v>
      </c>
      <c r="H39" s="208">
        <v>137.4573784737722</v>
      </c>
      <c r="I39" s="208">
        <v>126.50888028412979</v>
      </c>
      <c r="J39" s="208">
        <v>123.24694993022781</v>
      </c>
      <c r="K39" s="208">
        <v>128.14978128919873</v>
      </c>
      <c r="L39" s="208">
        <v>115.27210040557847</v>
      </c>
      <c r="M39" s="208">
        <v>103.15993988975799</v>
      </c>
      <c r="N39" s="208">
        <v>42.139780289153443</v>
      </c>
      <c r="O39" s="208">
        <v>68.632092856661274</v>
      </c>
      <c r="P39" s="208">
        <v>25.415810952748355</v>
      </c>
      <c r="Q39" s="208">
        <v>29.55887598897688</v>
      </c>
    </row>
    <row r="40" spans="1:17" x14ac:dyDescent="0.25">
      <c r="A40" s="154" t="s">
        <v>29</v>
      </c>
      <c r="B40" s="208">
        <v>191.2798746590054</v>
      </c>
      <c r="C40" s="208">
        <v>73.219027563236025</v>
      </c>
      <c r="D40" s="208">
        <v>87.728655302963276</v>
      </c>
      <c r="E40" s="208">
        <v>118.22149938572136</v>
      </c>
      <c r="F40" s="208">
        <v>40.67904008648771</v>
      </c>
      <c r="G40" s="208">
        <v>15.493731708785045</v>
      </c>
      <c r="H40" s="208">
        <v>10.128871868921376</v>
      </c>
      <c r="I40" s="208">
        <v>10.595475943926633</v>
      </c>
      <c r="J40" s="208">
        <v>0.89763259184564381</v>
      </c>
      <c r="K40" s="208">
        <v>4.695542977355962</v>
      </c>
      <c r="L40" s="208">
        <v>2.2307372527374816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233.42034800157285</v>
      </c>
      <c r="C41" s="208">
        <v>222.71178041036896</v>
      </c>
      <c r="D41" s="208">
        <v>177.35466991898423</v>
      </c>
      <c r="E41" s="208">
        <v>154.51170311694258</v>
      </c>
      <c r="F41" s="208">
        <v>189.64430228540007</v>
      </c>
      <c r="G41" s="208">
        <v>208.73232158762835</v>
      </c>
      <c r="H41" s="208">
        <v>232.63273629824667</v>
      </c>
      <c r="I41" s="208">
        <v>230.24415386101072</v>
      </c>
      <c r="J41" s="208">
        <v>202.46552976797372</v>
      </c>
      <c r="K41" s="208">
        <v>201.18082186126577</v>
      </c>
      <c r="L41" s="208">
        <v>251.85540979981249</v>
      </c>
      <c r="M41" s="208">
        <v>333.81744105071442</v>
      </c>
      <c r="N41" s="208">
        <v>188.07654234126846</v>
      </c>
      <c r="O41" s="208">
        <v>232.59549914450449</v>
      </c>
      <c r="P41" s="208">
        <v>216.80712558399418</v>
      </c>
      <c r="Q41" s="208">
        <v>233.55016283619588</v>
      </c>
    </row>
    <row r="42" spans="1:17" x14ac:dyDescent="0.25">
      <c r="A42" s="152" t="s">
        <v>189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25">
      <c r="A43" s="156" t="s">
        <v>180</v>
      </c>
      <c r="B43" s="155">
        <v>468.68424226932814</v>
      </c>
      <c r="C43" s="155">
        <v>470.65532656442883</v>
      </c>
      <c r="D43" s="155">
        <v>436.33483932417539</v>
      </c>
      <c r="E43" s="155">
        <v>294.51829000330929</v>
      </c>
      <c r="F43" s="155">
        <v>347.70407130895785</v>
      </c>
      <c r="G43" s="155">
        <v>317.86044250456166</v>
      </c>
      <c r="H43" s="155">
        <v>337.52256898778558</v>
      </c>
      <c r="I43" s="155">
        <v>343.8742783139956</v>
      </c>
      <c r="J43" s="155">
        <v>429.17874946982892</v>
      </c>
      <c r="K43" s="155">
        <v>399.89816279383371</v>
      </c>
      <c r="L43" s="155">
        <v>419.18474487083938</v>
      </c>
      <c r="M43" s="155">
        <v>463.30780708501629</v>
      </c>
      <c r="N43" s="155">
        <v>489.79617285553121</v>
      </c>
      <c r="O43" s="155">
        <v>512.41296497278972</v>
      </c>
      <c r="P43" s="155">
        <v>490.41162855335347</v>
      </c>
      <c r="Q43" s="155">
        <v>434.74727473082578</v>
      </c>
    </row>
    <row r="44" spans="1:17" x14ac:dyDescent="0.25">
      <c r="A44" s="152" t="s">
        <v>193</v>
      </c>
      <c r="B44" s="151">
        <v>29.299127160220376</v>
      </c>
      <c r="C44" s="151">
        <v>25.298624810501327</v>
      </c>
      <c r="D44" s="151">
        <v>24.455684220598656</v>
      </c>
      <c r="E44" s="151">
        <v>22.938828722986095</v>
      </c>
      <c r="F44" s="151">
        <v>14.296780961569794</v>
      </c>
      <c r="G44" s="151">
        <v>13.235825803489737</v>
      </c>
      <c r="H44" s="151">
        <v>13.145160044441482</v>
      </c>
      <c r="I44" s="151">
        <v>13.085557582667285</v>
      </c>
      <c r="J44" s="151">
        <v>11.848882702085481</v>
      </c>
      <c r="K44" s="151">
        <v>14.521223504596176</v>
      </c>
      <c r="L44" s="151">
        <v>15.719787578036811</v>
      </c>
      <c r="M44" s="151">
        <v>13.017145097725484</v>
      </c>
      <c r="N44" s="151">
        <v>7.0734214942980467</v>
      </c>
      <c r="O44" s="151">
        <v>9.1406615021405422</v>
      </c>
      <c r="P44" s="151">
        <v>7.5642174878443056</v>
      </c>
      <c r="Q44" s="151">
        <v>8.2368218049783586</v>
      </c>
    </row>
    <row r="45" spans="1:17" x14ac:dyDescent="0.25">
      <c r="A45" s="152" t="s">
        <v>187</v>
      </c>
      <c r="B45" s="151">
        <v>439.38511510910774</v>
      </c>
      <c r="C45" s="151">
        <v>445.3567017539275</v>
      </c>
      <c r="D45" s="151">
        <v>411.87915510357675</v>
      </c>
      <c r="E45" s="151">
        <v>271.57946128032319</v>
      </c>
      <c r="F45" s="151">
        <v>333.40729034738808</v>
      </c>
      <c r="G45" s="151">
        <v>304.62461670107194</v>
      </c>
      <c r="H45" s="151">
        <v>324.37740894334411</v>
      </c>
      <c r="I45" s="151">
        <v>330.78872073132834</v>
      </c>
      <c r="J45" s="151">
        <v>417.32986676774345</v>
      </c>
      <c r="K45" s="151">
        <v>385.37693928923755</v>
      </c>
      <c r="L45" s="151">
        <v>403.46495729280258</v>
      </c>
      <c r="M45" s="151">
        <v>450.29066198729083</v>
      </c>
      <c r="N45" s="151">
        <v>482.72275136123318</v>
      </c>
      <c r="O45" s="151">
        <v>503.27230347064921</v>
      </c>
      <c r="P45" s="151">
        <v>482.84741106550916</v>
      </c>
      <c r="Q45" s="151">
        <v>426.5104529258474</v>
      </c>
    </row>
    <row r="46" spans="1:17" x14ac:dyDescent="0.25">
      <c r="A46" s="150" t="s">
        <v>33</v>
      </c>
      <c r="B46" s="87">
        <v>281.77158597944577</v>
      </c>
      <c r="C46" s="87">
        <v>310.62091085716065</v>
      </c>
      <c r="D46" s="87">
        <v>281.23767169213261</v>
      </c>
      <c r="E46" s="87">
        <v>150.61216092347902</v>
      </c>
      <c r="F46" s="87">
        <v>196.10095232208337</v>
      </c>
      <c r="G46" s="87">
        <v>205.97526738781806</v>
      </c>
      <c r="H46" s="87">
        <v>210.12316407585348</v>
      </c>
      <c r="I46" s="87">
        <v>210.3731331882727</v>
      </c>
      <c r="J46" s="87">
        <v>315.47237141551585</v>
      </c>
      <c r="K46" s="87">
        <v>274.35069729493807</v>
      </c>
      <c r="L46" s="87">
        <v>308.20132286571067</v>
      </c>
      <c r="M46" s="87">
        <v>360.03121524343891</v>
      </c>
      <c r="N46" s="87">
        <v>371.16226988876321</v>
      </c>
      <c r="O46" s="87">
        <v>374.83237714981135</v>
      </c>
      <c r="P46" s="87">
        <v>367.19471152596299</v>
      </c>
      <c r="Q46" s="87">
        <v>337.64454986659285</v>
      </c>
    </row>
    <row r="47" spans="1:17" x14ac:dyDescent="0.25">
      <c r="A47" s="150" t="s">
        <v>31</v>
      </c>
      <c r="B47" s="87">
        <v>113.48508412295651</v>
      </c>
      <c r="C47" s="87">
        <v>99.982765358873323</v>
      </c>
      <c r="D47" s="87">
        <v>100.96099053971841</v>
      </c>
      <c r="E47" s="87">
        <v>106.25971026929588</v>
      </c>
      <c r="F47" s="87">
        <v>109.15989929826803</v>
      </c>
      <c r="G47" s="87">
        <v>88.911684507042153</v>
      </c>
      <c r="H47" s="87">
        <v>103.8498056629941</v>
      </c>
      <c r="I47" s="87">
        <v>109.39818272450688</v>
      </c>
      <c r="J47" s="87">
        <v>93.237087549295794</v>
      </c>
      <c r="K47" s="87">
        <v>101.67935020127172</v>
      </c>
      <c r="L47" s="87">
        <v>83.605994366197535</v>
      </c>
      <c r="M47" s="87">
        <v>59.755491758153589</v>
      </c>
      <c r="N47" s="87">
        <v>47.226046445602833</v>
      </c>
      <c r="O47" s="87">
        <v>58.309047887323857</v>
      </c>
      <c r="P47" s="87">
        <v>50.116867605633679</v>
      </c>
      <c r="Q47" s="87">
        <v>36.141971830985959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3.6848539757914875</v>
      </c>
      <c r="N49" s="87">
        <v>12.341767998423654</v>
      </c>
      <c r="O49" s="87">
        <v>13.443840018155765</v>
      </c>
      <c r="P49" s="87">
        <v>8.5498154445007781</v>
      </c>
      <c r="Q49" s="87">
        <v>5.870278494895647</v>
      </c>
    </row>
    <row r="50" spans="1:17" x14ac:dyDescent="0.25">
      <c r="A50" s="150" t="s">
        <v>29</v>
      </c>
      <c r="B50" s="87">
        <v>33.390329231669163</v>
      </c>
      <c r="C50" s="87">
        <v>23.284251027022343</v>
      </c>
      <c r="D50" s="87">
        <v>19.704915473027693</v>
      </c>
      <c r="E50" s="87">
        <v>0</v>
      </c>
      <c r="F50" s="87">
        <v>12.457043903859716</v>
      </c>
      <c r="G50" s="87">
        <v>0.18821918016845043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4.4739824083276192</v>
      </c>
      <c r="N50" s="87">
        <v>3.4796974059520536</v>
      </c>
      <c r="O50" s="87">
        <v>2.7340772076632254</v>
      </c>
      <c r="P50" s="87">
        <v>2.4855640327461708</v>
      </c>
      <c r="Q50" s="87">
        <v>3.4797077720296925</v>
      </c>
    </row>
    <row r="51" spans="1:17" x14ac:dyDescent="0.25">
      <c r="A51" s="150" t="s">
        <v>28</v>
      </c>
      <c r="B51" s="87">
        <v>2.9733232305934858</v>
      </c>
      <c r="C51" s="87">
        <v>3.2231505819204509</v>
      </c>
      <c r="D51" s="87">
        <v>1.9843310495367807</v>
      </c>
      <c r="E51" s="87">
        <v>1.4595899539831989</v>
      </c>
      <c r="F51" s="87">
        <v>0</v>
      </c>
      <c r="G51" s="87">
        <v>0.24778037133970418</v>
      </c>
      <c r="H51" s="87">
        <v>0.24910675476238361</v>
      </c>
      <c r="I51" s="87">
        <v>0</v>
      </c>
      <c r="J51" s="87">
        <v>0</v>
      </c>
      <c r="K51" s="87">
        <v>0.50864340386227003</v>
      </c>
      <c r="L51" s="87">
        <v>0</v>
      </c>
      <c r="M51" s="87">
        <v>0.26354856186883474</v>
      </c>
      <c r="N51" s="87">
        <v>0.26352562617143938</v>
      </c>
      <c r="O51" s="87">
        <v>0.26353692140193941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10.924552738925865</v>
      </c>
      <c r="N52" s="87">
        <v>38.995976860651275</v>
      </c>
      <c r="O52" s="87">
        <v>38.095642634558779</v>
      </c>
      <c r="P52" s="87">
        <v>39.004566102275007</v>
      </c>
      <c r="Q52" s="87">
        <v>29.721839113494593</v>
      </c>
    </row>
    <row r="53" spans="1:17" x14ac:dyDescent="0.25">
      <c r="A53" s="150" t="s">
        <v>25</v>
      </c>
      <c r="B53" s="87">
        <v>0.4292982851235303</v>
      </c>
      <c r="C53" s="87">
        <v>0.74910886524709908</v>
      </c>
      <c r="D53" s="87">
        <v>1.1608907454598318</v>
      </c>
      <c r="E53" s="87">
        <v>2.6631814704743686</v>
      </c>
      <c r="F53" s="87">
        <v>2.7364729824851848</v>
      </c>
      <c r="G53" s="87">
        <v>2.4135287453121559</v>
      </c>
      <c r="H53" s="87">
        <v>2.0564789813543665</v>
      </c>
      <c r="I53" s="87">
        <v>2.4674982931470422</v>
      </c>
      <c r="J53" s="87">
        <v>2.4506107468935214</v>
      </c>
      <c r="K53" s="87">
        <v>1.8076209578934082</v>
      </c>
      <c r="L53" s="87">
        <v>2.3525730524622044</v>
      </c>
      <c r="M53" s="87">
        <v>2.3112242962839291</v>
      </c>
      <c r="N53" s="87">
        <v>2.2323669144955169</v>
      </c>
      <c r="O53" s="87">
        <v>2.3973964285411813</v>
      </c>
      <c r="P53" s="87">
        <v>2.4203405768989681</v>
      </c>
      <c r="Q53" s="87">
        <v>2.3410147468185691</v>
      </c>
    </row>
    <row r="54" spans="1:17" x14ac:dyDescent="0.25">
      <c r="A54" s="150" t="s">
        <v>86</v>
      </c>
      <c r="B54" s="87">
        <v>7.3354942593192369</v>
      </c>
      <c r="C54" s="87">
        <v>7.4965150637036686</v>
      </c>
      <c r="D54" s="87">
        <v>6.8303556037014133</v>
      </c>
      <c r="E54" s="87">
        <v>10.584818663090719</v>
      </c>
      <c r="F54" s="87">
        <v>12.952921840691824</v>
      </c>
      <c r="G54" s="87">
        <v>6.8881365093914342</v>
      </c>
      <c r="H54" s="87">
        <v>8.0988534683797209</v>
      </c>
      <c r="I54" s="87">
        <v>8.5499065254016955</v>
      </c>
      <c r="J54" s="87">
        <v>6.1697970560382993</v>
      </c>
      <c r="K54" s="87">
        <v>7.0306274312720847</v>
      </c>
      <c r="L54" s="87">
        <v>9.3050670084321574</v>
      </c>
      <c r="M54" s="87">
        <v>8.8457930045006155</v>
      </c>
      <c r="N54" s="87">
        <v>7.0211002211731683</v>
      </c>
      <c r="O54" s="87">
        <v>13.196385223193079</v>
      </c>
      <c r="P54" s="87">
        <v>13.075545777491525</v>
      </c>
      <c r="Q54" s="87">
        <v>11.311091101030067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186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75" t="s">
        <v>179</v>
      </c>
      <c r="B57" s="255">
        <v>0</v>
      </c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</row>
    <row r="58" spans="1:17" x14ac:dyDescent="0.25">
      <c r="A58" s="177" t="s">
        <v>98</v>
      </c>
      <c r="B58" s="176">
        <v>4410.8251600000003</v>
      </c>
      <c r="C58" s="176">
        <v>4243.9078499999996</v>
      </c>
      <c r="D58" s="176">
        <v>3438.06819</v>
      </c>
      <c r="E58" s="176">
        <v>4636.0386600000002</v>
      </c>
      <c r="F58" s="176">
        <v>4788.5941800000001</v>
      </c>
      <c r="G58" s="176">
        <v>4886.7791800000005</v>
      </c>
      <c r="H58" s="176">
        <v>5210.7690300000004</v>
      </c>
      <c r="I58" s="176">
        <v>5245.6992399999999</v>
      </c>
      <c r="J58" s="176">
        <v>5051.9318800000001</v>
      </c>
      <c r="K58" s="176">
        <v>4124.5509199999997</v>
      </c>
      <c r="L58" s="176">
        <v>4335.4171399999996</v>
      </c>
      <c r="M58" s="176">
        <v>4658.5706799999998</v>
      </c>
      <c r="N58" s="176">
        <v>4694.3611600000004</v>
      </c>
      <c r="O58" s="176">
        <v>4757.1623099999997</v>
      </c>
      <c r="P58" s="176">
        <v>4839.9988300000005</v>
      </c>
      <c r="Q58" s="176">
        <v>5141.1334900000002</v>
      </c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1290.3448926314666</v>
      </c>
      <c r="C60" s="96">
        <v>913.46982483309228</v>
      </c>
      <c r="D60" s="96">
        <v>946.90846734162403</v>
      </c>
      <c r="E60" s="96">
        <v>1045.2423028626902</v>
      </c>
      <c r="F60" s="96">
        <v>817.13192302576908</v>
      </c>
      <c r="G60" s="96">
        <v>702.79946607352827</v>
      </c>
      <c r="H60" s="96">
        <v>715.4798343104984</v>
      </c>
      <c r="I60" s="96">
        <v>664.4318038653488</v>
      </c>
      <c r="J60" s="96">
        <v>724.63218770325125</v>
      </c>
      <c r="K60" s="96">
        <v>1068.3099966946222</v>
      </c>
      <c r="L60" s="96">
        <v>1185.3293409658779</v>
      </c>
      <c r="M60" s="96">
        <v>730.21703143113473</v>
      </c>
      <c r="N60" s="96">
        <v>436.59246302819133</v>
      </c>
      <c r="O60" s="96">
        <v>463.57555437749363</v>
      </c>
      <c r="P60" s="96">
        <v>461.38251539401324</v>
      </c>
      <c r="Q60" s="96">
        <v>601.46588586699932</v>
      </c>
    </row>
    <row r="61" spans="1:17" x14ac:dyDescent="0.25">
      <c r="A61" s="132" t="s">
        <v>83</v>
      </c>
      <c r="B61" s="160">
        <v>0</v>
      </c>
      <c r="C61" s="160">
        <v>0</v>
      </c>
      <c r="D61" s="160">
        <v>0</v>
      </c>
      <c r="E61" s="160">
        <v>0</v>
      </c>
      <c r="F61" s="160">
        <v>0</v>
      </c>
      <c r="G61" s="160">
        <v>0</v>
      </c>
      <c r="H61" s="160">
        <v>0</v>
      </c>
      <c r="I61" s="160">
        <v>0</v>
      </c>
      <c r="J61" s="160">
        <v>0</v>
      </c>
      <c r="K61" s="160">
        <v>0</v>
      </c>
      <c r="L61" s="160">
        <v>0</v>
      </c>
      <c r="M61" s="160">
        <v>0</v>
      </c>
      <c r="N61" s="160">
        <v>0</v>
      </c>
      <c r="O61" s="160">
        <v>0</v>
      </c>
      <c r="P61" s="160">
        <v>0</v>
      </c>
      <c r="Q61" s="160">
        <v>0</v>
      </c>
    </row>
    <row r="62" spans="1:17" x14ac:dyDescent="0.25">
      <c r="A62" s="76" t="s">
        <v>82</v>
      </c>
      <c r="B62" s="159">
        <v>0</v>
      </c>
      <c r="C62" s="159">
        <v>0</v>
      </c>
      <c r="D62" s="159">
        <v>0</v>
      </c>
      <c r="E62" s="159">
        <v>0</v>
      </c>
      <c r="F62" s="159">
        <v>0</v>
      </c>
      <c r="G62" s="159">
        <v>0</v>
      </c>
      <c r="H62" s="159">
        <v>0</v>
      </c>
      <c r="I62" s="159">
        <v>0</v>
      </c>
      <c r="J62" s="159">
        <v>0</v>
      </c>
      <c r="K62" s="159">
        <v>0</v>
      </c>
      <c r="L62" s="159">
        <v>0</v>
      </c>
      <c r="M62" s="159">
        <v>0</v>
      </c>
      <c r="N62" s="159">
        <v>0</v>
      </c>
      <c r="O62" s="159">
        <v>0</v>
      </c>
      <c r="P62" s="159">
        <v>0</v>
      </c>
      <c r="Q62" s="159">
        <v>0</v>
      </c>
    </row>
    <row r="63" spans="1:17" x14ac:dyDescent="0.25">
      <c r="A63" s="76" t="s">
        <v>81</v>
      </c>
      <c r="B63" s="159">
        <v>0</v>
      </c>
      <c r="C63" s="159">
        <v>0</v>
      </c>
      <c r="D63" s="159">
        <v>0</v>
      </c>
      <c r="E63" s="159">
        <v>0</v>
      </c>
      <c r="F63" s="159">
        <v>0</v>
      </c>
      <c r="G63" s="159">
        <v>0</v>
      </c>
      <c r="H63" s="159">
        <v>0</v>
      </c>
      <c r="I63" s="159">
        <v>0</v>
      </c>
      <c r="J63" s="159">
        <v>0</v>
      </c>
      <c r="K63" s="159">
        <v>0</v>
      </c>
      <c r="L63" s="159">
        <v>0</v>
      </c>
      <c r="M63" s="159">
        <v>0</v>
      </c>
      <c r="N63" s="159">
        <v>0</v>
      </c>
      <c r="O63" s="159">
        <v>0</v>
      </c>
      <c r="P63" s="159">
        <v>0</v>
      </c>
      <c r="Q63" s="159">
        <v>0</v>
      </c>
    </row>
    <row r="64" spans="1:17" x14ac:dyDescent="0.25">
      <c r="A64" s="76" t="s">
        <v>80</v>
      </c>
      <c r="B64" s="159">
        <v>0</v>
      </c>
      <c r="C64" s="159">
        <v>0</v>
      </c>
      <c r="D64" s="159">
        <v>0</v>
      </c>
      <c r="E64" s="159">
        <v>0</v>
      </c>
      <c r="F64" s="159">
        <v>0</v>
      </c>
      <c r="G64" s="159">
        <v>0</v>
      </c>
      <c r="H64" s="159">
        <v>0</v>
      </c>
      <c r="I64" s="159">
        <v>0</v>
      </c>
      <c r="J64" s="159">
        <v>0</v>
      </c>
      <c r="K64" s="159">
        <v>0</v>
      </c>
      <c r="L64" s="159">
        <v>0</v>
      </c>
      <c r="M64" s="159">
        <v>0</v>
      </c>
      <c r="N64" s="159">
        <v>0</v>
      </c>
      <c r="O64" s="159">
        <v>0</v>
      </c>
      <c r="P64" s="159">
        <v>0</v>
      </c>
      <c r="Q64" s="159">
        <v>0</v>
      </c>
    </row>
    <row r="65" spans="1:17" x14ac:dyDescent="0.25">
      <c r="A65" s="129" t="s">
        <v>79</v>
      </c>
      <c r="B65" s="158">
        <v>23.850077486269267</v>
      </c>
      <c r="C65" s="158">
        <v>19.699848402638473</v>
      </c>
      <c r="D65" s="158">
        <v>19.685418956823547</v>
      </c>
      <c r="E65" s="158">
        <v>20.345509636377596</v>
      </c>
      <c r="F65" s="158">
        <v>19.634271870138832</v>
      </c>
      <c r="G65" s="158">
        <v>18.976032179809042</v>
      </c>
      <c r="H65" s="158">
        <v>20.52057980218374</v>
      </c>
      <c r="I65" s="158">
        <v>19.43101238126922</v>
      </c>
      <c r="J65" s="158">
        <v>18.493846776419232</v>
      </c>
      <c r="K65" s="158">
        <v>27.163251040278933</v>
      </c>
      <c r="L65" s="158">
        <v>27.255334210380759</v>
      </c>
      <c r="M65" s="158">
        <v>17.146197931813767</v>
      </c>
      <c r="N65" s="158">
        <v>8.9307013384396452</v>
      </c>
      <c r="O65" s="158">
        <v>10.223297710451078</v>
      </c>
      <c r="P65" s="158">
        <v>10.024083401795437</v>
      </c>
      <c r="Q65" s="158">
        <v>16.258981199589179</v>
      </c>
    </row>
    <row r="66" spans="1:17" x14ac:dyDescent="0.25">
      <c r="A66" s="92" t="s">
        <v>125</v>
      </c>
      <c r="B66" s="91">
        <v>11.167714007788643</v>
      </c>
      <c r="C66" s="91">
        <v>9.2243839913776355</v>
      </c>
      <c r="D66" s="91">
        <v>9.2176274546642976</v>
      </c>
      <c r="E66" s="91">
        <v>9.526712569071595</v>
      </c>
      <c r="F66" s="91">
        <v>9.19367801312662</v>
      </c>
      <c r="G66" s="91">
        <v>8.8854596178442353</v>
      </c>
      <c r="H66" s="91">
        <v>9.6086885519230041</v>
      </c>
      <c r="I66" s="91">
        <v>9.098502479949758</v>
      </c>
      <c r="J66" s="91">
        <v>8.6596780166361143</v>
      </c>
      <c r="K66" s="91">
        <v>12.719095747770421</v>
      </c>
      <c r="L66" s="91">
        <v>12.762213364860752</v>
      </c>
      <c r="M66" s="91">
        <v>8.0286462353706156</v>
      </c>
      <c r="N66" s="91">
        <v>4.1817691575252933</v>
      </c>
      <c r="O66" s="91">
        <v>4.7870228141827802</v>
      </c>
      <c r="P66" s="91">
        <v>4.6951181391936769</v>
      </c>
      <c r="Q66" s="91">
        <v>7.6148444356544225</v>
      </c>
    </row>
    <row r="67" spans="1:17" x14ac:dyDescent="0.25">
      <c r="A67" s="92" t="s">
        <v>26</v>
      </c>
      <c r="B67" s="91">
        <v>12.682363478480625</v>
      </c>
      <c r="C67" s="91">
        <v>10.475464411260837</v>
      </c>
      <c r="D67" s="91">
        <v>10.467791502159251</v>
      </c>
      <c r="E67" s="91">
        <v>10.818797067306001</v>
      </c>
      <c r="F67" s="91">
        <v>10.440593857012212</v>
      </c>
      <c r="G67" s="91">
        <v>10.090572561964807</v>
      </c>
      <c r="H67" s="91">
        <v>10.911891250260735</v>
      </c>
      <c r="I67" s="91">
        <v>10.33250990131946</v>
      </c>
      <c r="J67" s="91">
        <v>9.8341687597831164</v>
      </c>
      <c r="K67" s="91">
        <v>14.444155292508512</v>
      </c>
      <c r="L67" s="91">
        <v>14.493120845520005</v>
      </c>
      <c r="M67" s="91">
        <v>9.1175516964431491</v>
      </c>
      <c r="N67" s="91">
        <v>4.7489321809143519</v>
      </c>
      <c r="O67" s="91">
        <v>5.4362748962682987</v>
      </c>
      <c r="P67" s="91">
        <v>5.3289652626017592</v>
      </c>
      <c r="Q67" s="91">
        <v>8.6441367639347586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0</v>
      </c>
      <c r="C69" s="157">
        <v>0</v>
      </c>
      <c r="D69" s="157">
        <v>0</v>
      </c>
      <c r="E69" s="157">
        <v>0</v>
      </c>
      <c r="F69" s="157">
        <v>0</v>
      </c>
      <c r="G69" s="157">
        <v>0</v>
      </c>
      <c r="H69" s="157">
        <v>0</v>
      </c>
      <c r="I69" s="157">
        <v>0</v>
      </c>
      <c r="J69" s="157">
        <v>0</v>
      </c>
      <c r="K69" s="157">
        <v>0</v>
      </c>
      <c r="L69" s="157">
        <v>0</v>
      </c>
      <c r="M69" s="157">
        <v>0</v>
      </c>
      <c r="N69" s="157">
        <v>0</v>
      </c>
      <c r="O69" s="157">
        <v>0</v>
      </c>
      <c r="P69" s="157">
        <v>0</v>
      </c>
      <c r="Q69" s="157">
        <v>0</v>
      </c>
    </row>
    <row r="70" spans="1:17" x14ac:dyDescent="0.25">
      <c r="A70" s="156" t="s">
        <v>183</v>
      </c>
      <c r="B70" s="204">
        <v>235.67779171113347</v>
      </c>
      <c r="C70" s="204">
        <v>152.02974639206826</v>
      </c>
      <c r="D70" s="204">
        <v>157.86704801255991</v>
      </c>
      <c r="E70" s="204">
        <v>242.04115574374384</v>
      </c>
      <c r="F70" s="204">
        <v>238.2773128887097</v>
      </c>
      <c r="G70" s="204">
        <v>188.21560880473498</v>
      </c>
      <c r="H70" s="204">
        <v>193.55208674597128</v>
      </c>
      <c r="I70" s="204">
        <v>177.63123963435635</v>
      </c>
      <c r="J70" s="204">
        <v>234.98111183904081</v>
      </c>
      <c r="K70" s="204">
        <v>204.31323587206128</v>
      </c>
      <c r="L70" s="204">
        <v>252.54549238872102</v>
      </c>
      <c r="M70" s="204">
        <v>274.08502452650066</v>
      </c>
      <c r="N70" s="204">
        <v>303.43814839128765</v>
      </c>
      <c r="O70" s="204">
        <v>274.22922992003345</v>
      </c>
      <c r="P70" s="204">
        <v>295.09265264851717</v>
      </c>
      <c r="Q70" s="204">
        <v>263.06006082750525</v>
      </c>
    </row>
    <row r="71" spans="1:17" x14ac:dyDescent="0.25">
      <c r="A71" s="152" t="s">
        <v>192</v>
      </c>
      <c r="B71" s="151">
        <v>235.67779171113347</v>
      </c>
      <c r="C71" s="151">
        <v>152.02974639206826</v>
      </c>
      <c r="D71" s="151">
        <v>157.86704801255991</v>
      </c>
      <c r="E71" s="151">
        <v>242.04115574374384</v>
      </c>
      <c r="F71" s="151">
        <v>238.2773128887097</v>
      </c>
      <c r="G71" s="151">
        <v>188.21560880473498</v>
      </c>
      <c r="H71" s="151">
        <v>193.55208674597128</v>
      </c>
      <c r="I71" s="151">
        <v>177.63123963435635</v>
      </c>
      <c r="J71" s="151">
        <v>234.98111183904081</v>
      </c>
      <c r="K71" s="151">
        <v>204.31323587206128</v>
      </c>
      <c r="L71" s="151">
        <v>252.54549238872102</v>
      </c>
      <c r="M71" s="151">
        <v>274.08502452650066</v>
      </c>
      <c r="N71" s="151">
        <v>303.43814839128765</v>
      </c>
      <c r="O71" s="151">
        <v>274.22922992003345</v>
      </c>
      <c r="P71" s="151">
        <v>295.09265264851717</v>
      </c>
      <c r="Q71" s="151">
        <v>263.06006082750525</v>
      </c>
    </row>
    <row r="72" spans="1:17" x14ac:dyDescent="0.25">
      <c r="A72" s="150" t="s">
        <v>33</v>
      </c>
      <c r="B72" s="87">
        <v>0</v>
      </c>
      <c r="C72" s="87">
        <v>17.706331354738357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189.63248854675658</v>
      </c>
      <c r="K72" s="87">
        <v>146.06362423946516</v>
      </c>
      <c r="L72" s="87">
        <v>212.63811291433461</v>
      </c>
      <c r="M72" s="87">
        <v>260.80791324103586</v>
      </c>
      <c r="N72" s="87">
        <v>297.33254173880414</v>
      </c>
      <c r="O72" s="87">
        <v>274.22922992003345</v>
      </c>
      <c r="P72" s="87">
        <v>288.90583923400135</v>
      </c>
      <c r="Q72" s="87">
        <v>245.03644143943117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1.8582847433757885</v>
      </c>
      <c r="C75" s="87">
        <v>6.8822576634404031</v>
      </c>
      <c r="D75" s="87">
        <v>6.3270950575099407</v>
      </c>
      <c r="E75" s="87">
        <v>3.2375699682140313</v>
      </c>
      <c r="F75" s="87">
        <v>4.2016459470988723</v>
      </c>
      <c r="G75" s="87">
        <v>3.6178433087640078</v>
      </c>
      <c r="H75" s="87">
        <v>3.5563325916322879</v>
      </c>
      <c r="I75" s="87">
        <v>2.918925325704254</v>
      </c>
      <c r="J75" s="87">
        <v>5.1315184792788697</v>
      </c>
      <c r="K75" s="87">
        <v>3.809626552912754</v>
      </c>
      <c r="L75" s="87">
        <v>3.9451056471108901</v>
      </c>
      <c r="M75" s="87">
        <v>2.8857268553236826</v>
      </c>
      <c r="N75" s="87">
        <v>1.0499435927770202</v>
      </c>
      <c r="O75" s="87">
        <v>0</v>
      </c>
      <c r="P75" s="87">
        <v>0.89725811689430235</v>
      </c>
      <c r="Q75" s="87">
        <v>2.7371498713572158</v>
      </c>
    </row>
    <row r="76" spans="1:17" x14ac:dyDescent="0.25">
      <c r="A76" s="150" t="s">
        <v>29</v>
      </c>
      <c r="B76" s="87">
        <v>220.56171403711946</v>
      </c>
      <c r="C76" s="87">
        <v>117.92600064940127</v>
      </c>
      <c r="D76" s="87">
        <v>143.20962038103832</v>
      </c>
      <c r="E76" s="87">
        <v>235.05978330499138</v>
      </c>
      <c r="F76" s="87">
        <v>227.81921531014132</v>
      </c>
      <c r="G76" s="87">
        <v>178.59839974266848</v>
      </c>
      <c r="H76" s="87">
        <v>183.89398525731312</v>
      </c>
      <c r="I76" s="87">
        <v>169.39951936164459</v>
      </c>
      <c r="J76" s="87">
        <v>31.6370025774034</v>
      </c>
      <c r="K76" s="87">
        <v>48.185499338395566</v>
      </c>
      <c r="L76" s="87">
        <v>27.350346294476964</v>
      </c>
      <c r="M76" s="87">
        <v>1.8360182125837898</v>
      </c>
      <c r="N76" s="87">
        <v>1.7381824480023154</v>
      </c>
      <c r="O76" s="87">
        <v>0</v>
      </c>
      <c r="P76" s="87">
        <v>1.196231440705193</v>
      </c>
      <c r="Q76" s="87">
        <v>1.4279910515571328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13.25779293063824</v>
      </c>
      <c r="C78" s="87">
        <v>9.5151567244882269</v>
      </c>
      <c r="D78" s="87">
        <v>8.3303325740116456</v>
      </c>
      <c r="E78" s="87">
        <v>3.7438024705384438</v>
      </c>
      <c r="F78" s="87">
        <v>6.2564516314695053</v>
      </c>
      <c r="G78" s="87">
        <v>5.9993657533024871</v>
      </c>
      <c r="H78" s="87">
        <v>6.1017688970258668</v>
      </c>
      <c r="I78" s="87">
        <v>5.312794947007478</v>
      </c>
      <c r="J78" s="87">
        <v>8.5801022356019772</v>
      </c>
      <c r="K78" s="87">
        <v>6.2544857412878052</v>
      </c>
      <c r="L78" s="87">
        <v>8.6119275327985534</v>
      </c>
      <c r="M78" s="87">
        <v>8.5553662175573155</v>
      </c>
      <c r="N78" s="87">
        <v>3.3174806117042013</v>
      </c>
      <c r="O78" s="87">
        <v>0</v>
      </c>
      <c r="P78" s="87">
        <v>4.0933238569163173</v>
      </c>
      <c r="Q78" s="87">
        <v>13.858478465159747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0</v>
      </c>
      <c r="C82" s="151">
        <v>0</v>
      </c>
      <c r="D82" s="151">
        <v>0</v>
      </c>
      <c r="E82" s="151">
        <v>0</v>
      </c>
      <c r="F82" s="151">
        <v>0</v>
      </c>
      <c r="G82" s="151">
        <v>0</v>
      </c>
      <c r="H82" s="151">
        <v>0</v>
      </c>
      <c r="I82" s="151">
        <v>0</v>
      </c>
      <c r="J82" s="151">
        <v>0</v>
      </c>
      <c r="K82" s="151">
        <v>0</v>
      </c>
      <c r="L82" s="151">
        <v>0</v>
      </c>
      <c r="M82" s="151">
        <v>0</v>
      </c>
      <c r="N82" s="151">
        <v>0</v>
      </c>
      <c r="O82" s="151">
        <v>0</v>
      </c>
      <c r="P82" s="151">
        <v>0</v>
      </c>
      <c r="Q82" s="151">
        <v>0</v>
      </c>
    </row>
    <row r="83" spans="1:17" x14ac:dyDescent="0.25">
      <c r="A83" s="156" t="s">
        <v>181</v>
      </c>
      <c r="B83" s="204">
        <v>894.52686326155083</v>
      </c>
      <c r="C83" s="204">
        <v>652.23618270848715</v>
      </c>
      <c r="D83" s="204">
        <v>676.70118718209994</v>
      </c>
      <c r="E83" s="204">
        <v>647.08121041955906</v>
      </c>
      <c r="F83" s="204">
        <v>428.15833808257867</v>
      </c>
      <c r="G83" s="204">
        <v>390.86947691360774</v>
      </c>
      <c r="H83" s="204">
        <v>393.59199977402068</v>
      </c>
      <c r="I83" s="204">
        <v>368.32917962056206</v>
      </c>
      <c r="J83" s="204">
        <v>342.9604205598842</v>
      </c>
      <c r="K83" s="204">
        <v>718.16172230090751</v>
      </c>
      <c r="L83" s="204">
        <v>760.76150440355741</v>
      </c>
      <c r="M83" s="204">
        <v>290.66181661281456</v>
      </c>
      <c r="N83" s="204">
        <v>47.646210387647677</v>
      </c>
      <c r="O83" s="204">
        <v>87.773887840076426</v>
      </c>
      <c r="P83" s="204">
        <v>67.416726082616094</v>
      </c>
      <c r="Q83" s="204">
        <v>181.82332202279431</v>
      </c>
    </row>
    <row r="84" spans="1:17" x14ac:dyDescent="0.25">
      <c r="A84" s="152" t="s">
        <v>190</v>
      </c>
      <c r="B84" s="151">
        <v>894.52686326155083</v>
      </c>
      <c r="C84" s="151">
        <v>652.23618270848715</v>
      </c>
      <c r="D84" s="151">
        <v>676.70118718209994</v>
      </c>
      <c r="E84" s="151">
        <v>647.08121041955906</v>
      </c>
      <c r="F84" s="151">
        <v>428.15833808257867</v>
      </c>
      <c r="G84" s="151">
        <v>390.86947691360774</v>
      </c>
      <c r="H84" s="151">
        <v>393.59199977402068</v>
      </c>
      <c r="I84" s="151">
        <v>368.32917962056206</v>
      </c>
      <c r="J84" s="151">
        <v>342.9604205598842</v>
      </c>
      <c r="K84" s="151">
        <v>718.16172230090751</v>
      </c>
      <c r="L84" s="151">
        <v>760.76150440355741</v>
      </c>
      <c r="M84" s="151">
        <v>290.66181661281456</v>
      </c>
      <c r="N84" s="151">
        <v>47.646210387647677</v>
      </c>
      <c r="O84" s="151">
        <v>87.773887840076426</v>
      </c>
      <c r="P84" s="151">
        <v>67.416726082616094</v>
      </c>
      <c r="Q84" s="151">
        <v>181.82332202279431</v>
      </c>
    </row>
    <row r="85" spans="1:17" x14ac:dyDescent="0.25">
      <c r="A85" s="154" t="s">
        <v>33</v>
      </c>
      <c r="B85" s="83">
        <v>617.20386442271592</v>
      </c>
      <c r="C85" s="83">
        <v>384.06055584927378</v>
      </c>
      <c r="D85" s="83">
        <v>429.05134131575215</v>
      </c>
      <c r="E85" s="83">
        <v>386.48541030993778</v>
      </c>
      <c r="F85" s="83">
        <v>167.34505950172172</v>
      </c>
      <c r="G85" s="83">
        <v>132.15338855274172</v>
      </c>
      <c r="H85" s="83">
        <v>100.8265648603419</v>
      </c>
      <c r="I85" s="83">
        <v>104.06706982311876</v>
      </c>
      <c r="J85" s="83">
        <v>102.89906321584128</v>
      </c>
      <c r="K85" s="83">
        <v>320.79387319928406</v>
      </c>
      <c r="L85" s="83">
        <v>318.17717339257865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0</v>
      </c>
      <c r="C86" s="208">
        <v>0</v>
      </c>
      <c r="D86" s="208">
        <v>0</v>
      </c>
      <c r="E86" s="208">
        <v>0</v>
      </c>
      <c r="F86" s="208">
        <v>0</v>
      </c>
      <c r="G86" s="208">
        <v>0</v>
      </c>
      <c r="H86" s="208">
        <v>0</v>
      </c>
      <c r="I86" s="208">
        <v>0</v>
      </c>
      <c r="J86" s="208">
        <v>0</v>
      </c>
      <c r="K86" s="208">
        <v>3.1021943610978253</v>
      </c>
      <c r="L86" s="208">
        <v>4.6683153886600852</v>
      </c>
      <c r="M86" s="208">
        <v>3.4234536334665715</v>
      </c>
      <c r="N86" s="208">
        <v>1.4379978666899409</v>
      </c>
      <c r="O86" s="208">
        <v>2.5290210504284185</v>
      </c>
      <c r="P86" s="208">
        <v>1.8332849346103348</v>
      </c>
      <c r="Q86" s="208">
        <v>5.7664374463187924</v>
      </c>
    </row>
    <row r="87" spans="1:17" x14ac:dyDescent="0.25">
      <c r="A87" s="154" t="s">
        <v>125</v>
      </c>
      <c r="B87" s="208">
        <v>2.2640736241534012</v>
      </c>
      <c r="C87" s="208">
        <v>100.34638420914472</v>
      </c>
      <c r="D87" s="208">
        <v>90.275198907750791</v>
      </c>
      <c r="E87" s="208">
        <v>95.121489347821793</v>
      </c>
      <c r="F87" s="208">
        <v>95.720801221093382</v>
      </c>
      <c r="G87" s="208">
        <v>94.318308113717592</v>
      </c>
      <c r="H87" s="208">
        <v>105.84103005085153</v>
      </c>
      <c r="I87" s="208">
        <v>91.007592773114922</v>
      </c>
      <c r="J87" s="208">
        <v>90.587611881683259</v>
      </c>
      <c r="K87" s="208">
        <v>151.26078605088259</v>
      </c>
      <c r="L87" s="208">
        <v>136.66812442775981</v>
      </c>
      <c r="M87" s="208">
        <v>67.810128284462849</v>
      </c>
      <c r="N87" s="208">
        <v>8.4581488442659865</v>
      </c>
      <c r="O87" s="208">
        <v>19.422303163510339</v>
      </c>
      <c r="P87" s="208">
        <v>6.8814967140635268</v>
      </c>
      <c r="Q87" s="208">
        <v>19.779037776271803</v>
      </c>
    </row>
    <row r="88" spans="1:17" x14ac:dyDescent="0.25">
      <c r="A88" s="154" t="s">
        <v>29</v>
      </c>
      <c r="B88" s="208">
        <v>123.88323323520761</v>
      </c>
      <c r="C88" s="208">
        <v>41.52421313501241</v>
      </c>
      <c r="D88" s="208">
        <v>52.082740945310945</v>
      </c>
      <c r="E88" s="208">
        <v>71.728051255100354</v>
      </c>
      <c r="F88" s="208">
        <v>29.158154077374519</v>
      </c>
      <c r="G88" s="208">
        <v>11.359675038751893</v>
      </c>
      <c r="H88" s="208">
        <v>7.7991464973579898</v>
      </c>
      <c r="I88" s="208">
        <v>7.6221428707339172</v>
      </c>
      <c r="J88" s="208">
        <v>0.65976799335396163</v>
      </c>
      <c r="K88" s="208">
        <v>5.5423545365849867</v>
      </c>
      <c r="L88" s="208">
        <v>2.6447915440951859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151.1756919794739</v>
      </c>
      <c r="C89" s="208">
        <v>126.30502951505623</v>
      </c>
      <c r="D89" s="208">
        <v>105.29190601328617</v>
      </c>
      <c r="E89" s="208">
        <v>93.746259506699118</v>
      </c>
      <c r="F89" s="208">
        <v>135.93432328238907</v>
      </c>
      <c r="G89" s="208">
        <v>153.03810520839653</v>
      </c>
      <c r="H89" s="208">
        <v>179.12525836546931</v>
      </c>
      <c r="I89" s="208">
        <v>165.6323741535945</v>
      </c>
      <c r="J89" s="208">
        <v>148.81397746900569</v>
      </c>
      <c r="K89" s="208">
        <v>237.46251415305807</v>
      </c>
      <c r="L89" s="208">
        <v>298.60309965046372</v>
      </c>
      <c r="M89" s="208">
        <v>219.42823469488513</v>
      </c>
      <c r="N89" s="208">
        <v>37.750063676691752</v>
      </c>
      <c r="O89" s="208">
        <v>65.822563626137665</v>
      </c>
      <c r="P89" s="208">
        <v>58.701944433942238</v>
      </c>
      <c r="Q89" s="208">
        <v>156.27784680020372</v>
      </c>
    </row>
    <row r="90" spans="1:17" x14ac:dyDescent="0.25">
      <c r="A90" s="152" t="s">
        <v>189</v>
      </c>
      <c r="B90" s="151">
        <v>0</v>
      </c>
      <c r="C90" s="151">
        <v>0</v>
      </c>
      <c r="D90" s="151">
        <v>0</v>
      </c>
      <c r="E90" s="151">
        <v>0</v>
      </c>
      <c r="F90" s="151">
        <v>0</v>
      </c>
      <c r="G90" s="151">
        <v>0</v>
      </c>
      <c r="H90" s="151">
        <v>0</v>
      </c>
      <c r="I90" s="151">
        <v>0</v>
      </c>
      <c r="J90" s="151">
        <v>0</v>
      </c>
      <c r="K90" s="151">
        <v>0</v>
      </c>
      <c r="L90" s="151">
        <v>0</v>
      </c>
      <c r="M90" s="151">
        <v>0</v>
      </c>
      <c r="N90" s="151">
        <v>0</v>
      </c>
      <c r="O90" s="151">
        <v>0</v>
      </c>
      <c r="P90" s="151">
        <v>0</v>
      </c>
      <c r="Q90" s="151">
        <v>0</v>
      </c>
    </row>
    <row r="91" spans="1:17" x14ac:dyDescent="0.25">
      <c r="A91" s="156" t="s">
        <v>180</v>
      </c>
      <c r="B91" s="155">
        <v>136.29016017251314</v>
      </c>
      <c r="C91" s="155">
        <v>89.504047329898356</v>
      </c>
      <c r="D91" s="155">
        <v>92.654813190140615</v>
      </c>
      <c r="E91" s="155">
        <v>135.77442706300957</v>
      </c>
      <c r="F91" s="155">
        <v>131.06200018434194</v>
      </c>
      <c r="G91" s="155">
        <v>104.73834817537636</v>
      </c>
      <c r="H91" s="155">
        <v>107.8151679883226</v>
      </c>
      <c r="I91" s="155">
        <v>99.040372229161065</v>
      </c>
      <c r="J91" s="155">
        <v>128.19680852790708</v>
      </c>
      <c r="K91" s="155">
        <v>118.67178748137437</v>
      </c>
      <c r="L91" s="155">
        <v>144.76700996321887</v>
      </c>
      <c r="M91" s="155">
        <v>148.32399236000572</v>
      </c>
      <c r="N91" s="155">
        <v>76.577402910816417</v>
      </c>
      <c r="O91" s="155">
        <v>91.349138906932751</v>
      </c>
      <c r="P91" s="155">
        <v>88.849053261084492</v>
      </c>
      <c r="Q91" s="155">
        <v>140.3235218171105</v>
      </c>
    </row>
    <row r="92" spans="1:17" x14ac:dyDescent="0.25">
      <c r="A92" s="152" t="s">
        <v>193</v>
      </c>
      <c r="B92" s="151">
        <v>14.292244463220523</v>
      </c>
      <c r="C92" s="151">
        <v>10.806296256357122</v>
      </c>
      <c r="D92" s="151">
        <v>10.935400101286053</v>
      </c>
      <c r="E92" s="151">
        <v>10.482534678012732</v>
      </c>
      <c r="F92" s="151">
        <v>7.7184499831274929</v>
      </c>
      <c r="G92" s="151">
        <v>7.3090918529253353</v>
      </c>
      <c r="H92" s="151">
        <v>7.6234995551139386</v>
      </c>
      <c r="I92" s="151">
        <v>7.0900834772589656</v>
      </c>
      <c r="J92" s="151">
        <v>6.5595271053447481</v>
      </c>
      <c r="K92" s="151">
        <v>12.909641853483855</v>
      </c>
      <c r="L92" s="151">
        <v>14.037578609057425</v>
      </c>
      <c r="M92" s="151">
        <v>6.4446855462877322</v>
      </c>
      <c r="N92" s="151">
        <v>1.6864086581552558</v>
      </c>
      <c r="O92" s="151">
        <v>2.43198684303445</v>
      </c>
      <c r="P92" s="151">
        <v>2.0663461210125207</v>
      </c>
      <c r="Q92" s="151">
        <v>4.1512550358136826</v>
      </c>
    </row>
    <row r="93" spans="1:17" x14ac:dyDescent="0.25">
      <c r="A93" s="152" t="s">
        <v>187</v>
      </c>
      <c r="B93" s="151">
        <v>121.99791570929261</v>
      </c>
      <c r="C93" s="151">
        <v>78.697751073541241</v>
      </c>
      <c r="D93" s="151">
        <v>81.719413088854566</v>
      </c>
      <c r="E93" s="151">
        <v>125.29189238499684</v>
      </c>
      <c r="F93" s="151">
        <v>123.34355020121446</v>
      </c>
      <c r="G93" s="151">
        <v>97.429256322451025</v>
      </c>
      <c r="H93" s="151">
        <v>100.19166843320866</v>
      </c>
      <c r="I93" s="151">
        <v>91.950288751902093</v>
      </c>
      <c r="J93" s="151">
        <v>121.63728142256234</v>
      </c>
      <c r="K93" s="151">
        <v>105.7621456278905</v>
      </c>
      <c r="L93" s="151">
        <v>130.72943135416145</v>
      </c>
      <c r="M93" s="151">
        <v>141.87930681371799</v>
      </c>
      <c r="N93" s="151">
        <v>74.890994252661159</v>
      </c>
      <c r="O93" s="151">
        <v>88.9171520638983</v>
      </c>
      <c r="P93" s="151">
        <v>86.782707140071977</v>
      </c>
      <c r="Q93" s="151">
        <v>136.17226678129683</v>
      </c>
    </row>
    <row r="94" spans="1:17" x14ac:dyDescent="0.25">
      <c r="A94" s="150" t="s">
        <v>33</v>
      </c>
      <c r="B94" s="87">
        <v>0</v>
      </c>
      <c r="C94" s="87">
        <v>9.1656303483351529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98.162699953615189</v>
      </c>
      <c r="K94" s="87">
        <v>75.609405488664279</v>
      </c>
      <c r="L94" s="87">
        <v>110.07149374389083</v>
      </c>
      <c r="M94" s="87">
        <v>135.00644920712446</v>
      </c>
      <c r="N94" s="87">
        <v>73.384081047632904</v>
      </c>
      <c r="O94" s="87">
        <v>88.9171520638983</v>
      </c>
      <c r="P94" s="87">
        <v>84.963250058157769</v>
      </c>
      <c r="Q94" s="87">
        <v>126.84239321570553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0.96193563186511433</v>
      </c>
      <c r="C97" s="87">
        <v>3.562580437545622</v>
      </c>
      <c r="D97" s="87">
        <v>3.2752021474169117</v>
      </c>
      <c r="E97" s="87">
        <v>1.6759185717813809</v>
      </c>
      <c r="F97" s="87">
        <v>2.1749696667335354</v>
      </c>
      <c r="G97" s="87">
        <v>1.8727659480660739</v>
      </c>
      <c r="H97" s="87">
        <v>1.840925106256714</v>
      </c>
      <c r="I97" s="87">
        <v>1.5109731097763199</v>
      </c>
      <c r="J97" s="87">
        <v>2.6563154480972977</v>
      </c>
      <c r="K97" s="87">
        <v>1.9720419803313087</v>
      </c>
      <c r="L97" s="87">
        <v>2.0421723349750489</v>
      </c>
      <c r="M97" s="87">
        <v>1.4937880192263768</v>
      </c>
      <c r="N97" s="87">
        <v>0.25913458801787209</v>
      </c>
      <c r="O97" s="87">
        <v>0</v>
      </c>
      <c r="P97" s="87">
        <v>0.26387132206994296</v>
      </c>
      <c r="Q97" s="87">
        <v>1.4168775804672646</v>
      </c>
    </row>
    <row r="98" spans="1:17" x14ac:dyDescent="0.25">
      <c r="A98" s="150" t="s">
        <v>29</v>
      </c>
      <c r="B98" s="87">
        <v>114.17312256039123</v>
      </c>
      <c r="C98" s="87">
        <v>61.044047394984212</v>
      </c>
      <c r="D98" s="87">
        <v>74.132038785478684</v>
      </c>
      <c r="E98" s="87">
        <v>121.67800547552497</v>
      </c>
      <c r="F98" s="87">
        <v>117.92994674877906</v>
      </c>
      <c r="G98" s="87">
        <v>92.450936337381307</v>
      </c>
      <c r="H98" s="87">
        <v>95.192180603785616</v>
      </c>
      <c r="I98" s="87">
        <v>87.689162963674846</v>
      </c>
      <c r="J98" s="87">
        <v>16.376801334185291</v>
      </c>
      <c r="K98" s="87">
        <v>24.943082010463588</v>
      </c>
      <c r="L98" s="87">
        <v>14.157826317141016</v>
      </c>
      <c r="M98" s="87">
        <v>0.95040942769043257</v>
      </c>
      <c r="N98" s="87">
        <v>0.42899751535379316</v>
      </c>
      <c r="O98" s="87">
        <v>0</v>
      </c>
      <c r="P98" s="87">
        <v>0.35179528144374084</v>
      </c>
      <c r="Q98" s="87">
        <v>0.73919536786486872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6.8628575170362653</v>
      </c>
      <c r="C100" s="87">
        <v>4.9254928926762602</v>
      </c>
      <c r="D100" s="87">
        <v>4.3121721559589687</v>
      </c>
      <c r="E100" s="87">
        <v>1.9379683376904884</v>
      </c>
      <c r="F100" s="87">
        <v>3.2386337857018637</v>
      </c>
      <c r="G100" s="87">
        <v>3.1055540370036385</v>
      </c>
      <c r="H100" s="87">
        <v>3.1585627231663307</v>
      </c>
      <c r="I100" s="87">
        <v>2.7501526784509309</v>
      </c>
      <c r="J100" s="87">
        <v>4.4414646866645544</v>
      </c>
      <c r="K100" s="87">
        <v>3.2376161484313344</v>
      </c>
      <c r="L100" s="87">
        <v>4.4579389581545446</v>
      </c>
      <c r="M100" s="87">
        <v>4.4286601596767285</v>
      </c>
      <c r="N100" s="87">
        <v>0.81878110165658957</v>
      </c>
      <c r="O100" s="87">
        <v>0</v>
      </c>
      <c r="P100" s="87">
        <v>1.2037904784005251</v>
      </c>
      <c r="Q100" s="87">
        <v>7.1738006172591646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0</v>
      </c>
      <c r="C104" s="151">
        <v>0</v>
      </c>
      <c r="D104" s="151">
        <v>0</v>
      </c>
      <c r="E104" s="151">
        <v>0</v>
      </c>
      <c r="F104" s="151">
        <v>0</v>
      </c>
      <c r="G104" s="151">
        <v>0</v>
      </c>
      <c r="H104" s="151">
        <v>0</v>
      </c>
      <c r="I104" s="151">
        <v>0</v>
      </c>
      <c r="J104" s="151">
        <v>0</v>
      </c>
      <c r="K104" s="151">
        <v>0</v>
      </c>
      <c r="L104" s="151">
        <v>0</v>
      </c>
      <c r="M104" s="151">
        <v>0</v>
      </c>
      <c r="N104" s="151">
        <v>0</v>
      </c>
      <c r="O104" s="151">
        <v>0</v>
      </c>
      <c r="P104" s="151">
        <v>0</v>
      </c>
      <c r="Q104" s="151">
        <v>0</v>
      </c>
    </row>
    <row r="105" spans="1:17" x14ac:dyDescent="0.25">
      <c r="A105" s="243" t="s">
        <v>179</v>
      </c>
      <c r="B105" s="242">
        <v>0</v>
      </c>
      <c r="C105" s="242">
        <v>0</v>
      </c>
      <c r="D105" s="242">
        <v>0</v>
      </c>
      <c r="E105" s="242">
        <v>0</v>
      </c>
      <c r="F105" s="242">
        <v>0</v>
      </c>
      <c r="G105" s="242">
        <v>0</v>
      </c>
      <c r="H105" s="242">
        <v>0</v>
      </c>
      <c r="I105" s="242">
        <v>0</v>
      </c>
      <c r="J105" s="242">
        <v>0</v>
      </c>
      <c r="K105" s="242">
        <v>0</v>
      </c>
      <c r="L105" s="242">
        <v>0</v>
      </c>
      <c r="M105" s="242">
        <v>0</v>
      </c>
      <c r="N105" s="242">
        <v>0</v>
      </c>
      <c r="O105" s="242">
        <v>0</v>
      </c>
      <c r="P105" s="242">
        <v>0</v>
      </c>
      <c r="Q105" s="242">
        <v>0</v>
      </c>
    </row>
    <row r="106" spans="1:17" x14ac:dyDescent="0.25">
      <c r="A106" s="177" t="s">
        <v>98</v>
      </c>
      <c r="B106" s="176">
        <v>0</v>
      </c>
      <c r="C106" s="176">
        <v>0</v>
      </c>
      <c r="D106" s="176">
        <v>0</v>
      </c>
      <c r="E106" s="176">
        <v>0</v>
      </c>
      <c r="F106" s="176">
        <v>0</v>
      </c>
      <c r="G106" s="176">
        <v>0</v>
      </c>
      <c r="H106" s="176">
        <v>0</v>
      </c>
      <c r="I106" s="176">
        <v>0</v>
      </c>
      <c r="J106" s="176">
        <v>0</v>
      </c>
      <c r="K106" s="176">
        <v>0</v>
      </c>
      <c r="L106" s="176">
        <v>0</v>
      </c>
      <c r="M106" s="176">
        <v>0</v>
      </c>
      <c r="N106" s="176">
        <v>0</v>
      </c>
      <c r="O106" s="176">
        <v>0</v>
      </c>
      <c r="P106" s="176">
        <v>0</v>
      </c>
      <c r="Q106" s="176">
        <v>0</v>
      </c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15.545894576967603</v>
      </c>
      <c r="C108" s="96">
        <v>14.814582075391296</v>
      </c>
      <c r="D108" s="96">
        <v>16.03087540840939</v>
      </c>
      <c r="E108" s="96">
        <v>17.92744335767345</v>
      </c>
      <c r="F108" s="96">
        <v>11.164735377241415</v>
      </c>
      <c r="G108" s="96">
        <v>11.385368054726214</v>
      </c>
      <c r="H108" s="96">
        <v>11.399511485707722</v>
      </c>
      <c r="I108" s="96">
        <v>17.480938945839902</v>
      </c>
      <c r="J108" s="96">
        <v>17.888478645315114</v>
      </c>
      <c r="K108" s="96">
        <v>30.571779982918574</v>
      </c>
      <c r="L108" s="96">
        <v>27.611083327260836</v>
      </c>
      <c r="M108" s="96">
        <v>12.868467796718974</v>
      </c>
      <c r="N108" s="96">
        <v>9.6065226016465548</v>
      </c>
      <c r="O108" s="96">
        <v>12.567837104634007</v>
      </c>
      <c r="P108" s="96">
        <v>10.041132988452</v>
      </c>
      <c r="Q108" s="96">
        <v>9.5660297109386043</v>
      </c>
    </row>
    <row r="109" spans="1:17" x14ac:dyDescent="0.25">
      <c r="A109" s="132" t="s">
        <v>83</v>
      </c>
      <c r="B109" s="160">
        <v>0</v>
      </c>
      <c r="C109" s="160">
        <v>0</v>
      </c>
      <c r="D109" s="160">
        <v>0</v>
      </c>
      <c r="E109" s="160">
        <v>0</v>
      </c>
      <c r="F109" s="160">
        <v>0</v>
      </c>
      <c r="G109" s="160">
        <v>0</v>
      </c>
      <c r="H109" s="160">
        <v>0</v>
      </c>
      <c r="I109" s="160">
        <v>0</v>
      </c>
      <c r="J109" s="160">
        <v>0</v>
      </c>
      <c r="K109" s="160">
        <v>0</v>
      </c>
      <c r="L109" s="160">
        <v>0</v>
      </c>
      <c r="M109" s="160">
        <v>0</v>
      </c>
      <c r="N109" s="160">
        <v>0</v>
      </c>
      <c r="O109" s="160">
        <v>0</v>
      </c>
      <c r="P109" s="160">
        <v>0</v>
      </c>
      <c r="Q109" s="160">
        <v>0</v>
      </c>
    </row>
    <row r="110" spans="1:17" x14ac:dyDescent="0.25">
      <c r="A110" s="76" t="s">
        <v>82</v>
      </c>
      <c r="B110" s="159">
        <v>0</v>
      </c>
      <c r="C110" s="159">
        <v>0</v>
      </c>
      <c r="D110" s="159">
        <v>0</v>
      </c>
      <c r="E110" s="159">
        <v>0</v>
      </c>
      <c r="F110" s="159">
        <v>0</v>
      </c>
      <c r="G110" s="159">
        <v>0</v>
      </c>
      <c r="H110" s="159">
        <v>0</v>
      </c>
      <c r="I110" s="159">
        <v>0</v>
      </c>
      <c r="J110" s="159">
        <v>0</v>
      </c>
      <c r="K110" s="159">
        <v>0</v>
      </c>
      <c r="L110" s="159">
        <v>0</v>
      </c>
      <c r="M110" s="159">
        <v>0</v>
      </c>
      <c r="N110" s="159">
        <v>0</v>
      </c>
      <c r="O110" s="159">
        <v>0</v>
      </c>
      <c r="P110" s="159">
        <v>0</v>
      </c>
      <c r="Q110" s="159">
        <v>0</v>
      </c>
    </row>
    <row r="111" spans="1:17" x14ac:dyDescent="0.25">
      <c r="A111" s="76" t="s">
        <v>81</v>
      </c>
      <c r="B111" s="159">
        <v>0</v>
      </c>
      <c r="C111" s="159">
        <v>0</v>
      </c>
      <c r="D111" s="159">
        <v>0</v>
      </c>
      <c r="E111" s="159">
        <v>0</v>
      </c>
      <c r="F111" s="159">
        <v>0</v>
      </c>
      <c r="G111" s="159">
        <v>0</v>
      </c>
      <c r="H111" s="159">
        <v>0</v>
      </c>
      <c r="I111" s="159">
        <v>0</v>
      </c>
      <c r="J111" s="159">
        <v>0</v>
      </c>
      <c r="K111" s="159">
        <v>0</v>
      </c>
      <c r="L111" s="159">
        <v>0</v>
      </c>
      <c r="M111" s="159">
        <v>0</v>
      </c>
      <c r="N111" s="159">
        <v>0</v>
      </c>
      <c r="O111" s="159">
        <v>0</v>
      </c>
      <c r="P111" s="159">
        <v>0</v>
      </c>
      <c r="Q111" s="159">
        <v>0</v>
      </c>
    </row>
    <row r="112" spans="1:17" x14ac:dyDescent="0.25">
      <c r="A112" s="76" t="s">
        <v>80</v>
      </c>
      <c r="B112" s="159">
        <v>0</v>
      </c>
      <c r="C112" s="159">
        <v>0</v>
      </c>
      <c r="D112" s="159">
        <v>0</v>
      </c>
      <c r="E112" s="159">
        <v>0</v>
      </c>
      <c r="F112" s="159">
        <v>0</v>
      </c>
      <c r="G112" s="159">
        <v>0</v>
      </c>
      <c r="H112" s="159">
        <v>0</v>
      </c>
      <c r="I112" s="159">
        <v>0</v>
      </c>
      <c r="J112" s="159">
        <v>0</v>
      </c>
      <c r="K112" s="159">
        <v>0</v>
      </c>
      <c r="L112" s="159">
        <v>0</v>
      </c>
      <c r="M112" s="159">
        <v>0</v>
      </c>
      <c r="N112" s="159">
        <v>0</v>
      </c>
      <c r="O112" s="159">
        <v>0</v>
      </c>
      <c r="P112" s="159">
        <v>0</v>
      </c>
      <c r="Q112" s="159">
        <v>0</v>
      </c>
    </row>
    <row r="113" spans="1:17" x14ac:dyDescent="0.25">
      <c r="A113" s="129" t="s">
        <v>79</v>
      </c>
      <c r="B113" s="158">
        <v>0.38064625120315876</v>
      </c>
      <c r="C113" s="158">
        <v>0.3907942250239978</v>
      </c>
      <c r="D113" s="158">
        <v>0.4119804627067149</v>
      </c>
      <c r="E113" s="158">
        <v>0.48694021661724091</v>
      </c>
      <c r="F113" s="158">
        <v>0.39202102549245316</v>
      </c>
      <c r="G113" s="158">
        <v>0.41429402187619585</v>
      </c>
      <c r="H113" s="158">
        <v>0.43296537093592058</v>
      </c>
      <c r="I113" s="158">
        <v>0.67015358771214606</v>
      </c>
      <c r="J113" s="158">
        <v>0.69457162237199144</v>
      </c>
      <c r="K113" s="158">
        <v>0.94327423819010658</v>
      </c>
      <c r="L113" s="158">
        <v>0.82094417572150924</v>
      </c>
      <c r="M113" s="158">
        <v>0.52566635371167125</v>
      </c>
      <c r="N113" s="158">
        <v>0.57025312849904863</v>
      </c>
      <c r="O113" s="158">
        <v>0.64355849514314944</v>
      </c>
      <c r="P113" s="158">
        <v>0.58112449901788232</v>
      </c>
      <c r="Q113" s="158">
        <v>0.498302712634066</v>
      </c>
    </row>
    <row r="114" spans="1:17" x14ac:dyDescent="0.25">
      <c r="A114" s="92" t="s">
        <v>125</v>
      </c>
      <c r="B114" s="91">
        <v>0.17823625411787719</v>
      </c>
      <c r="C114" s="91">
        <v>0.18298800678848806</v>
      </c>
      <c r="D114" s="91">
        <v>0.1929083872768883</v>
      </c>
      <c r="E114" s="91">
        <v>0.22800802560086919</v>
      </c>
      <c r="F114" s="91">
        <v>0.18356245174717711</v>
      </c>
      <c r="G114" s="91">
        <v>0.19399170313444622</v>
      </c>
      <c r="H114" s="91">
        <v>0.20273449596430787</v>
      </c>
      <c r="I114" s="91">
        <v>0.3137970353836968</v>
      </c>
      <c r="J114" s="91">
        <v>0.32523069331920734</v>
      </c>
      <c r="K114" s="91">
        <v>0.44168480916200259</v>
      </c>
      <c r="L114" s="91">
        <v>0.38440419223357869</v>
      </c>
      <c r="M114" s="91">
        <v>0.24614140164319012</v>
      </c>
      <c r="N114" s="91">
        <v>0.2670190004535829</v>
      </c>
      <c r="O114" s="91">
        <v>0.30134397782058375</v>
      </c>
      <c r="P114" s="91">
        <v>0.27218929323552904</v>
      </c>
      <c r="Q114" s="91">
        <v>0.23337856117755384</v>
      </c>
    </row>
    <row r="115" spans="1:17" x14ac:dyDescent="0.25">
      <c r="A115" s="92" t="s">
        <v>26</v>
      </c>
      <c r="B115" s="91">
        <v>0.2024099970852816</v>
      </c>
      <c r="C115" s="91">
        <v>0.20780621823550974</v>
      </c>
      <c r="D115" s="91">
        <v>0.2190720754298266</v>
      </c>
      <c r="E115" s="91">
        <v>0.25893219101637172</v>
      </c>
      <c r="F115" s="91">
        <v>0.20845857374527604</v>
      </c>
      <c r="G115" s="91">
        <v>0.22030231874174963</v>
      </c>
      <c r="H115" s="91">
        <v>0.23023087497161271</v>
      </c>
      <c r="I115" s="91">
        <v>0.35635655232844926</v>
      </c>
      <c r="J115" s="91">
        <v>0.36934092905278409</v>
      </c>
      <c r="K115" s="91">
        <v>0.50158942902810399</v>
      </c>
      <c r="L115" s="91">
        <v>0.43653998348793049</v>
      </c>
      <c r="M115" s="91">
        <v>0.2795249520684811</v>
      </c>
      <c r="N115" s="91">
        <v>0.30323412804546568</v>
      </c>
      <c r="O115" s="91">
        <v>0.34221451732256575</v>
      </c>
      <c r="P115" s="91">
        <v>0.30893520578235328</v>
      </c>
      <c r="Q115" s="91">
        <v>0.26492415145651216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0</v>
      </c>
      <c r="C117" s="157">
        <v>0</v>
      </c>
      <c r="D117" s="157">
        <v>0</v>
      </c>
      <c r="E117" s="157">
        <v>0</v>
      </c>
      <c r="F117" s="157">
        <v>0</v>
      </c>
      <c r="G117" s="157">
        <v>0</v>
      </c>
      <c r="H117" s="157">
        <v>0</v>
      </c>
      <c r="I117" s="157">
        <v>0</v>
      </c>
      <c r="J117" s="157">
        <v>0</v>
      </c>
      <c r="K117" s="157">
        <v>0</v>
      </c>
      <c r="L117" s="157">
        <v>0</v>
      </c>
      <c r="M117" s="157">
        <v>0</v>
      </c>
      <c r="N117" s="157">
        <v>0</v>
      </c>
      <c r="O117" s="157">
        <v>0</v>
      </c>
      <c r="P117" s="157">
        <v>0</v>
      </c>
      <c r="Q117" s="157">
        <v>0</v>
      </c>
    </row>
    <row r="118" spans="1:17" x14ac:dyDescent="0.25">
      <c r="A118" s="156" t="s">
        <v>183</v>
      </c>
      <c r="B118" s="204">
        <v>1.9177353856270209</v>
      </c>
      <c r="C118" s="204">
        <v>2.1269171155141282</v>
      </c>
      <c r="D118" s="204">
        <v>2.2494947570949946</v>
      </c>
      <c r="E118" s="204">
        <v>2.6821388299800235</v>
      </c>
      <c r="F118" s="204">
        <v>2.1232813316828461</v>
      </c>
      <c r="G118" s="204">
        <v>2.2285744053514911</v>
      </c>
      <c r="H118" s="204">
        <v>2.3240647537430896</v>
      </c>
      <c r="I118" s="204">
        <v>3.5842091287102855</v>
      </c>
      <c r="J118" s="204">
        <v>3.7343112009642958</v>
      </c>
      <c r="K118" s="204">
        <v>5.0772617102314683</v>
      </c>
      <c r="L118" s="204">
        <v>4.3440161717584598</v>
      </c>
      <c r="M118" s="204">
        <v>2.7369664675123637</v>
      </c>
      <c r="N118" s="204">
        <v>2.9600598386758388</v>
      </c>
      <c r="O118" s="204">
        <v>3.5978384452909813</v>
      </c>
      <c r="P118" s="204">
        <v>2.9695140880784137</v>
      </c>
      <c r="Q118" s="204">
        <v>2.5368351893397696</v>
      </c>
    </row>
    <row r="119" spans="1:17" x14ac:dyDescent="0.25">
      <c r="A119" s="152" t="s">
        <v>192</v>
      </c>
      <c r="B119" s="151">
        <v>1.9177353856270209</v>
      </c>
      <c r="C119" s="151">
        <v>2.1269171155141282</v>
      </c>
      <c r="D119" s="151">
        <v>2.2494947570949946</v>
      </c>
      <c r="E119" s="151">
        <v>2.6821388299800235</v>
      </c>
      <c r="F119" s="151">
        <v>2.1232813316828461</v>
      </c>
      <c r="G119" s="151">
        <v>2.2285744053514911</v>
      </c>
      <c r="H119" s="151">
        <v>2.3240647537430896</v>
      </c>
      <c r="I119" s="151">
        <v>3.5842091287102855</v>
      </c>
      <c r="J119" s="151">
        <v>3.7343112009642958</v>
      </c>
      <c r="K119" s="151">
        <v>5.0772617102314683</v>
      </c>
      <c r="L119" s="151">
        <v>4.3440161717584598</v>
      </c>
      <c r="M119" s="151">
        <v>2.7369664675123637</v>
      </c>
      <c r="N119" s="151">
        <v>2.9600598386758388</v>
      </c>
      <c r="O119" s="151">
        <v>3.5978384452909813</v>
      </c>
      <c r="P119" s="151">
        <v>2.9695140880784137</v>
      </c>
      <c r="Q119" s="151">
        <v>2.5368351893397696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0.23575549727882864</v>
      </c>
      <c r="C123" s="87">
        <v>0.89270120711993417</v>
      </c>
      <c r="D123" s="87">
        <v>0.97102762621880079</v>
      </c>
      <c r="E123" s="87">
        <v>1.2438259386252926</v>
      </c>
      <c r="F123" s="87">
        <v>0.85304964261360161</v>
      </c>
      <c r="G123" s="87">
        <v>0.83835476055993785</v>
      </c>
      <c r="H123" s="87">
        <v>0.8557734911469369</v>
      </c>
      <c r="I123" s="87">
        <v>1.2709419722502764</v>
      </c>
      <c r="J123" s="87">
        <v>1.3975508317794711</v>
      </c>
      <c r="K123" s="87">
        <v>1.9219251993572364</v>
      </c>
      <c r="L123" s="87">
        <v>1.3647811935198628</v>
      </c>
      <c r="M123" s="87">
        <v>0.69033068668429054</v>
      </c>
      <c r="N123" s="87">
        <v>0.7116084255487255</v>
      </c>
      <c r="O123" s="87">
        <v>0.66118438912079691</v>
      </c>
      <c r="P123" s="87">
        <v>0.53388976130290644</v>
      </c>
      <c r="Q123" s="87">
        <v>0.41840525536938661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1.0630640573693608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1.6819798883481922</v>
      </c>
      <c r="C126" s="87">
        <v>1.2342159083941939</v>
      </c>
      <c r="D126" s="87">
        <v>1.2784671308761939</v>
      </c>
      <c r="E126" s="87">
        <v>1.4383128913547312</v>
      </c>
      <c r="F126" s="87">
        <v>1.2702316890692447</v>
      </c>
      <c r="G126" s="87">
        <v>1.3902196447915534</v>
      </c>
      <c r="H126" s="87">
        <v>1.4682912625961526</v>
      </c>
      <c r="I126" s="87">
        <v>2.3132671564600091</v>
      </c>
      <c r="J126" s="87">
        <v>2.3367603691848249</v>
      </c>
      <c r="K126" s="87">
        <v>3.1553365108742319</v>
      </c>
      <c r="L126" s="87">
        <v>2.9792349782385967</v>
      </c>
      <c r="M126" s="87">
        <v>2.0466357808280731</v>
      </c>
      <c r="N126" s="87">
        <v>2.2484514131271132</v>
      </c>
      <c r="O126" s="87">
        <v>1.8735899988008236</v>
      </c>
      <c r="P126" s="87">
        <v>2.4356243267755073</v>
      </c>
      <c r="Q126" s="87">
        <v>2.1184299339703831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0</v>
      </c>
      <c r="C130" s="151">
        <v>0</v>
      </c>
      <c r="D130" s="151">
        <v>0</v>
      </c>
      <c r="E130" s="151">
        <v>0</v>
      </c>
      <c r="F130" s="151">
        <v>0</v>
      </c>
      <c r="G130" s="151">
        <v>0</v>
      </c>
      <c r="H130" s="151">
        <v>0</v>
      </c>
      <c r="I130" s="151">
        <v>0</v>
      </c>
      <c r="J130" s="151">
        <v>0</v>
      </c>
      <c r="K130" s="151">
        <v>0</v>
      </c>
      <c r="L130" s="151">
        <v>0</v>
      </c>
      <c r="M130" s="151">
        <v>0</v>
      </c>
      <c r="N130" s="151">
        <v>0</v>
      </c>
      <c r="O130" s="151">
        <v>0</v>
      </c>
      <c r="P130" s="151">
        <v>0</v>
      </c>
      <c r="Q130" s="151">
        <v>0</v>
      </c>
    </row>
    <row r="131" spans="1:17" x14ac:dyDescent="0.25">
      <c r="A131" s="156" t="s">
        <v>181</v>
      </c>
      <c r="B131" s="204">
        <v>10.397846885548054</v>
      </c>
      <c r="C131" s="204">
        <v>9.4234169785736626</v>
      </c>
      <c r="D131" s="204">
        <v>10.314475895734356</v>
      </c>
      <c r="E131" s="204">
        <v>11.279351446916973</v>
      </c>
      <c r="F131" s="204">
        <v>6.2261163774269583</v>
      </c>
      <c r="G131" s="204">
        <v>6.2151738911089156</v>
      </c>
      <c r="H131" s="204">
        <v>6.0482267578420785</v>
      </c>
      <c r="I131" s="204">
        <v>9.2519507477377037</v>
      </c>
      <c r="J131" s="204">
        <v>9.3810629794988749</v>
      </c>
      <c r="K131" s="204">
        <v>18.163383299548851</v>
      </c>
      <c r="L131" s="204">
        <v>16.688946053763054</v>
      </c>
      <c r="M131" s="204">
        <v>6.4900583102521159</v>
      </c>
      <c r="N131" s="204">
        <v>3.4944310145184581</v>
      </c>
      <c r="O131" s="204">
        <v>5.0232897638386849</v>
      </c>
      <c r="P131" s="204">
        <v>3.8130110684873348</v>
      </c>
      <c r="Q131" s="204">
        <v>4.058520825494103</v>
      </c>
    </row>
    <row r="132" spans="1:17" x14ac:dyDescent="0.25">
      <c r="A132" s="152" t="s">
        <v>190</v>
      </c>
      <c r="B132" s="151">
        <v>10.397846885548054</v>
      </c>
      <c r="C132" s="151">
        <v>9.4234169785736626</v>
      </c>
      <c r="D132" s="151">
        <v>10.314475895734356</v>
      </c>
      <c r="E132" s="151">
        <v>11.279351446916973</v>
      </c>
      <c r="F132" s="151">
        <v>6.2261163774269583</v>
      </c>
      <c r="G132" s="151">
        <v>6.2151738911089156</v>
      </c>
      <c r="H132" s="151">
        <v>6.0482267578420785</v>
      </c>
      <c r="I132" s="151">
        <v>9.2519507477377037</v>
      </c>
      <c r="J132" s="151">
        <v>9.3810629794988749</v>
      </c>
      <c r="K132" s="151">
        <v>18.163383299548851</v>
      </c>
      <c r="L132" s="151">
        <v>16.688946053763054</v>
      </c>
      <c r="M132" s="151">
        <v>6.4900583102521159</v>
      </c>
      <c r="N132" s="151">
        <v>3.4944310145184581</v>
      </c>
      <c r="O132" s="151">
        <v>5.0232897638386849</v>
      </c>
      <c r="P132" s="151">
        <v>3.8130110684873348</v>
      </c>
      <c r="Q132" s="151">
        <v>4.058520825494103</v>
      </c>
    </row>
    <row r="133" spans="1:17" x14ac:dyDescent="0.25">
      <c r="A133" s="154" t="s">
        <v>33</v>
      </c>
      <c r="B133" s="83">
        <v>7.1742856956097016</v>
      </c>
      <c r="C133" s="83">
        <v>5.5488530976026009</v>
      </c>
      <c r="D133" s="83">
        <v>6.5397250689955344</v>
      </c>
      <c r="E133" s="83">
        <v>6.7368742930507599</v>
      </c>
      <c r="F133" s="83">
        <v>2.4334684694245188</v>
      </c>
      <c r="G133" s="83">
        <v>2.1013569456489263</v>
      </c>
      <c r="H133" s="83">
        <v>1.5493758202396053</v>
      </c>
      <c r="I133" s="83">
        <v>2.6140296716560365</v>
      </c>
      <c r="J133" s="83">
        <v>2.8146180570439676</v>
      </c>
      <c r="K133" s="83">
        <v>8.113356501927429</v>
      </c>
      <c r="L133" s="83">
        <v>6.9799032305803497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</v>
      </c>
      <c r="C134" s="208">
        <v>0</v>
      </c>
      <c r="D134" s="208">
        <v>0</v>
      </c>
      <c r="E134" s="208">
        <v>0</v>
      </c>
      <c r="F134" s="208">
        <v>0</v>
      </c>
      <c r="G134" s="208">
        <v>0</v>
      </c>
      <c r="H134" s="208">
        <v>0</v>
      </c>
      <c r="I134" s="208">
        <v>0</v>
      </c>
      <c r="J134" s="208">
        <v>0</v>
      </c>
      <c r="K134" s="208">
        <v>7.8459131837034762E-2</v>
      </c>
      <c r="L134" s="208">
        <v>0.10240957676266951</v>
      </c>
      <c r="M134" s="208">
        <v>7.6440772174899307E-2</v>
      </c>
      <c r="N134" s="208">
        <v>0.10546451235658899</v>
      </c>
      <c r="O134" s="208">
        <v>0.14473559127626051</v>
      </c>
      <c r="P134" s="208">
        <v>0.10368844875074403</v>
      </c>
      <c r="Q134" s="208">
        <v>0.12871399666682973</v>
      </c>
    </row>
    <row r="135" spans="1:17" x14ac:dyDescent="0.25">
      <c r="A135" s="154" t="s">
        <v>125</v>
      </c>
      <c r="B135" s="208">
        <v>2.6317254236189028E-2</v>
      </c>
      <c r="C135" s="208">
        <v>1.4497904988468924</v>
      </c>
      <c r="D135" s="208">
        <v>1.3760007825522702</v>
      </c>
      <c r="E135" s="208">
        <v>1.6580742744988546</v>
      </c>
      <c r="F135" s="208">
        <v>1.3919356348681822</v>
      </c>
      <c r="G135" s="208">
        <v>1.4997453642856595</v>
      </c>
      <c r="H135" s="208">
        <v>1.626431813651364</v>
      </c>
      <c r="I135" s="208">
        <v>2.2859925647878923</v>
      </c>
      <c r="J135" s="208">
        <v>2.477860538067794</v>
      </c>
      <c r="K135" s="208">
        <v>3.8256113489742329</v>
      </c>
      <c r="L135" s="208">
        <v>2.998110370518893</v>
      </c>
      <c r="M135" s="208">
        <v>1.5141021676682029</v>
      </c>
      <c r="N135" s="208">
        <v>0.62033092257173594</v>
      </c>
      <c r="O135" s="208">
        <v>1.1115362332951917</v>
      </c>
      <c r="P135" s="208">
        <v>0.38920939451032516</v>
      </c>
      <c r="Q135" s="208">
        <v>0.44149252048738918</v>
      </c>
    </row>
    <row r="136" spans="1:17" x14ac:dyDescent="0.25">
      <c r="A136" s="154" t="s">
        <v>29</v>
      </c>
      <c r="B136" s="208">
        <v>1.4400002322676955</v>
      </c>
      <c r="C136" s="208">
        <v>0.59993601313786138</v>
      </c>
      <c r="D136" s="208">
        <v>0.79386025359465573</v>
      </c>
      <c r="E136" s="208">
        <v>1.250300403846027</v>
      </c>
      <c r="F136" s="208">
        <v>0.42400683226135433</v>
      </c>
      <c r="G136" s="208">
        <v>0.18062898200653665</v>
      </c>
      <c r="H136" s="208">
        <v>0.11984747291798098</v>
      </c>
      <c r="I136" s="208">
        <v>0.19145833220408118</v>
      </c>
      <c r="J136" s="208">
        <v>1.8046762035709582E-2</v>
      </c>
      <c r="K136" s="208">
        <v>0.14017442966391774</v>
      </c>
      <c r="L136" s="208">
        <v>5.8019212522403288E-2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1.757243703434467</v>
      </c>
      <c r="C137" s="208">
        <v>1.8248373689863078</v>
      </c>
      <c r="D137" s="208">
        <v>1.6048897905918953</v>
      </c>
      <c r="E137" s="208">
        <v>1.6341024755213311</v>
      </c>
      <c r="F137" s="208">
        <v>1.9767054408729032</v>
      </c>
      <c r="G137" s="208">
        <v>2.4334425991677935</v>
      </c>
      <c r="H137" s="208">
        <v>2.7525716510331288</v>
      </c>
      <c r="I137" s="208">
        <v>4.1604701790896934</v>
      </c>
      <c r="J137" s="208">
        <v>4.0705376223514049</v>
      </c>
      <c r="K137" s="208">
        <v>6.005781887146239</v>
      </c>
      <c r="L137" s="208">
        <v>6.5505036633787377</v>
      </c>
      <c r="M137" s="208">
        <v>4.8995153704090137</v>
      </c>
      <c r="N137" s="208">
        <v>2.7686355795901334</v>
      </c>
      <c r="O137" s="208">
        <v>3.7670179392672329</v>
      </c>
      <c r="P137" s="208">
        <v>3.3201132252262657</v>
      </c>
      <c r="Q137" s="208">
        <v>3.4883143083398838</v>
      </c>
    </row>
    <row r="138" spans="1:17" x14ac:dyDescent="0.25">
      <c r="A138" s="152" t="s">
        <v>189</v>
      </c>
      <c r="B138" s="151">
        <v>0</v>
      </c>
      <c r="C138" s="151">
        <v>0</v>
      </c>
      <c r="D138" s="151">
        <v>0</v>
      </c>
      <c r="E138" s="151">
        <v>0</v>
      </c>
      <c r="F138" s="151">
        <v>0</v>
      </c>
      <c r="G138" s="151">
        <v>0</v>
      </c>
      <c r="H138" s="151">
        <v>0</v>
      </c>
      <c r="I138" s="151">
        <v>0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</row>
    <row r="139" spans="1:17" x14ac:dyDescent="0.25">
      <c r="A139" s="156" t="s">
        <v>180</v>
      </c>
      <c r="B139" s="155">
        <v>2.8496660545893704</v>
      </c>
      <c r="C139" s="155">
        <v>2.8734537562795053</v>
      </c>
      <c r="D139" s="155">
        <v>3.0549242928733267</v>
      </c>
      <c r="E139" s="155">
        <v>3.4790128641592144</v>
      </c>
      <c r="F139" s="155">
        <v>2.4233166426391568</v>
      </c>
      <c r="G139" s="155">
        <v>2.5273257363896122</v>
      </c>
      <c r="H139" s="155">
        <v>2.5942546031866316</v>
      </c>
      <c r="I139" s="155">
        <v>3.9746254816797704</v>
      </c>
      <c r="J139" s="155">
        <v>4.0785328424799534</v>
      </c>
      <c r="K139" s="155">
        <v>6.3878607349481449</v>
      </c>
      <c r="L139" s="155">
        <v>5.7571769260178156</v>
      </c>
      <c r="M139" s="155">
        <v>3.1157766652428229</v>
      </c>
      <c r="N139" s="155">
        <v>2.5817786199532078</v>
      </c>
      <c r="O139" s="155">
        <v>3.3031504003611918</v>
      </c>
      <c r="P139" s="155">
        <v>2.6774833328683703</v>
      </c>
      <c r="Q139" s="155">
        <v>2.4723709834706664</v>
      </c>
    </row>
    <row r="140" spans="1:17" x14ac:dyDescent="0.25">
      <c r="A140" s="152" t="s">
        <v>193</v>
      </c>
      <c r="B140" s="151">
        <v>1.6955973174307419</v>
      </c>
      <c r="C140" s="151">
        <v>1.5935021175189232</v>
      </c>
      <c r="D140" s="151">
        <v>1.7012069901513103</v>
      </c>
      <c r="E140" s="151">
        <v>1.8649358670936849</v>
      </c>
      <c r="F140" s="151">
        <v>1.1455529722949669</v>
      </c>
      <c r="G140" s="151">
        <v>1.1861980349746841</v>
      </c>
      <c r="H140" s="151">
        <v>1.1956620259577249</v>
      </c>
      <c r="I140" s="151">
        <v>1.8176940646111601</v>
      </c>
      <c r="J140" s="151">
        <v>1.8312719095305898</v>
      </c>
      <c r="K140" s="151">
        <v>3.3324292848813934</v>
      </c>
      <c r="L140" s="151">
        <v>3.143003304823043</v>
      </c>
      <c r="M140" s="151">
        <v>1.4687050940131159</v>
      </c>
      <c r="N140" s="151">
        <v>0.80045229853391053</v>
      </c>
      <c r="O140" s="151">
        <v>1.1380170341120508</v>
      </c>
      <c r="P140" s="151">
        <v>0.89046756453653841</v>
      </c>
      <c r="Q140" s="151">
        <v>0.94573586723762759</v>
      </c>
    </row>
    <row r="141" spans="1:17" x14ac:dyDescent="0.25">
      <c r="A141" s="152" t="s">
        <v>187</v>
      </c>
      <c r="B141" s="151">
        <v>1.1540687371586285</v>
      </c>
      <c r="C141" s="151">
        <v>1.279951638760582</v>
      </c>
      <c r="D141" s="151">
        <v>1.3537173027220164</v>
      </c>
      <c r="E141" s="151">
        <v>1.6140769970655295</v>
      </c>
      <c r="F141" s="151">
        <v>1.2777636703441901</v>
      </c>
      <c r="G141" s="151">
        <v>1.3411277014149281</v>
      </c>
      <c r="H141" s="151">
        <v>1.3985925772289067</v>
      </c>
      <c r="I141" s="151">
        <v>2.15693141706861</v>
      </c>
      <c r="J141" s="151">
        <v>2.2472609329493638</v>
      </c>
      <c r="K141" s="151">
        <v>3.0554314500667514</v>
      </c>
      <c r="L141" s="151">
        <v>2.6141736211947726</v>
      </c>
      <c r="M141" s="151">
        <v>1.6470715712297068</v>
      </c>
      <c r="N141" s="151">
        <v>1.7813263214192974</v>
      </c>
      <c r="O141" s="151">
        <v>2.1651333662491412</v>
      </c>
      <c r="P141" s="151">
        <v>1.787015768331832</v>
      </c>
      <c r="Q141" s="151">
        <v>1.5266351162330389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0.14187465646300512</v>
      </c>
      <c r="C145" s="87">
        <v>0.53721621996563396</v>
      </c>
      <c r="D145" s="87">
        <v>0.58435206167407272</v>
      </c>
      <c r="E145" s="87">
        <v>0.74851861262657993</v>
      </c>
      <c r="F145" s="87">
        <v>0.51335441331642051</v>
      </c>
      <c r="G145" s="87">
        <v>0.504511220401762</v>
      </c>
      <c r="H145" s="87">
        <v>0.51499359068188877</v>
      </c>
      <c r="I145" s="87">
        <v>0.76483669640230589</v>
      </c>
      <c r="J145" s="87">
        <v>0.84102829599683404</v>
      </c>
      <c r="K145" s="87">
        <v>1.156590113713913</v>
      </c>
      <c r="L145" s="87">
        <v>0.82130794493753156</v>
      </c>
      <c r="M145" s="87">
        <v>0.41543221748661813</v>
      </c>
      <c r="N145" s="87">
        <v>0.42823688981258701</v>
      </c>
      <c r="O145" s="87">
        <v>0.39789234672339868</v>
      </c>
      <c r="P145" s="87">
        <v>0.32128806050440195</v>
      </c>
      <c r="Q145" s="87">
        <v>0.25179095526091222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0.63973841407001886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1.0121940806956233</v>
      </c>
      <c r="C148" s="87">
        <v>0.74273541879494809</v>
      </c>
      <c r="D148" s="87">
        <v>0.76936524104794368</v>
      </c>
      <c r="E148" s="87">
        <v>0.86555838443894961</v>
      </c>
      <c r="F148" s="87">
        <v>0.76440925702776974</v>
      </c>
      <c r="G148" s="87">
        <v>0.8366164810131661</v>
      </c>
      <c r="H148" s="87">
        <v>0.88359898654701807</v>
      </c>
      <c r="I148" s="87">
        <v>1.3920947206663039</v>
      </c>
      <c r="J148" s="87">
        <v>1.4062326369525295</v>
      </c>
      <c r="K148" s="87">
        <v>1.8988413363528387</v>
      </c>
      <c r="L148" s="87">
        <v>1.792865676257241</v>
      </c>
      <c r="M148" s="87">
        <v>1.2316393537430887</v>
      </c>
      <c r="N148" s="87">
        <v>1.3530894316067104</v>
      </c>
      <c r="O148" s="87">
        <v>1.1275026054557236</v>
      </c>
      <c r="P148" s="87">
        <v>1.46572770782743</v>
      </c>
      <c r="Q148" s="87">
        <v>1.2748441609721266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0</v>
      </c>
      <c r="C152" s="151">
        <v>0</v>
      </c>
      <c r="D152" s="151">
        <v>0</v>
      </c>
      <c r="E152" s="151">
        <v>0</v>
      </c>
      <c r="F152" s="151">
        <v>0</v>
      </c>
      <c r="G152" s="151">
        <v>0</v>
      </c>
      <c r="H152" s="151">
        <v>0</v>
      </c>
      <c r="I152" s="151">
        <v>0</v>
      </c>
      <c r="J152" s="151">
        <v>0</v>
      </c>
      <c r="K152" s="151">
        <v>0</v>
      </c>
      <c r="L152" s="151">
        <v>0</v>
      </c>
      <c r="M152" s="151">
        <v>0</v>
      </c>
      <c r="N152" s="151">
        <v>0</v>
      </c>
      <c r="O152" s="151">
        <v>0</v>
      </c>
      <c r="P152" s="151">
        <v>0</v>
      </c>
      <c r="Q152" s="151">
        <v>0</v>
      </c>
    </row>
    <row r="153" spans="1:17" x14ac:dyDescent="0.25">
      <c r="A153" s="243" t="s">
        <v>179</v>
      </c>
      <c r="B153" s="242">
        <v>0</v>
      </c>
      <c r="C153" s="242">
        <v>0</v>
      </c>
      <c r="D153" s="242">
        <v>0</v>
      </c>
      <c r="E153" s="242">
        <v>0</v>
      </c>
      <c r="F153" s="242">
        <v>0</v>
      </c>
      <c r="G153" s="242">
        <v>0</v>
      </c>
      <c r="H153" s="242">
        <v>0</v>
      </c>
      <c r="I153" s="242">
        <v>0</v>
      </c>
      <c r="J153" s="242">
        <v>0</v>
      </c>
      <c r="K153" s="242">
        <v>0</v>
      </c>
      <c r="L153" s="242">
        <v>0</v>
      </c>
      <c r="M153" s="242">
        <v>0</v>
      </c>
      <c r="N153" s="242">
        <v>0</v>
      </c>
      <c r="O153" s="242">
        <v>0</v>
      </c>
      <c r="P153" s="242">
        <v>0</v>
      </c>
      <c r="Q153" s="242">
        <v>0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98" t="s">
        <v>134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SUM(B$158:B$164,B$166:B$167,B$169:B$172,B173)</f>
        <v>0.99999999999999989</v>
      </c>
      <c r="C157" s="77">
        <f t="shared" si="0"/>
        <v>1</v>
      </c>
      <c r="D157" s="77">
        <f t="shared" si="0"/>
        <v>1</v>
      </c>
      <c r="E157" s="77">
        <f t="shared" si="0"/>
        <v>1</v>
      </c>
      <c r="F157" s="77">
        <f t="shared" si="0"/>
        <v>1</v>
      </c>
      <c r="G157" s="77">
        <f t="shared" si="0"/>
        <v>1</v>
      </c>
      <c r="H157" s="77">
        <f t="shared" si="0"/>
        <v>0.99999999999999989</v>
      </c>
      <c r="I157" s="77">
        <f t="shared" si="0"/>
        <v>1</v>
      </c>
      <c r="J157" s="77">
        <f t="shared" si="0"/>
        <v>1</v>
      </c>
      <c r="K157" s="77">
        <f t="shared" si="0"/>
        <v>0.99999999999999989</v>
      </c>
      <c r="L157" s="77">
        <f t="shared" si="0"/>
        <v>0.99999999999999978</v>
      </c>
      <c r="M157" s="77">
        <f t="shared" si="0"/>
        <v>1</v>
      </c>
      <c r="N157" s="77">
        <f t="shared" si="0"/>
        <v>1</v>
      </c>
      <c r="O157" s="77">
        <f t="shared" si="0"/>
        <v>1</v>
      </c>
      <c r="P157" s="77">
        <f t="shared" si="0"/>
        <v>1.0000000000000002</v>
      </c>
      <c r="Q157" s="77">
        <f t="shared" si="0"/>
        <v>0.99999999999999978</v>
      </c>
    </row>
    <row r="158" spans="1:17" x14ac:dyDescent="0.25">
      <c r="A158" s="132" t="s">
        <v>83</v>
      </c>
      <c r="B158" s="240">
        <f t="shared" ref="B158:Q158" si="1">IF(B$6=0,0,B$6/B$5)</f>
        <v>0</v>
      </c>
      <c r="C158" s="240">
        <f t="shared" si="1"/>
        <v>0</v>
      </c>
      <c r="D158" s="240">
        <f t="shared" si="1"/>
        <v>0</v>
      </c>
      <c r="E158" s="240">
        <f t="shared" si="1"/>
        <v>0</v>
      </c>
      <c r="F158" s="240">
        <f t="shared" si="1"/>
        <v>0</v>
      </c>
      <c r="G158" s="240">
        <f t="shared" si="1"/>
        <v>0</v>
      </c>
      <c r="H158" s="240">
        <f t="shared" si="1"/>
        <v>0</v>
      </c>
      <c r="I158" s="240">
        <f t="shared" si="1"/>
        <v>0</v>
      </c>
      <c r="J158" s="240">
        <f t="shared" si="1"/>
        <v>0</v>
      </c>
      <c r="K158" s="240">
        <f t="shared" si="1"/>
        <v>0</v>
      </c>
      <c r="L158" s="240">
        <f t="shared" si="1"/>
        <v>0</v>
      </c>
      <c r="M158" s="240">
        <f t="shared" si="1"/>
        <v>0</v>
      </c>
      <c r="N158" s="240">
        <f t="shared" si="1"/>
        <v>0</v>
      </c>
      <c r="O158" s="240">
        <f t="shared" si="1"/>
        <v>0</v>
      </c>
      <c r="P158" s="240">
        <f t="shared" si="1"/>
        <v>0</v>
      </c>
      <c r="Q158" s="240">
        <f t="shared" si="1"/>
        <v>0</v>
      </c>
    </row>
    <row r="159" spans="1:17" x14ac:dyDescent="0.25">
      <c r="A159" s="76" t="s">
        <v>82</v>
      </c>
      <c r="B159" s="239">
        <f t="shared" ref="B159:Q159" si="2">IF(B$7=0,0,B$7/B$5)</f>
        <v>0</v>
      </c>
      <c r="C159" s="239">
        <f t="shared" si="2"/>
        <v>0</v>
      </c>
      <c r="D159" s="239">
        <f t="shared" si="2"/>
        <v>0</v>
      </c>
      <c r="E159" s="239">
        <f t="shared" si="2"/>
        <v>0</v>
      </c>
      <c r="F159" s="239">
        <f t="shared" si="2"/>
        <v>0</v>
      </c>
      <c r="G159" s="239">
        <f t="shared" si="2"/>
        <v>0</v>
      </c>
      <c r="H159" s="239">
        <f t="shared" si="2"/>
        <v>0</v>
      </c>
      <c r="I159" s="239">
        <f t="shared" si="2"/>
        <v>0</v>
      </c>
      <c r="J159" s="239">
        <f t="shared" si="2"/>
        <v>0</v>
      </c>
      <c r="K159" s="239">
        <f t="shared" si="2"/>
        <v>0</v>
      </c>
      <c r="L159" s="239">
        <f t="shared" si="2"/>
        <v>0</v>
      </c>
      <c r="M159" s="239">
        <f t="shared" si="2"/>
        <v>0</v>
      </c>
      <c r="N159" s="239">
        <f t="shared" si="2"/>
        <v>0</v>
      </c>
      <c r="O159" s="239">
        <f t="shared" si="2"/>
        <v>0</v>
      </c>
      <c r="P159" s="239">
        <f t="shared" si="2"/>
        <v>0</v>
      </c>
      <c r="Q159" s="239">
        <f t="shared" si="2"/>
        <v>0</v>
      </c>
    </row>
    <row r="160" spans="1:17" x14ac:dyDescent="0.25">
      <c r="A160" s="76" t="s">
        <v>81</v>
      </c>
      <c r="B160" s="239">
        <f t="shared" ref="B160:Q160" si="3">IF(B$8=0,0,B$8/B$5)</f>
        <v>0</v>
      </c>
      <c r="C160" s="239">
        <f t="shared" si="3"/>
        <v>0</v>
      </c>
      <c r="D160" s="239">
        <f t="shared" si="3"/>
        <v>0</v>
      </c>
      <c r="E160" s="239">
        <f t="shared" si="3"/>
        <v>0</v>
      </c>
      <c r="F160" s="239">
        <f t="shared" si="3"/>
        <v>0</v>
      </c>
      <c r="G160" s="239">
        <f t="shared" si="3"/>
        <v>0</v>
      </c>
      <c r="H160" s="239">
        <f t="shared" si="3"/>
        <v>0</v>
      </c>
      <c r="I160" s="239">
        <f t="shared" si="3"/>
        <v>0</v>
      </c>
      <c r="J160" s="239">
        <f t="shared" si="3"/>
        <v>0</v>
      </c>
      <c r="K160" s="239">
        <f t="shared" si="3"/>
        <v>0</v>
      </c>
      <c r="L160" s="239">
        <f t="shared" si="3"/>
        <v>0</v>
      </c>
      <c r="M160" s="239">
        <f t="shared" si="3"/>
        <v>0</v>
      </c>
      <c r="N160" s="239">
        <f t="shared" si="3"/>
        <v>0</v>
      </c>
      <c r="O160" s="239">
        <f t="shared" si="3"/>
        <v>0</v>
      </c>
      <c r="P160" s="239">
        <f t="shared" si="3"/>
        <v>0</v>
      </c>
      <c r="Q160" s="239">
        <f t="shared" si="3"/>
        <v>0</v>
      </c>
    </row>
    <row r="161" spans="1:17" x14ac:dyDescent="0.25">
      <c r="A161" s="76" t="s">
        <v>80</v>
      </c>
      <c r="B161" s="239">
        <f t="shared" ref="B161:Q161" si="4">IF(B$9=0,0,B$9/B$5)</f>
        <v>0</v>
      </c>
      <c r="C161" s="239">
        <f t="shared" si="4"/>
        <v>0</v>
      </c>
      <c r="D161" s="239">
        <f t="shared" si="4"/>
        <v>0</v>
      </c>
      <c r="E161" s="239">
        <f t="shared" si="4"/>
        <v>0</v>
      </c>
      <c r="F161" s="239">
        <f t="shared" si="4"/>
        <v>0</v>
      </c>
      <c r="G161" s="239">
        <f t="shared" si="4"/>
        <v>0</v>
      </c>
      <c r="H161" s="239">
        <f t="shared" si="4"/>
        <v>0</v>
      </c>
      <c r="I161" s="239">
        <f t="shared" si="4"/>
        <v>0</v>
      </c>
      <c r="J161" s="239">
        <f t="shared" si="4"/>
        <v>0</v>
      </c>
      <c r="K161" s="239">
        <f t="shared" si="4"/>
        <v>0</v>
      </c>
      <c r="L161" s="239">
        <f t="shared" si="4"/>
        <v>0</v>
      </c>
      <c r="M161" s="239">
        <f t="shared" si="4"/>
        <v>0</v>
      </c>
      <c r="N161" s="239">
        <f t="shared" si="4"/>
        <v>0</v>
      </c>
      <c r="O161" s="239">
        <f t="shared" si="4"/>
        <v>0</v>
      </c>
      <c r="P161" s="239">
        <f t="shared" si="4"/>
        <v>0</v>
      </c>
      <c r="Q161" s="239">
        <f t="shared" si="4"/>
        <v>0</v>
      </c>
    </row>
    <row r="162" spans="1:17" x14ac:dyDescent="0.25">
      <c r="A162" s="129" t="s">
        <v>79</v>
      </c>
      <c r="B162" s="238">
        <f t="shared" ref="B162:Q162" si="5">IF(B$10=0,0,B$10/B$5)</f>
        <v>1.0734674613971509E-2</v>
      </c>
      <c r="C162" s="238">
        <f t="shared" si="5"/>
        <v>1.0442729326885685E-2</v>
      </c>
      <c r="D162" s="238">
        <f t="shared" si="5"/>
        <v>1.1235343903940008E-2</v>
      </c>
      <c r="E162" s="238">
        <f t="shared" si="5"/>
        <v>1.2035335523176307E-2</v>
      </c>
      <c r="F162" s="238">
        <f t="shared" si="5"/>
        <v>9.4285587666955422E-3</v>
      </c>
      <c r="G162" s="238">
        <f t="shared" si="5"/>
        <v>9.2140060870828811E-3</v>
      </c>
      <c r="H162" s="238">
        <f t="shared" si="5"/>
        <v>8.9590302480136094E-3</v>
      </c>
      <c r="I162" s="238">
        <f t="shared" si="5"/>
        <v>8.9754517979963415E-3</v>
      </c>
      <c r="J162" s="238">
        <f t="shared" si="5"/>
        <v>7.7446190282942058E-3</v>
      </c>
      <c r="K162" s="238">
        <f t="shared" si="5"/>
        <v>7.9651079619425056E-3</v>
      </c>
      <c r="L162" s="238">
        <f t="shared" si="5"/>
        <v>7.5853055701796974E-3</v>
      </c>
      <c r="M162" s="238">
        <f t="shared" si="5"/>
        <v>8.0467686909799791E-3</v>
      </c>
      <c r="N162" s="238">
        <f t="shared" si="5"/>
        <v>8.5286769198114516E-3</v>
      </c>
      <c r="O162" s="238">
        <f t="shared" si="5"/>
        <v>8.447255990225418E-3</v>
      </c>
      <c r="P162" s="238">
        <f t="shared" si="5"/>
        <v>8.234172733671781E-3</v>
      </c>
      <c r="Q162" s="238">
        <f t="shared" si="5"/>
        <v>7.4814164760967604E-3</v>
      </c>
    </row>
    <row r="163" spans="1:17" x14ac:dyDescent="0.25">
      <c r="A163" s="232" t="s">
        <v>185</v>
      </c>
      <c r="B163" s="241">
        <f t="shared" ref="B163:Q163" si="6">IF(B$15=0,0,B$15/B$5)</f>
        <v>0</v>
      </c>
      <c r="C163" s="241">
        <f t="shared" si="6"/>
        <v>0</v>
      </c>
      <c r="D163" s="241">
        <f t="shared" si="6"/>
        <v>0</v>
      </c>
      <c r="E163" s="241">
        <f t="shared" si="6"/>
        <v>0</v>
      </c>
      <c r="F163" s="241">
        <f t="shared" si="6"/>
        <v>0</v>
      </c>
      <c r="G163" s="241">
        <f t="shared" si="6"/>
        <v>0</v>
      </c>
      <c r="H163" s="241">
        <f t="shared" si="6"/>
        <v>0</v>
      </c>
      <c r="I163" s="241">
        <f t="shared" si="6"/>
        <v>0</v>
      </c>
      <c r="J163" s="241">
        <f t="shared" si="6"/>
        <v>0</v>
      </c>
      <c r="K163" s="241">
        <f t="shared" si="6"/>
        <v>0</v>
      </c>
      <c r="L163" s="241">
        <f t="shared" si="6"/>
        <v>0</v>
      </c>
      <c r="M163" s="241">
        <f t="shared" si="6"/>
        <v>0</v>
      </c>
      <c r="N163" s="241">
        <f t="shared" si="6"/>
        <v>0</v>
      </c>
      <c r="O163" s="241">
        <f t="shared" si="6"/>
        <v>0</v>
      </c>
      <c r="P163" s="241">
        <f t="shared" si="6"/>
        <v>0</v>
      </c>
      <c r="Q163" s="241">
        <f t="shared" si="6"/>
        <v>0</v>
      </c>
    </row>
    <row r="164" spans="1:17" x14ac:dyDescent="0.25">
      <c r="A164" s="127" t="s">
        <v>184</v>
      </c>
      <c r="B164" s="237">
        <f t="shared" ref="B164:Q164" si="7">IF(B$24=0,0,B$24/B$5)</f>
        <v>0.42727873173030256</v>
      </c>
      <c r="C164" s="237">
        <f t="shared" si="7"/>
        <v>0.44664263413378363</v>
      </c>
      <c r="D164" s="237">
        <f t="shared" si="7"/>
        <v>0.46557266362869326</v>
      </c>
      <c r="E164" s="237">
        <f t="shared" si="7"/>
        <v>0.32516419093083893</v>
      </c>
      <c r="F164" s="237">
        <f t="shared" si="7"/>
        <v>0.3828410744278366</v>
      </c>
      <c r="G164" s="237">
        <f t="shared" si="7"/>
        <v>0.36177749801562603</v>
      </c>
      <c r="H164" s="237">
        <f t="shared" si="7"/>
        <v>0.36377392728730606</v>
      </c>
      <c r="I164" s="237">
        <f t="shared" si="7"/>
        <v>0.36668385643422258</v>
      </c>
      <c r="J164" s="237">
        <f t="shared" si="7"/>
        <v>0.42851743128763498</v>
      </c>
      <c r="K164" s="237">
        <f t="shared" si="7"/>
        <v>0.44496691251053894</v>
      </c>
      <c r="L164" s="237">
        <f t="shared" si="7"/>
        <v>0.44411353501810635</v>
      </c>
      <c r="M164" s="237">
        <f t="shared" si="7"/>
        <v>0.46339751769866944</v>
      </c>
      <c r="N164" s="237">
        <f t="shared" si="7"/>
        <v>0.48679739142366391</v>
      </c>
      <c r="O164" s="237">
        <f t="shared" si="7"/>
        <v>0.49004094017620681</v>
      </c>
      <c r="P164" s="237">
        <f t="shared" si="7"/>
        <v>0.47989404705047539</v>
      </c>
      <c r="Q164" s="237">
        <f t="shared" si="7"/>
        <v>0.4380876585161661</v>
      </c>
    </row>
    <row r="165" spans="1:17" x14ac:dyDescent="0.25">
      <c r="A165" s="127" t="s">
        <v>181</v>
      </c>
      <c r="B165" s="237">
        <f t="shared" ref="B165:Q165" si="8">IF(B$35=0,0,B$35/B$5)</f>
        <v>0.12398066557948258</v>
      </c>
      <c r="C165" s="237">
        <f t="shared" si="8"/>
        <v>0.106467611351241</v>
      </c>
      <c r="D165" s="237">
        <f t="shared" si="8"/>
        <v>0.11893238618777803</v>
      </c>
      <c r="E165" s="237">
        <f t="shared" si="8"/>
        <v>0.11787179688096745</v>
      </c>
      <c r="F165" s="237">
        <f t="shared" si="8"/>
        <v>6.3313511909159459E-2</v>
      </c>
      <c r="G165" s="237">
        <f t="shared" si="8"/>
        <v>5.844351527079051E-2</v>
      </c>
      <c r="H165" s="237">
        <f t="shared" si="8"/>
        <v>5.2915039362835946E-2</v>
      </c>
      <c r="I165" s="237">
        <f t="shared" si="8"/>
        <v>5.2391218822331442E-2</v>
      </c>
      <c r="J165" s="237">
        <f t="shared" si="8"/>
        <v>4.4226064262803427E-2</v>
      </c>
      <c r="K165" s="237">
        <f t="shared" si="8"/>
        <v>6.4847562875395087E-2</v>
      </c>
      <c r="L165" s="237">
        <f t="shared" si="8"/>
        <v>6.5197596134662694E-2</v>
      </c>
      <c r="M165" s="237">
        <f t="shared" si="8"/>
        <v>4.2005209393402514E-2</v>
      </c>
      <c r="N165" s="237">
        <f t="shared" si="8"/>
        <v>2.2097018304562101E-2</v>
      </c>
      <c r="O165" s="237">
        <f t="shared" si="8"/>
        <v>2.7877837134682743E-2</v>
      </c>
      <c r="P165" s="237">
        <f t="shared" si="8"/>
        <v>2.2843469833779294E-2</v>
      </c>
      <c r="Q165" s="237">
        <f t="shared" si="8"/>
        <v>2.5763305121555186E-2</v>
      </c>
    </row>
    <row r="166" spans="1:17" x14ac:dyDescent="0.25">
      <c r="A166" s="142" t="s">
        <v>190</v>
      </c>
      <c r="B166" s="235">
        <f t="shared" ref="B166:Q166" si="9">IF(B$36=0,0,B$36/B$5)</f>
        <v>0.12398066557948258</v>
      </c>
      <c r="C166" s="235">
        <f t="shared" si="9"/>
        <v>0.106467611351241</v>
      </c>
      <c r="D166" s="235">
        <f t="shared" si="9"/>
        <v>0.11893238618777803</v>
      </c>
      <c r="E166" s="235">
        <f t="shared" si="9"/>
        <v>0.11787179688096745</v>
      </c>
      <c r="F166" s="235">
        <f t="shared" si="9"/>
        <v>6.3313511909159459E-2</v>
      </c>
      <c r="G166" s="235">
        <f t="shared" si="9"/>
        <v>5.844351527079051E-2</v>
      </c>
      <c r="H166" s="235">
        <f t="shared" si="9"/>
        <v>5.2915039362835946E-2</v>
      </c>
      <c r="I166" s="235">
        <f t="shared" si="9"/>
        <v>5.2391218822331442E-2</v>
      </c>
      <c r="J166" s="235">
        <f t="shared" si="9"/>
        <v>4.4226064262803427E-2</v>
      </c>
      <c r="K166" s="235">
        <f t="shared" si="9"/>
        <v>6.4847562875395087E-2</v>
      </c>
      <c r="L166" s="235">
        <f t="shared" si="9"/>
        <v>6.5197596134662694E-2</v>
      </c>
      <c r="M166" s="235">
        <f t="shared" si="9"/>
        <v>4.2005209393402514E-2</v>
      </c>
      <c r="N166" s="235">
        <f t="shared" si="9"/>
        <v>2.2097018304562101E-2</v>
      </c>
      <c r="O166" s="235">
        <f t="shared" si="9"/>
        <v>2.7877837134682743E-2</v>
      </c>
      <c r="P166" s="235">
        <f t="shared" si="9"/>
        <v>2.2843469833779294E-2</v>
      </c>
      <c r="Q166" s="235">
        <f t="shared" si="9"/>
        <v>2.5763305121555186E-2</v>
      </c>
    </row>
    <row r="167" spans="1:17" x14ac:dyDescent="0.25">
      <c r="A167" s="142" t="s">
        <v>189</v>
      </c>
      <c r="B167" s="235">
        <f t="shared" ref="B167:Q167" si="10">IF(B$42=0,0,B$42/B$5)</f>
        <v>0</v>
      </c>
      <c r="C167" s="235">
        <f t="shared" si="10"/>
        <v>0</v>
      </c>
      <c r="D167" s="235">
        <f t="shared" si="10"/>
        <v>0</v>
      </c>
      <c r="E167" s="235">
        <f t="shared" si="10"/>
        <v>0</v>
      </c>
      <c r="F167" s="235">
        <f t="shared" si="10"/>
        <v>0</v>
      </c>
      <c r="G167" s="235">
        <f t="shared" si="10"/>
        <v>0</v>
      </c>
      <c r="H167" s="235">
        <f t="shared" si="10"/>
        <v>0</v>
      </c>
      <c r="I167" s="235">
        <f t="shared" si="10"/>
        <v>0</v>
      </c>
      <c r="J167" s="235">
        <f t="shared" si="10"/>
        <v>0</v>
      </c>
      <c r="K167" s="235">
        <f t="shared" si="10"/>
        <v>0</v>
      </c>
      <c r="L167" s="235">
        <f t="shared" si="10"/>
        <v>0</v>
      </c>
      <c r="M167" s="235">
        <f t="shared" si="10"/>
        <v>0</v>
      </c>
      <c r="N167" s="235">
        <f t="shared" si="10"/>
        <v>0</v>
      </c>
      <c r="O167" s="235">
        <f t="shared" si="10"/>
        <v>0</v>
      </c>
      <c r="P167" s="235">
        <f t="shared" si="10"/>
        <v>0</v>
      </c>
      <c r="Q167" s="235">
        <f t="shared" si="10"/>
        <v>0</v>
      </c>
    </row>
    <row r="168" spans="1:17" x14ac:dyDescent="0.25">
      <c r="A168" s="127" t="s">
        <v>180</v>
      </c>
      <c r="B168" s="236">
        <f t="shared" ref="B168:Q168" si="11">IF(B$43=0,0,B$43/B$5)</f>
        <v>4.2071130432582968E-2</v>
      </c>
      <c r="C168" s="236">
        <f t="shared" si="11"/>
        <v>4.3570551390439444E-2</v>
      </c>
      <c r="D168" s="236">
        <f t="shared" si="11"/>
        <v>4.5527672009390167E-2</v>
      </c>
      <c r="E168" s="236">
        <f t="shared" si="11"/>
        <v>3.2550371824635223E-2</v>
      </c>
      <c r="F168" s="236">
        <f t="shared" si="11"/>
        <v>3.6854549263844544E-2</v>
      </c>
      <c r="G168" s="236">
        <f t="shared" si="11"/>
        <v>3.4845839553492949E-2</v>
      </c>
      <c r="H168" s="236">
        <f t="shared" si="11"/>
        <v>3.4939901793478514E-2</v>
      </c>
      <c r="I168" s="236">
        <f t="shared" si="11"/>
        <v>3.518671175837966E-2</v>
      </c>
      <c r="J168" s="236">
        <f t="shared" si="11"/>
        <v>4.0678518714988815E-2</v>
      </c>
      <c r="K168" s="236">
        <f t="shared" si="11"/>
        <v>4.2621555719173573E-2</v>
      </c>
      <c r="L168" s="236">
        <f t="shared" si="11"/>
        <v>4.2592345021119547E-2</v>
      </c>
      <c r="M168" s="236">
        <f t="shared" si="11"/>
        <v>4.4011713224605724E-2</v>
      </c>
      <c r="N168" s="236">
        <f t="shared" si="11"/>
        <v>4.5593586400286309E-2</v>
      </c>
      <c r="O168" s="236">
        <f t="shared" si="11"/>
        <v>4.6056118856609839E-2</v>
      </c>
      <c r="P168" s="236">
        <f t="shared" si="11"/>
        <v>4.4991876698413744E-2</v>
      </c>
      <c r="Q168" s="236">
        <f t="shared" si="11"/>
        <v>4.1219820990028827E-2</v>
      </c>
    </row>
    <row r="169" spans="1:17" x14ac:dyDescent="0.25">
      <c r="A169" s="142" t="s">
        <v>188</v>
      </c>
      <c r="B169" s="235">
        <f t="shared" ref="B169:Q169" si="12">IF(B$44=0,0,B$44/B$5)</f>
        <v>2.6300167344011712E-3</v>
      </c>
      <c r="C169" s="235">
        <f t="shared" si="12"/>
        <v>2.3420005473209107E-3</v>
      </c>
      <c r="D169" s="235">
        <f t="shared" si="12"/>
        <v>2.5517338282800396E-3</v>
      </c>
      <c r="E169" s="235">
        <f t="shared" si="12"/>
        <v>2.5352157387116096E-3</v>
      </c>
      <c r="F169" s="235">
        <f t="shared" si="12"/>
        <v>1.5153731628134498E-3</v>
      </c>
      <c r="G169" s="235">
        <f t="shared" si="12"/>
        <v>1.4509935828198135E-3</v>
      </c>
      <c r="H169" s="235">
        <f t="shared" si="12"/>
        <v>1.3607700438810183E-3</v>
      </c>
      <c r="I169" s="235">
        <f t="shared" si="12"/>
        <v>1.3389711644514512E-3</v>
      </c>
      <c r="J169" s="235">
        <f t="shared" si="12"/>
        <v>1.1230635192071073E-3</v>
      </c>
      <c r="K169" s="235">
        <f t="shared" si="12"/>
        <v>1.5476868720469708E-3</v>
      </c>
      <c r="L169" s="235">
        <f t="shared" si="12"/>
        <v>1.5972494809866108E-3</v>
      </c>
      <c r="M169" s="235">
        <f t="shared" si="12"/>
        <v>1.2365577447285465E-3</v>
      </c>
      <c r="N169" s="235">
        <f t="shared" si="12"/>
        <v>6.5844257656346513E-4</v>
      </c>
      <c r="O169" s="235">
        <f t="shared" si="12"/>
        <v>8.2157053265226776E-4</v>
      </c>
      <c r="P169" s="235">
        <f t="shared" si="12"/>
        <v>6.9396466298525083E-4</v>
      </c>
      <c r="Q169" s="235">
        <f t="shared" si="12"/>
        <v>7.8096020392120558E-4</v>
      </c>
    </row>
    <row r="170" spans="1:17" x14ac:dyDescent="0.25">
      <c r="A170" s="142" t="s">
        <v>187</v>
      </c>
      <c r="B170" s="235">
        <f t="shared" ref="B170:Q170" si="13">IF(B$45=0,0,B$45/B$5)</f>
        <v>3.9441113698181797E-2</v>
      </c>
      <c r="C170" s="235">
        <f t="shared" si="13"/>
        <v>4.1228550843118529E-2</v>
      </c>
      <c r="D170" s="235">
        <f t="shared" si="13"/>
        <v>4.2975938181110125E-2</v>
      </c>
      <c r="E170" s="235">
        <f t="shared" si="13"/>
        <v>3.0015156085923613E-2</v>
      </c>
      <c r="F170" s="235">
        <f t="shared" si="13"/>
        <v>3.5339176101031093E-2</v>
      </c>
      <c r="G170" s="235">
        <f t="shared" si="13"/>
        <v>3.3394845970673138E-2</v>
      </c>
      <c r="H170" s="235">
        <f t="shared" si="13"/>
        <v>3.3579131749597493E-2</v>
      </c>
      <c r="I170" s="235">
        <f t="shared" si="13"/>
        <v>3.3847740593928213E-2</v>
      </c>
      <c r="J170" s="235">
        <f t="shared" si="13"/>
        <v>3.9555455195781707E-2</v>
      </c>
      <c r="K170" s="235">
        <f t="shared" si="13"/>
        <v>4.1073868847126604E-2</v>
      </c>
      <c r="L170" s="235">
        <f t="shared" si="13"/>
        <v>4.0995095540132941E-2</v>
      </c>
      <c r="M170" s="235">
        <f t="shared" si="13"/>
        <v>4.2775155479877182E-2</v>
      </c>
      <c r="N170" s="235">
        <f t="shared" si="13"/>
        <v>4.4935143823722844E-2</v>
      </c>
      <c r="O170" s="235">
        <f t="shared" si="13"/>
        <v>4.5234548323957575E-2</v>
      </c>
      <c r="P170" s="235">
        <f t="shared" si="13"/>
        <v>4.4297912035428495E-2</v>
      </c>
      <c r="Q170" s="235">
        <f t="shared" si="13"/>
        <v>4.0438860786107617E-2</v>
      </c>
    </row>
    <row r="171" spans="1:17" x14ac:dyDescent="0.25">
      <c r="A171" s="142" t="s">
        <v>186</v>
      </c>
      <c r="B171" s="235">
        <f t="shared" ref="B171:Q171" si="14">IF(B$56=0,0,B$56/B$5)</f>
        <v>0</v>
      </c>
      <c r="C171" s="235">
        <f t="shared" si="14"/>
        <v>0</v>
      </c>
      <c r="D171" s="235">
        <f t="shared" si="14"/>
        <v>0</v>
      </c>
      <c r="E171" s="235">
        <f t="shared" si="14"/>
        <v>0</v>
      </c>
      <c r="F171" s="235">
        <f t="shared" si="14"/>
        <v>0</v>
      </c>
      <c r="G171" s="235">
        <f t="shared" si="14"/>
        <v>0</v>
      </c>
      <c r="H171" s="235">
        <f t="shared" si="14"/>
        <v>0</v>
      </c>
      <c r="I171" s="235">
        <f t="shared" si="14"/>
        <v>0</v>
      </c>
      <c r="J171" s="235">
        <f t="shared" si="14"/>
        <v>0</v>
      </c>
      <c r="K171" s="235">
        <f t="shared" si="14"/>
        <v>0</v>
      </c>
      <c r="L171" s="235">
        <f t="shared" si="14"/>
        <v>0</v>
      </c>
      <c r="M171" s="235">
        <f t="shared" si="14"/>
        <v>0</v>
      </c>
      <c r="N171" s="235">
        <f t="shared" si="14"/>
        <v>0</v>
      </c>
      <c r="O171" s="235">
        <f t="shared" si="14"/>
        <v>0</v>
      </c>
      <c r="P171" s="235">
        <f t="shared" si="14"/>
        <v>0</v>
      </c>
      <c r="Q171" s="235">
        <f t="shared" si="14"/>
        <v>0</v>
      </c>
    </row>
    <row r="172" spans="1:17" x14ac:dyDescent="0.25">
      <c r="A172" s="127" t="s">
        <v>179</v>
      </c>
      <c r="B172" s="236">
        <f t="shared" ref="B172:Q172" si="15">IF(B$57=0,0,B$57/B$5)</f>
        <v>0</v>
      </c>
      <c r="C172" s="236">
        <f t="shared" si="15"/>
        <v>0</v>
      </c>
      <c r="D172" s="236">
        <f t="shared" si="15"/>
        <v>0</v>
      </c>
      <c r="E172" s="236">
        <f t="shared" si="15"/>
        <v>0</v>
      </c>
      <c r="F172" s="236">
        <f t="shared" si="15"/>
        <v>0</v>
      </c>
      <c r="G172" s="236">
        <f t="shared" si="15"/>
        <v>0</v>
      </c>
      <c r="H172" s="236">
        <f t="shared" si="15"/>
        <v>0</v>
      </c>
      <c r="I172" s="236">
        <f t="shared" si="15"/>
        <v>0</v>
      </c>
      <c r="J172" s="236">
        <f t="shared" si="15"/>
        <v>0</v>
      </c>
      <c r="K172" s="236">
        <f t="shared" si="15"/>
        <v>0</v>
      </c>
      <c r="L172" s="236">
        <f t="shared" si="15"/>
        <v>0</v>
      </c>
      <c r="M172" s="236">
        <f t="shared" si="15"/>
        <v>0</v>
      </c>
      <c r="N172" s="236">
        <f t="shared" si="15"/>
        <v>0</v>
      </c>
      <c r="O172" s="236">
        <f t="shared" si="15"/>
        <v>0</v>
      </c>
      <c r="P172" s="236">
        <f t="shared" si="15"/>
        <v>0</v>
      </c>
      <c r="Q172" s="236">
        <f t="shared" si="15"/>
        <v>0</v>
      </c>
    </row>
    <row r="173" spans="1:17" x14ac:dyDescent="0.25">
      <c r="A173" s="177" t="s">
        <v>98</v>
      </c>
      <c r="B173" s="209">
        <f t="shared" ref="B173:Q173" si="16">IF(B$58=0,0,B$58/B$5)</f>
        <v>0.39593479764366024</v>
      </c>
      <c r="C173" s="209">
        <f t="shared" si="16"/>
        <v>0.39287647379765023</v>
      </c>
      <c r="D173" s="209">
        <f t="shared" si="16"/>
        <v>0.3587319342701985</v>
      </c>
      <c r="E173" s="209">
        <f t="shared" si="16"/>
        <v>0.51237830484038205</v>
      </c>
      <c r="F173" s="209">
        <f t="shared" si="16"/>
        <v>0.50756230563246385</v>
      </c>
      <c r="G173" s="209">
        <f t="shared" si="16"/>
        <v>0.53571914107300755</v>
      </c>
      <c r="H173" s="209">
        <f t="shared" si="16"/>
        <v>0.53941210130836581</v>
      </c>
      <c r="I173" s="209">
        <f t="shared" si="16"/>
        <v>0.53676276118707</v>
      </c>
      <c r="J173" s="209">
        <f t="shared" si="16"/>
        <v>0.47883336670627852</v>
      </c>
      <c r="K173" s="209">
        <f t="shared" si="16"/>
        <v>0.43959886093294975</v>
      </c>
      <c r="L173" s="209">
        <f t="shared" si="16"/>
        <v>0.44051121825593159</v>
      </c>
      <c r="M173" s="209">
        <f t="shared" si="16"/>
        <v>0.44253879099234233</v>
      </c>
      <c r="N173" s="209">
        <f t="shared" si="16"/>
        <v>0.43698332695167619</v>
      </c>
      <c r="O173" s="209">
        <f t="shared" si="16"/>
        <v>0.42757784784227526</v>
      </c>
      <c r="P173" s="209">
        <f t="shared" si="16"/>
        <v>0.44403643368365991</v>
      </c>
      <c r="Q173" s="209">
        <f t="shared" si="16"/>
        <v>0.48744779889615303</v>
      </c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7">SUM(B$176:B$180,B$182:B$183,B$185:B$186,B$188:B$191,B192)</f>
        <v>1</v>
      </c>
      <c r="C175" s="77">
        <f t="shared" si="17"/>
        <v>1</v>
      </c>
      <c r="D175" s="77">
        <f t="shared" si="17"/>
        <v>0.99999999999999989</v>
      </c>
      <c r="E175" s="77">
        <f t="shared" si="17"/>
        <v>1</v>
      </c>
      <c r="F175" s="77">
        <f t="shared" si="17"/>
        <v>1</v>
      </c>
      <c r="G175" s="77">
        <f t="shared" si="17"/>
        <v>0.99999999999999978</v>
      </c>
      <c r="H175" s="77">
        <f t="shared" si="17"/>
        <v>0.99999999999999989</v>
      </c>
      <c r="I175" s="77">
        <f t="shared" si="17"/>
        <v>0.99999999999999989</v>
      </c>
      <c r="J175" s="77">
        <f t="shared" si="17"/>
        <v>1.0000000000000002</v>
      </c>
      <c r="K175" s="77">
        <f t="shared" si="17"/>
        <v>1</v>
      </c>
      <c r="L175" s="77">
        <f t="shared" si="17"/>
        <v>1</v>
      </c>
      <c r="M175" s="77">
        <f t="shared" si="17"/>
        <v>1</v>
      </c>
      <c r="N175" s="77">
        <f t="shared" si="17"/>
        <v>1.0000000000000002</v>
      </c>
      <c r="O175" s="77">
        <f t="shared" si="17"/>
        <v>1.0000000000000002</v>
      </c>
      <c r="P175" s="77">
        <f t="shared" si="17"/>
        <v>1</v>
      </c>
      <c r="Q175" s="77">
        <f t="shared" si="17"/>
        <v>0.99999999999999989</v>
      </c>
    </row>
    <row r="176" spans="1:17" x14ac:dyDescent="0.25">
      <c r="A176" s="132" t="s">
        <v>83</v>
      </c>
      <c r="B176" s="240">
        <f t="shared" ref="B176:Q176" si="18">IF(B$61=0,0,B$61/B$60)</f>
        <v>0</v>
      </c>
      <c r="C176" s="240">
        <f t="shared" si="18"/>
        <v>0</v>
      </c>
      <c r="D176" s="240">
        <f t="shared" si="18"/>
        <v>0</v>
      </c>
      <c r="E176" s="240">
        <f t="shared" si="18"/>
        <v>0</v>
      </c>
      <c r="F176" s="240">
        <f t="shared" si="18"/>
        <v>0</v>
      </c>
      <c r="G176" s="240">
        <f t="shared" si="18"/>
        <v>0</v>
      </c>
      <c r="H176" s="240">
        <f t="shared" si="18"/>
        <v>0</v>
      </c>
      <c r="I176" s="240">
        <f t="shared" si="18"/>
        <v>0</v>
      </c>
      <c r="J176" s="240">
        <f t="shared" si="18"/>
        <v>0</v>
      </c>
      <c r="K176" s="240">
        <f t="shared" si="18"/>
        <v>0</v>
      </c>
      <c r="L176" s="240">
        <f t="shared" si="18"/>
        <v>0</v>
      </c>
      <c r="M176" s="240">
        <f t="shared" si="18"/>
        <v>0</v>
      </c>
      <c r="N176" s="240">
        <f t="shared" si="18"/>
        <v>0</v>
      </c>
      <c r="O176" s="240">
        <f t="shared" si="18"/>
        <v>0</v>
      </c>
      <c r="P176" s="240">
        <f t="shared" si="18"/>
        <v>0</v>
      </c>
      <c r="Q176" s="240">
        <f t="shared" si="18"/>
        <v>0</v>
      </c>
    </row>
    <row r="177" spans="1:17" x14ac:dyDescent="0.25">
      <c r="A177" s="76" t="s">
        <v>82</v>
      </c>
      <c r="B177" s="239">
        <f t="shared" ref="B177:Q177" si="19">IF(B$62=0,0,B$62/B$60)</f>
        <v>0</v>
      </c>
      <c r="C177" s="239">
        <f t="shared" si="19"/>
        <v>0</v>
      </c>
      <c r="D177" s="239">
        <f t="shared" si="19"/>
        <v>0</v>
      </c>
      <c r="E177" s="239">
        <f t="shared" si="19"/>
        <v>0</v>
      </c>
      <c r="F177" s="239">
        <f t="shared" si="19"/>
        <v>0</v>
      </c>
      <c r="G177" s="239">
        <f t="shared" si="19"/>
        <v>0</v>
      </c>
      <c r="H177" s="239">
        <f t="shared" si="19"/>
        <v>0</v>
      </c>
      <c r="I177" s="239">
        <f t="shared" si="19"/>
        <v>0</v>
      </c>
      <c r="J177" s="239">
        <f t="shared" si="19"/>
        <v>0</v>
      </c>
      <c r="K177" s="239">
        <f t="shared" si="19"/>
        <v>0</v>
      </c>
      <c r="L177" s="239">
        <f t="shared" si="19"/>
        <v>0</v>
      </c>
      <c r="M177" s="239">
        <f t="shared" si="19"/>
        <v>0</v>
      </c>
      <c r="N177" s="239">
        <f t="shared" si="19"/>
        <v>0</v>
      </c>
      <c r="O177" s="239">
        <f t="shared" si="19"/>
        <v>0</v>
      </c>
      <c r="P177" s="239">
        <f t="shared" si="19"/>
        <v>0</v>
      </c>
      <c r="Q177" s="239">
        <f t="shared" si="19"/>
        <v>0</v>
      </c>
    </row>
    <row r="178" spans="1:17" x14ac:dyDescent="0.25">
      <c r="A178" s="76" t="s">
        <v>81</v>
      </c>
      <c r="B178" s="239">
        <f t="shared" ref="B178:Q178" si="20">IF(B$63=0,0,B$63/B$60)</f>
        <v>0</v>
      </c>
      <c r="C178" s="239">
        <f t="shared" si="20"/>
        <v>0</v>
      </c>
      <c r="D178" s="239">
        <f t="shared" si="20"/>
        <v>0</v>
      </c>
      <c r="E178" s="239">
        <f t="shared" si="20"/>
        <v>0</v>
      </c>
      <c r="F178" s="239">
        <f t="shared" si="20"/>
        <v>0</v>
      </c>
      <c r="G178" s="239">
        <f t="shared" si="20"/>
        <v>0</v>
      </c>
      <c r="H178" s="239">
        <f t="shared" si="20"/>
        <v>0</v>
      </c>
      <c r="I178" s="239">
        <f t="shared" si="20"/>
        <v>0</v>
      </c>
      <c r="J178" s="239">
        <f t="shared" si="20"/>
        <v>0</v>
      </c>
      <c r="K178" s="239">
        <f t="shared" si="20"/>
        <v>0</v>
      </c>
      <c r="L178" s="239">
        <f t="shared" si="20"/>
        <v>0</v>
      </c>
      <c r="M178" s="239">
        <f t="shared" si="20"/>
        <v>0</v>
      </c>
      <c r="N178" s="239">
        <f t="shared" si="20"/>
        <v>0</v>
      </c>
      <c r="O178" s="239">
        <f t="shared" si="20"/>
        <v>0</v>
      </c>
      <c r="P178" s="239">
        <f t="shared" si="20"/>
        <v>0</v>
      </c>
      <c r="Q178" s="239">
        <f t="shared" si="20"/>
        <v>0</v>
      </c>
    </row>
    <row r="179" spans="1:17" x14ac:dyDescent="0.25">
      <c r="A179" s="76" t="s">
        <v>80</v>
      </c>
      <c r="B179" s="239">
        <f t="shared" ref="B179:Q179" si="21">IF(B$64=0,0,B$64/B$60)</f>
        <v>0</v>
      </c>
      <c r="C179" s="239">
        <f t="shared" si="21"/>
        <v>0</v>
      </c>
      <c r="D179" s="239">
        <f t="shared" si="21"/>
        <v>0</v>
      </c>
      <c r="E179" s="239">
        <f t="shared" si="21"/>
        <v>0</v>
      </c>
      <c r="F179" s="239">
        <f t="shared" si="21"/>
        <v>0</v>
      </c>
      <c r="G179" s="239">
        <f t="shared" si="21"/>
        <v>0</v>
      </c>
      <c r="H179" s="239">
        <f t="shared" si="21"/>
        <v>0</v>
      </c>
      <c r="I179" s="239">
        <f t="shared" si="21"/>
        <v>0</v>
      </c>
      <c r="J179" s="239">
        <f t="shared" si="21"/>
        <v>0</v>
      </c>
      <c r="K179" s="239">
        <f t="shared" si="21"/>
        <v>0</v>
      </c>
      <c r="L179" s="239">
        <f t="shared" si="21"/>
        <v>0</v>
      </c>
      <c r="M179" s="239">
        <f t="shared" si="21"/>
        <v>0</v>
      </c>
      <c r="N179" s="239">
        <f t="shared" si="21"/>
        <v>0</v>
      </c>
      <c r="O179" s="239">
        <f t="shared" si="21"/>
        <v>0</v>
      </c>
      <c r="P179" s="239">
        <f t="shared" si="21"/>
        <v>0</v>
      </c>
      <c r="Q179" s="239">
        <f t="shared" si="21"/>
        <v>0</v>
      </c>
    </row>
    <row r="180" spans="1:17" x14ac:dyDescent="0.25">
      <c r="A180" s="129" t="s">
        <v>79</v>
      </c>
      <c r="B180" s="238">
        <f t="shared" ref="B180:Q180" si="22">IF(B$65=0,0,B$65/B$60)</f>
        <v>1.8483490439234879E-2</v>
      </c>
      <c r="C180" s="238">
        <f t="shared" si="22"/>
        <v>2.1565954196941312E-2</v>
      </c>
      <c r="D180" s="238">
        <f t="shared" si="22"/>
        <v>2.0789146613176789E-2</v>
      </c>
      <c r="E180" s="238">
        <f t="shared" si="22"/>
        <v>1.94648739155081E-2</v>
      </c>
      <c r="F180" s="238">
        <f t="shared" si="22"/>
        <v>2.4028276606101517E-2</v>
      </c>
      <c r="G180" s="238">
        <f t="shared" si="22"/>
        <v>2.7000635452707832E-2</v>
      </c>
      <c r="H180" s="238">
        <f t="shared" si="22"/>
        <v>2.8680863971462231E-2</v>
      </c>
      <c r="I180" s="238">
        <f t="shared" si="22"/>
        <v>2.9244554923814326E-2</v>
      </c>
      <c r="J180" s="238">
        <f t="shared" si="22"/>
        <v>2.5521702030703561E-2</v>
      </c>
      <c r="K180" s="238">
        <f t="shared" si="22"/>
        <v>2.5426375419421995E-2</v>
      </c>
      <c r="L180" s="238">
        <f t="shared" si="22"/>
        <v>2.2993891459880227E-2</v>
      </c>
      <c r="M180" s="238">
        <f t="shared" si="22"/>
        <v>2.3480961404322969E-2</v>
      </c>
      <c r="N180" s="238">
        <f t="shared" si="22"/>
        <v>2.0455463835762501E-2</v>
      </c>
      <c r="O180" s="238">
        <f t="shared" si="22"/>
        <v>2.2053142392677069E-2</v>
      </c>
      <c r="P180" s="238">
        <f t="shared" si="22"/>
        <v>2.1726188287033443E-2</v>
      </c>
      <c r="Q180" s="238">
        <f t="shared" si="22"/>
        <v>2.7032258323599234E-2</v>
      </c>
    </row>
    <row r="181" spans="1:17" x14ac:dyDescent="0.25">
      <c r="A181" s="127" t="s">
        <v>183</v>
      </c>
      <c r="B181" s="237">
        <f t="shared" ref="B181:Q181" si="23">IF(B$70=0,0,B$70/B$60)</f>
        <v>0.18264713028041957</v>
      </c>
      <c r="C181" s="237">
        <f t="shared" si="23"/>
        <v>0.16643105470927502</v>
      </c>
      <c r="D181" s="237">
        <f t="shared" si="23"/>
        <v>0.16671838245966905</v>
      </c>
      <c r="E181" s="237">
        <f t="shared" si="23"/>
        <v>0.23156463824784554</v>
      </c>
      <c r="F181" s="237">
        <f t="shared" si="23"/>
        <v>0.29160201207950531</v>
      </c>
      <c r="G181" s="237">
        <f t="shared" si="23"/>
        <v>0.2678084117739547</v>
      </c>
      <c r="H181" s="237">
        <f t="shared" si="23"/>
        <v>0.27052067362946114</v>
      </c>
      <c r="I181" s="237">
        <f t="shared" si="23"/>
        <v>0.26734307208201374</v>
      </c>
      <c r="J181" s="237">
        <f t="shared" si="23"/>
        <v>0.324276392667323</v>
      </c>
      <c r="K181" s="237">
        <f t="shared" si="23"/>
        <v>0.19124901620710424</v>
      </c>
      <c r="L181" s="237">
        <f t="shared" si="23"/>
        <v>0.21305934448811645</v>
      </c>
      <c r="M181" s="237">
        <f t="shared" si="23"/>
        <v>0.37534734569163369</v>
      </c>
      <c r="N181" s="237">
        <f t="shared" si="23"/>
        <v>0.69501462825686544</v>
      </c>
      <c r="O181" s="237">
        <f t="shared" si="23"/>
        <v>0.59155239600215459</v>
      </c>
      <c r="P181" s="237">
        <f t="shared" si="23"/>
        <v>0.6395835186699973</v>
      </c>
      <c r="Q181" s="237">
        <f t="shared" si="23"/>
        <v>0.43736488969496617</v>
      </c>
    </row>
    <row r="182" spans="1:17" x14ac:dyDescent="0.25">
      <c r="A182" s="142" t="s">
        <v>192</v>
      </c>
      <c r="B182" s="235">
        <f t="shared" ref="B182:Q182" si="24">IF(B$71=0,0,B$71/B$60)</f>
        <v>0.18264713028041957</v>
      </c>
      <c r="C182" s="235">
        <f t="shared" si="24"/>
        <v>0.16643105470927502</v>
      </c>
      <c r="D182" s="235">
        <f t="shared" si="24"/>
        <v>0.16671838245966905</v>
      </c>
      <c r="E182" s="235">
        <f t="shared" si="24"/>
        <v>0.23156463824784554</v>
      </c>
      <c r="F182" s="235">
        <f t="shared" si="24"/>
        <v>0.29160201207950531</v>
      </c>
      <c r="G182" s="235">
        <f t="shared" si="24"/>
        <v>0.2678084117739547</v>
      </c>
      <c r="H182" s="235">
        <f t="shared" si="24"/>
        <v>0.27052067362946114</v>
      </c>
      <c r="I182" s="235">
        <f t="shared" si="24"/>
        <v>0.26734307208201374</v>
      </c>
      <c r="J182" s="235">
        <f t="shared" si="24"/>
        <v>0.324276392667323</v>
      </c>
      <c r="K182" s="235">
        <f t="shared" si="24"/>
        <v>0.19124901620710424</v>
      </c>
      <c r="L182" s="235">
        <f t="shared" si="24"/>
        <v>0.21305934448811645</v>
      </c>
      <c r="M182" s="235">
        <f t="shared" si="24"/>
        <v>0.37534734569163369</v>
      </c>
      <c r="N182" s="235">
        <f t="shared" si="24"/>
        <v>0.69501462825686544</v>
      </c>
      <c r="O182" s="235">
        <f t="shared" si="24"/>
        <v>0.59155239600215459</v>
      </c>
      <c r="P182" s="235">
        <f t="shared" si="24"/>
        <v>0.6395835186699973</v>
      </c>
      <c r="Q182" s="235">
        <f t="shared" si="24"/>
        <v>0.43736488969496617</v>
      </c>
    </row>
    <row r="183" spans="1:17" x14ac:dyDescent="0.25">
      <c r="A183" s="142" t="s">
        <v>191</v>
      </c>
      <c r="B183" s="235">
        <f t="shared" ref="B183:Q183" si="25">IF(B$82=0,0,B$82/B$60)</f>
        <v>0</v>
      </c>
      <c r="C183" s="235">
        <f t="shared" si="25"/>
        <v>0</v>
      </c>
      <c r="D183" s="235">
        <f t="shared" si="25"/>
        <v>0</v>
      </c>
      <c r="E183" s="235">
        <f t="shared" si="25"/>
        <v>0</v>
      </c>
      <c r="F183" s="235">
        <f t="shared" si="25"/>
        <v>0</v>
      </c>
      <c r="G183" s="235">
        <f t="shared" si="25"/>
        <v>0</v>
      </c>
      <c r="H183" s="235">
        <f t="shared" si="25"/>
        <v>0</v>
      </c>
      <c r="I183" s="235">
        <f t="shared" si="25"/>
        <v>0</v>
      </c>
      <c r="J183" s="235">
        <f t="shared" si="25"/>
        <v>0</v>
      </c>
      <c r="K183" s="235">
        <f t="shared" si="25"/>
        <v>0</v>
      </c>
      <c r="L183" s="235">
        <f t="shared" si="25"/>
        <v>0</v>
      </c>
      <c r="M183" s="235">
        <f t="shared" si="25"/>
        <v>0</v>
      </c>
      <c r="N183" s="235">
        <f t="shared" si="25"/>
        <v>0</v>
      </c>
      <c r="O183" s="235">
        <f t="shared" si="25"/>
        <v>0</v>
      </c>
      <c r="P183" s="235">
        <f t="shared" si="25"/>
        <v>0</v>
      </c>
      <c r="Q183" s="235">
        <f t="shared" si="25"/>
        <v>0</v>
      </c>
    </row>
    <row r="184" spans="1:17" x14ac:dyDescent="0.25">
      <c r="A184" s="127" t="s">
        <v>181</v>
      </c>
      <c r="B184" s="237">
        <f t="shared" ref="B184:Q184" si="26">IF(B$83=0,0,B$83/B$60)</f>
        <v>0.69324633155814352</v>
      </c>
      <c r="C184" s="237">
        <f t="shared" si="26"/>
        <v>0.71402050180219434</v>
      </c>
      <c r="D184" s="237">
        <f t="shared" si="26"/>
        <v>0.71464266137770294</v>
      </c>
      <c r="E184" s="237">
        <f t="shared" si="26"/>
        <v>0.61907292562436966</v>
      </c>
      <c r="F184" s="237">
        <f t="shared" si="26"/>
        <v>0.52397700544747439</v>
      </c>
      <c r="G184" s="237">
        <f t="shared" si="26"/>
        <v>0.55616074823926265</v>
      </c>
      <c r="H184" s="237">
        <f t="shared" si="26"/>
        <v>0.55010914479975781</v>
      </c>
      <c r="I184" s="237">
        <f t="shared" si="26"/>
        <v>0.55435212083135965</v>
      </c>
      <c r="J184" s="237">
        <f t="shared" si="26"/>
        <v>0.47328896836188034</v>
      </c>
      <c r="K184" s="237">
        <f t="shared" si="26"/>
        <v>0.67224094553352287</v>
      </c>
      <c r="L184" s="237">
        <f t="shared" si="26"/>
        <v>0.64181445452421093</v>
      </c>
      <c r="M184" s="237">
        <f t="shared" si="26"/>
        <v>0.39804853091847703</v>
      </c>
      <c r="N184" s="237">
        <f t="shared" si="26"/>
        <v>0.10913200392231943</v>
      </c>
      <c r="O184" s="237">
        <f t="shared" si="26"/>
        <v>0.18934106212296384</v>
      </c>
      <c r="P184" s="237">
        <f t="shared" si="26"/>
        <v>0.14611894433200032</v>
      </c>
      <c r="Q184" s="237">
        <f t="shared" si="26"/>
        <v>0.30230030712498374</v>
      </c>
    </row>
    <row r="185" spans="1:17" x14ac:dyDescent="0.25">
      <c r="A185" s="142" t="s">
        <v>190</v>
      </c>
      <c r="B185" s="235">
        <f t="shared" ref="B185:Q185" si="27">IF(B$84=0,0,B$84/B$60)</f>
        <v>0.69324633155814352</v>
      </c>
      <c r="C185" s="235">
        <f t="shared" si="27"/>
        <v>0.71402050180219434</v>
      </c>
      <c r="D185" s="235">
        <f t="shared" si="27"/>
        <v>0.71464266137770294</v>
      </c>
      <c r="E185" s="235">
        <f t="shared" si="27"/>
        <v>0.61907292562436966</v>
      </c>
      <c r="F185" s="235">
        <f t="shared" si="27"/>
        <v>0.52397700544747439</v>
      </c>
      <c r="G185" s="235">
        <f t="shared" si="27"/>
        <v>0.55616074823926265</v>
      </c>
      <c r="H185" s="235">
        <f t="shared" si="27"/>
        <v>0.55010914479975781</v>
      </c>
      <c r="I185" s="235">
        <f t="shared" si="27"/>
        <v>0.55435212083135965</v>
      </c>
      <c r="J185" s="235">
        <f t="shared" si="27"/>
        <v>0.47328896836188034</v>
      </c>
      <c r="K185" s="235">
        <f t="shared" si="27"/>
        <v>0.67224094553352287</v>
      </c>
      <c r="L185" s="235">
        <f t="shared" si="27"/>
        <v>0.64181445452421093</v>
      </c>
      <c r="M185" s="235">
        <f t="shared" si="27"/>
        <v>0.39804853091847703</v>
      </c>
      <c r="N185" s="235">
        <f t="shared" si="27"/>
        <v>0.10913200392231943</v>
      </c>
      <c r="O185" s="235">
        <f t="shared" si="27"/>
        <v>0.18934106212296384</v>
      </c>
      <c r="P185" s="235">
        <f t="shared" si="27"/>
        <v>0.14611894433200032</v>
      </c>
      <c r="Q185" s="235">
        <f t="shared" si="27"/>
        <v>0.30230030712498374</v>
      </c>
    </row>
    <row r="186" spans="1:17" x14ac:dyDescent="0.25">
      <c r="A186" s="142" t="s">
        <v>189</v>
      </c>
      <c r="B186" s="235">
        <f t="shared" ref="B186:Q186" si="28">IF(B$90=0,0,B$90/B$60)</f>
        <v>0</v>
      </c>
      <c r="C186" s="235">
        <f t="shared" si="28"/>
        <v>0</v>
      </c>
      <c r="D186" s="235">
        <f t="shared" si="28"/>
        <v>0</v>
      </c>
      <c r="E186" s="235">
        <f t="shared" si="28"/>
        <v>0</v>
      </c>
      <c r="F186" s="235">
        <f t="shared" si="28"/>
        <v>0</v>
      </c>
      <c r="G186" s="235">
        <f t="shared" si="28"/>
        <v>0</v>
      </c>
      <c r="H186" s="235">
        <f t="shared" si="28"/>
        <v>0</v>
      </c>
      <c r="I186" s="235">
        <f t="shared" si="28"/>
        <v>0</v>
      </c>
      <c r="J186" s="235">
        <f t="shared" si="28"/>
        <v>0</v>
      </c>
      <c r="K186" s="235">
        <f t="shared" si="28"/>
        <v>0</v>
      </c>
      <c r="L186" s="235">
        <f t="shared" si="28"/>
        <v>0</v>
      </c>
      <c r="M186" s="235">
        <f t="shared" si="28"/>
        <v>0</v>
      </c>
      <c r="N186" s="235">
        <f t="shared" si="28"/>
        <v>0</v>
      </c>
      <c r="O186" s="235">
        <f t="shared" si="28"/>
        <v>0</v>
      </c>
      <c r="P186" s="235">
        <f t="shared" si="28"/>
        <v>0</v>
      </c>
      <c r="Q186" s="235">
        <f t="shared" si="28"/>
        <v>0</v>
      </c>
    </row>
    <row r="187" spans="1:17" x14ac:dyDescent="0.25">
      <c r="A187" s="127" t="s">
        <v>180</v>
      </c>
      <c r="B187" s="236">
        <f t="shared" ref="B187:Q187" si="29">IF(B$91=0,0,B$91/B$60)</f>
        <v>0.1056230477222021</v>
      </c>
      <c r="C187" s="236">
        <f t="shared" si="29"/>
        <v>9.7982489291589231E-2</v>
      </c>
      <c r="D187" s="236">
        <f t="shared" si="29"/>
        <v>9.7849809549451175E-2</v>
      </c>
      <c r="E187" s="236">
        <f t="shared" si="29"/>
        <v>0.12989756221227661</v>
      </c>
      <c r="F187" s="236">
        <f t="shared" si="29"/>
        <v>0.16039270586691884</v>
      </c>
      <c r="G187" s="236">
        <f t="shared" si="29"/>
        <v>0.14903020453407462</v>
      </c>
      <c r="H187" s="236">
        <f t="shared" si="29"/>
        <v>0.15068931759931867</v>
      </c>
      <c r="I187" s="236">
        <f t="shared" si="29"/>
        <v>0.14906025216281218</v>
      </c>
      <c r="J187" s="236">
        <f t="shared" si="29"/>
        <v>0.17691293694009322</v>
      </c>
      <c r="K187" s="236">
        <f t="shared" si="29"/>
        <v>0.1110836628399508</v>
      </c>
      <c r="L187" s="236">
        <f t="shared" si="29"/>
        <v>0.12213230952779247</v>
      </c>
      <c r="M187" s="236">
        <f t="shared" si="29"/>
        <v>0.20312316198556626</v>
      </c>
      <c r="N187" s="236">
        <f t="shared" si="29"/>
        <v>0.17539790398505281</v>
      </c>
      <c r="O187" s="236">
        <f t="shared" si="29"/>
        <v>0.19705339948220468</v>
      </c>
      <c r="P187" s="236">
        <f t="shared" si="29"/>
        <v>0.19257134871096887</v>
      </c>
      <c r="Q187" s="236">
        <f t="shared" si="29"/>
        <v>0.23330254485645077</v>
      </c>
    </row>
    <row r="188" spans="1:17" x14ac:dyDescent="0.25">
      <c r="A188" s="142" t="s">
        <v>188</v>
      </c>
      <c r="B188" s="235">
        <f t="shared" ref="B188:Q188" si="30">IF(B$92=0,0,B$92/B$60)</f>
        <v>1.1076297929984918E-2</v>
      </c>
      <c r="C188" s="235">
        <f t="shared" si="30"/>
        <v>1.182994332443508E-2</v>
      </c>
      <c r="D188" s="235">
        <f t="shared" si="30"/>
        <v>1.1548529217387173E-2</v>
      </c>
      <c r="E188" s="235">
        <f t="shared" si="30"/>
        <v>1.0028808295744786E-2</v>
      </c>
      <c r="F188" s="235">
        <f t="shared" si="30"/>
        <v>9.4457819669396068E-3</v>
      </c>
      <c r="G188" s="235">
        <f t="shared" si="30"/>
        <v>1.0399967851086335E-2</v>
      </c>
      <c r="H188" s="235">
        <f t="shared" si="30"/>
        <v>1.0655086544068203E-2</v>
      </c>
      <c r="I188" s="235">
        <f t="shared" si="30"/>
        <v>1.0670897202710987E-2</v>
      </c>
      <c r="J188" s="235">
        <f t="shared" si="30"/>
        <v>9.052216029949503E-3</v>
      </c>
      <c r="K188" s="235">
        <f t="shared" si="30"/>
        <v>1.2084172097449813E-2</v>
      </c>
      <c r="L188" s="235">
        <f t="shared" si="30"/>
        <v>1.1842766498649867E-2</v>
      </c>
      <c r="M188" s="235">
        <f t="shared" si="30"/>
        <v>8.8257124510735512E-3</v>
      </c>
      <c r="N188" s="235">
        <f t="shared" si="30"/>
        <v>3.8626609503480186E-3</v>
      </c>
      <c r="O188" s="235">
        <f t="shared" si="30"/>
        <v>5.2461498887710154E-3</v>
      </c>
      <c r="P188" s="235">
        <f t="shared" si="30"/>
        <v>4.4785965052184396E-3</v>
      </c>
      <c r="Q188" s="235">
        <f t="shared" si="30"/>
        <v>6.9018960731741979E-3</v>
      </c>
    </row>
    <row r="189" spans="1:17" x14ac:dyDescent="0.25">
      <c r="A189" s="142" t="s">
        <v>187</v>
      </c>
      <c r="B189" s="235">
        <f t="shared" ref="B189:Q189" si="31">IF(B$93=0,0,B$93/B$60)</f>
        <v>9.454674979221718E-2</v>
      </c>
      <c r="C189" s="235">
        <f t="shared" si="31"/>
        <v>8.6152545967154159E-2</v>
      </c>
      <c r="D189" s="235">
        <f t="shared" si="31"/>
        <v>8.6301280332063995E-2</v>
      </c>
      <c r="E189" s="235">
        <f t="shared" si="31"/>
        <v>0.11986875391653183</v>
      </c>
      <c r="F189" s="235">
        <f t="shared" si="31"/>
        <v>0.15094692389997924</v>
      </c>
      <c r="G189" s="235">
        <f t="shared" si="31"/>
        <v>0.13863023668298829</v>
      </c>
      <c r="H189" s="235">
        <f t="shared" si="31"/>
        <v>0.14003423105525048</v>
      </c>
      <c r="I189" s="235">
        <f t="shared" si="31"/>
        <v>0.13838935496010119</v>
      </c>
      <c r="J189" s="235">
        <f t="shared" si="31"/>
        <v>0.16786072091014373</v>
      </c>
      <c r="K189" s="235">
        <f t="shared" si="31"/>
        <v>9.8999490742500987E-2</v>
      </c>
      <c r="L189" s="235">
        <f t="shared" si="31"/>
        <v>0.11028954302914261</v>
      </c>
      <c r="M189" s="235">
        <f t="shared" si="31"/>
        <v>0.19429744953449274</v>
      </c>
      <c r="N189" s="235">
        <f t="shared" si="31"/>
        <v>0.17153524303470477</v>
      </c>
      <c r="O189" s="235">
        <f t="shared" si="31"/>
        <v>0.19180724959343365</v>
      </c>
      <c r="P189" s="235">
        <f t="shared" si="31"/>
        <v>0.18809275220575045</v>
      </c>
      <c r="Q189" s="235">
        <f t="shared" si="31"/>
        <v>0.22640064878327656</v>
      </c>
    </row>
    <row r="190" spans="1:17" x14ac:dyDescent="0.25">
      <c r="A190" s="142" t="s">
        <v>186</v>
      </c>
      <c r="B190" s="235">
        <f t="shared" ref="B190:Q190" si="32">IF(B$104=0,0,B$104/B$60)</f>
        <v>0</v>
      </c>
      <c r="C190" s="235">
        <f t="shared" si="32"/>
        <v>0</v>
      </c>
      <c r="D190" s="235">
        <f t="shared" si="32"/>
        <v>0</v>
      </c>
      <c r="E190" s="235">
        <f t="shared" si="32"/>
        <v>0</v>
      </c>
      <c r="F190" s="235">
        <f t="shared" si="32"/>
        <v>0</v>
      </c>
      <c r="G190" s="235">
        <f t="shared" si="32"/>
        <v>0</v>
      </c>
      <c r="H190" s="235">
        <f t="shared" si="32"/>
        <v>0</v>
      </c>
      <c r="I190" s="235">
        <f t="shared" si="32"/>
        <v>0</v>
      </c>
      <c r="J190" s="235">
        <f t="shared" si="32"/>
        <v>0</v>
      </c>
      <c r="K190" s="235">
        <f t="shared" si="32"/>
        <v>0</v>
      </c>
      <c r="L190" s="235">
        <f t="shared" si="32"/>
        <v>0</v>
      </c>
      <c r="M190" s="235">
        <f t="shared" si="32"/>
        <v>0</v>
      </c>
      <c r="N190" s="235">
        <f t="shared" si="32"/>
        <v>0</v>
      </c>
      <c r="O190" s="235">
        <f t="shared" si="32"/>
        <v>0</v>
      </c>
      <c r="P190" s="235">
        <f t="shared" si="32"/>
        <v>0</v>
      </c>
      <c r="Q190" s="235">
        <f t="shared" si="32"/>
        <v>0</v>
      </c>
    </row>
    <row r="191" spans="1:17" x14ac:dyDescent="0.25">
      <c r="A191" s="72" t="s">
        <v>179</v>
      </c>
      <c r="B191" s="234">
        <f t="shared" ref="B191:Q191" si="33">IF(B$105=0,0,B$105/B$60)</f>
        <v>0</v>
      </c>
      <c r="C191" s="234">
        <f t="shared" si="33"/>
        <v>0</v>
      </c>
      <c r="D191" s="234">
        <f t="shared" si="33"/>
        <v>0</v>
      </c>
      <c r="E191" s="234">
        <f t="shared" si="33"/>
        <v>0</v>
      </c>
      <c r="F191" s="234">
        <f t="shared" si="33"/>
        <v>0</v>
      </c>
      <c r="G191" s="234">
        <f t="shared" si="33"/>
        <v>0</v>
      </c>
      <c r="H191" s="234">
        <f t="shared" si="33"/>
        <v>0</v>
      </c>
      <c r="I191" s="234">
        <f t="shared" si="33"/>
        <v>0</v>
      </c>
      <c r="J191" s="234">
        <f t="shared" si="33"/>
        <v>0</v>
      </c>
      <c r="K191" s="234">
        <f t="shared" si="33"/>
        <v>0</v>
      </c>
      <c r="L191" s="234">
        <f t="shared" si="33"/>
        <v>0</v>
      </c>
      <c r="M191" s="234">
        <f t="shared" si="33"/>
        <v>0</v>
      </c>
      <c r="N191" s="234">
        <f t="shared" si="33"/>
        <v>0</v>
      </c>
      <c r="O191" s="234">
        <f t="shared" si="33"/>
        <v>0</v>
      </c>
      <c r="P191" s="234">
        <f t="shared" si="33"/>
        <v>0</v>
      </c>
      <c r="Q191" s="234">
        <f t="shared" si="33"/>
        <v>0</v>
      </c>
    </row>
    <row r="192" spans="1:17" x14ac:dyDescent="0.25">
      <c r="A192" s="177" t="s">
        <v>98</v>
      </c>
      <c r="B192" s="209">
        <f t="shared" ref="B192:Q192" si="34">IF(B$106=0,0,B$106/B$60)</f>
        <v>0</v>
      </c>
      <c r="C192" s="209">
        <f t="shared" si="34"/>
        <v>0</v>
      </c>
      <c r="D192" s="209">
        <f t="shared" si="34"/>
        <v>0</v>
      </c>
      <c r="E192" s="209">
        <f t="shared" si="34"/>
        <v>0</v>
      </c>
      <c r="F192" s="209">
        <f t="shared" si="34"/>
        <v>0</v>
      </c>
      <c r="G192" s="209">
        <f t="shared" si="34"/>
        <v>0</v>
      </c>
      <c r="H192" s="209">
        <f t="shared" si="34"/>
        <v>0</v>
      </c>
      <c r="I192" s="209">
        <f t="shared" si="34"/>
        <v>0</v>
      </c>
      <c r="J192" s="209">
        <f t="shared" si="34"/>
        <v>0</v>
      </c>
      <c r="K192" s="209">
        <f t="shared" si="34"/>
        <v>0</v>
      </c>
      <c r="L192" s="209">
        <f t="shared" si="34"/>
        <v>0</v>
      </c>
      <c r="M192" s="209">
        <f t="shared" si="34"/>
        <v>0</v>
      </c>
      <c r="N192" s="209">
        <f t="shared" si="34"/>
        <v>0</v>
      </c>
      <c r="O192" s="209">
        <f t="shared" si="34"/>
        <v>0</v>
      </c>
      <c r="P192" s="209">
        <f t="shared" si="34"/>
        <v>0</v>
      </c>
      <c r="Q192" s="209">
        <f t="shared" si="34"/>
        <v>0</v>
      </c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5">SUM(B$195:B$199,B$201:B$202,B$204:B$205,B$207:B$210)</f>
        <v>1.0000000000000002</v>
      </c>
      <c r="C194" s="77">
        <f t="shared" si="35"/>
        <v>0.99999999999999978</v>
      </c>
      <c r="D194" s="77">
        <f t="shared" si="35"/>
        <v>1</v>
      </c>
      <c r="E194" s="77">
        <f t="shared" si="35"/>
        <v>1</v>
      </c>
      <c r="F194" s="77">
        <f t="shared" si="35"/>
        <v>1</v>
      </c>
      <c r="G194" s="77">
        <f t="shared" si="35"/>
        <v>1</v>
      </c>
      <c r="H194" s="77">
        <f t="shared" si="35"/>
        <v>0.99999999999999989</v>
      </c>
      <c r="I194" s="77">
        <f t="shared" si="35"/>
        <v>1.0000000000000002</v>
      </c>
      <c r="J194" s="77">
        <f t="shared" si="35"/>
        <v>1.0000000000000002</v>
      </c>
      <c r="K194" s="77">
        <f t="shared" si="35"/>
        <v>0.99999999999999989</v>
      </c>
      <c r="L194" s="77">
        <f t="shared" si="35"/>
        <v>1</v>
      </c>
      <c r="M194" s="77">
        <f t="shared" si="35"/>
        <v>0.99999999999999978</v>
      </c>
      <c r="N194" s="77">
        <f t="shared" si="35"/>
        <v>0.99999999999999978</v>
      </c>
      <c r="O194" s="77">
        <f t="shared" si="35"/>
        <v>1</v>
      </c>
      <c r="P194" s="77">
        <f t="shared" si="35"/>
        <v>1</v>
      </c>
      <c r="Q194" s="77">
        <f t="shared" si="35"/>
        <v>1.0000000000000002</v>
      </c>
    </row>
    <row r="195" spans="1:17" x14ac:dyDescent="0.25">
      <c r="A195" s="132" t="s">
        <v>83</v>
      </c>
      <c r="B195" s="240">
        <f t="shared" ref="B195:Q195" si="36">IF(B$109=0,0,B$109/B$108)</f>
        <v>0</v>
      </c>
      <c r="C195" s="240">
        <f t="shared" si="36"/>
        <v>0</v>
      </c>
      <c r="D195" s="240">
        <f t="shared" si="36"/>
        <v>0</v>
      </c>
      <c r="E195" s="240">
        <f t="shared" si="36"/>
        <v>0</v>
      </c>
      <c r="F195" s="240">
        <f t="shared" si="36"/>
        <v>0</v>
      </c>
      <c r="G195" s="240">
        <f t="shared" si="36"/>
        <v>0</v>
      </c>
      <c r="H195" s="240">
        <f t="shared" si="36"/>
        <v>0</v>
      </c>
      <c r="I195" s="240">
        <f t="shared" si="36"/>
        <v>0</v>
      </c>
      <c r="J195" s="240">
        <f t="shared" si="36"/>
        <v>0</v>
      </c>
      <c r="K195" s="240">
        <f t="shared" si="36"/>
        <v>0</v>
      </c>
      <c r="L195" s="240">
        <f t="shared" si="36"/>
        <v>0</v>
      </c>
      <c r="M195" s="240">
        <f t="shared" si="36"/>
        <v>0</v>
      </c>
      <c r="N195" s="240">
        <f t="shared" si="36"/>
        <v>0</v>
      </c>
      <c r="O195" s="240">
        <f t="shared" si="36"/>
        <v>0</v>
      </c>
      <c r="P195" s="240">
        <f t="shared" si="36"/>
        <v>0</v>
      </c>
      <c r="Q195" s="240">
        <f t="shared" si="36"/>
        <v>0</v>
      </c>
    </row>
    <row r="196" spans="1:17" x14ac:dyDescent="0.25">
      <c r="A196" s="76" t="s">
        <v>82</v>
      </c>
      <c r="B196" s="239">
        <f t="shared" ref="B196:Q196" si="37">IF(B$110=0,0,B$110/B$108)</f>
        <v>0</v>
      </c>
      <c r="C196" s="239">
        <f t="shared" si="37"/>
        <v>0</v>
      </c>
      <c r="D196" s="239">
        <f t="shared" si="37"/>
        <v>0</v>
      </c>
      <c r="E196" s="239">
        <f t="shared" si="37"/>
        <v>0</v>
      </c>
      <c r="F196" s="239">
        <f t="shared" si="37"/>
        <v>0</v>
      </c>
      <c r="G196" s="239">
        <f t="shared" si="37"/>
        <v>0</v>
      </c>
      <c r="H196" s="239">
        <f t="shared" si="37"/>
        <v>0</v>
      </c>
      <c r="I196" s="239">
        <f t="shared" si="37"/>
        <v>0</v>
      </c>
      <c r="J196" s="239">
        <f t="shared" si="37"/>
        <v>0</v>
      </c>
      <c r="K196" s="239">
        <f t="shared" si="37"/>
        <v>0</v>
      </c>
      <c r="L196" s="239">
        <f t="shared" si="37"/>
        <v>0</v>
      </c>
      <c r="M196" s="239">
        <f t="shared" si="37"/>
        <v>0</v>
      </c>
      <c r="N196" s="239">
        <f t="shared" si="37"/>
        <v>0</v>
      </c>
      <c r="O196" s="239">
        <f t="shared" si="37"/>
        <v>0</v>
      </c>
      <c r="P196" s="239">
        <f t="shared" si="37"/>
        <v>0</v>
      </c>
      <c r="Q196" s="239">
        <f t="shared" si="37"/>
        <v>0</v>
      </c>
    </row>
    <row r="197" spans="1:17" x14ac:dyDescent="0.25">
      <c r="A197" s="76" t="s">
        <v>81</v>
      </c>
      <c r="B197" s="239">
        <f t="shared" ref="B197:Q197" si="38">IF(B$111=0,0,B$111/B$108)</f>
        <v>0</v>
      </c>
      <c r="C197" s="239">
        <f t="shared" si="38"/>
        <v>0</v>
      </c>
      <c r="D197" s="239">
        <f t="shared" si="38"/>
        <v>0</v>
      </c>
      <c r="E197" s="239">
        <f t="shared" si="38"/>
        <v>0</v>
      </c>
      <c r="F197" s="239">
        <f t="shared" si="38"/>
        <v>0</v>
      </c>
      <c r="G197" s="239">
        <f t="shared" si="38"/>
        <v>0</v>
      </c>
      <c r="H197" s="239">
        <f t="shared" si="38"/>
        <v>0</v>
      </c>
      <c r="I197" s="239">
        <f t="shared" si="38"/>
        <v>0</v>
      </c>
      <c r="J197" s="239">
        <f t="shared" si="38"/>
        <v>0</v>
      </c>
      <c r="K197" s="239">
        <f t="shared" si="38"/>
        <v>0</v>
      </c>
      <c r="L197" s="239">
        <f t="shared" si="38"/>
        <v>0</v>
      </c>
      <c r="M197" s="239">
        <f t="shared" si="38"/>
        <v>0</v>
      </c>
      <c r="N197" s="239">
        <f t="shared" si="38"/>
        <v>0</v>
      </c>
      <c r="O197" s="239">
        <f t="shared" si="38"/>
        <v>0</v>
      </c>
      <c r="P197" s="239">
        <f t="shared" si="38"/>
        <v>0</v>
      </c>
      <c r="Q197" s="239">
        <f t="shared" si="38"/>
        <v>0</v>
      </c>
    </row>
    <row r="198" spans="1:17" x14ac:dyDescent="0.25">
      <c r="A198" s="76" t="s">
        <v>80</v>
      </c>
      <c r="B198" s="239">
        <f t="shared" ref="B198:Q198" si="39">IF(B$112=0,0,B$112/B$108)</f>
        <v>0</v>
      </c>
      <c r="C198" s="239">
        <f t="shared" si="39"/>
        <v>0</v>
      </c>
      <c r="D198" s="239">
        <f t="shared" si="39"/>
        <v>0</v>
      </c>
      <c r="E198" s="239">
        <f t="shared" si="39"/>
        <v>0</v>
      </c>
      <c r="F198" s="239">
        <f t="shared" si="39"/>
        <v>0</v>
      </c>
      <c r="G198" s="239">
        <f t="shared" si="39"/>
        <v>0</v>
      </c>
      <c r="H198" s="239">
        <f t="shared" si="39"/>
        <v>0</v>
      </c>
      <c r="I198" s="239">
        <f t="shared" si="39"/>
        <v>0</v>
      </c>
      <c r="J198" s="239">
        <f t="shared" si="39"/>
        <v>0</v>
      </c>
      <c r="K198" s="239">
        <f t="shared" si="39"/>
        <v>0</v>
      </c>
      <c r="L198" s="239">
        <f t="shared" si="39"/>
        <v>0</v>
      </c>
      <c r="M198" s="239">
        <f t="shared" si="39"/>
        <v>0</v>
      </c>
      <c r="N198" s="239">
        <f t="shared" si="39"/>
        <v>0</v>
      </c>
      <c r="O198" s="239">
        <f t="shared" si="39"/>
        <v>0</v>
      </c>
      <c r="P198" s="239">
        <f t="shared" si="39"/>
        <v>0</v>
      </c>
      <c r="Q198" s="239">
        <f t="shared" si="39"/>
        <v>0</v>
      </c>
    </row>
    <row r="199" spans="1:17" x14ac:dyDescent="0.25">
      <c r="A199" s="129" t="s">
        <v>79</v>
      </c>
      <c r="B199" s="238">
        <f t="shared" ref="B199:Q199" si="40">IF(B$113=0,0,B$113/B$108)</f>
        <v>2.4485323074756628E-2</v>
      </c>
      <c r="C199" s="238">
        <f t="shared" si="40"/>
        <v>2.6379024601250911E-2</v>
      </c>
      <c r="D199" s="238">
        <f t="shared" si="40"/>
        <v>2.5699186863532134E-2</v>
      </c>
      <c r="E199" s="238">
        <f t="shared" si="40"/>
        <v>2.7161721105581783E-2</v>
      </c>
      <c r="F199" s="238">
        <f t="shared" si="40"/>
        <v>3.5112433232547764E-2</v>
      </c>
      <c r="G199" s="238">
        <f t="shared" si="40"/>
        <v>3.638828537512382E-2</v>
      </c>
      <c r="H199" s="238">
        <f t="shared" si="40"/>
        <v>3.7981046071908983E-2</v>
      </c>
      <c r="I199" s="238">
        <f t="shared" si="40"/>
        <v>3.8336246684943009E-2</v>
      </c>
      <c r="J199" s="238">
        <f t="shared" si="40"/>
        <v>3.8827875536184601E-2</v>
      </c>
      <c r="K199" s="238">
        <f t="shared" si="40"/>
        <v>3.0854410136313421E-2</v>
      </c>
      <c r="L199" s="238">
        <f t="shared" si="40"/>
        <v>2.9732414552201897E-2</v>
      </c>
      <c r="M199" s="238">
        <f t="shared" si="40"/>
        <v>4.0849179717083219E-2</v>
      </c>
      <c r="N199" s="238">
        <f t="shared" si="40"/>
        <v>5.9361035428294046E-2</v>
      </c>
      <c r="O199" s="238">
        <f t="shared" si="40"/>
        <v>5.1206782025035702E-2</v>
      </c>
      <c r="P199" s="238">
        <f t="shared" si="40"/>
        <v>5.7874395218768221E-2</v>
      </c>
      <c r="Q199" s="238">
        <f t="shared" si="40"/>
        <v>5.2090859812432395E-2</v>
      </c>
    </row>
    <row r="200" spans="1:17" x14ac:dyDescent="0.25">
      <c r="A200" s="127" t="s">
        <v>183</v>
      </c>
      <c r="B200" s="237">
        <f t="shared" ref="B200:Q200" si="41">IF(B$118=0,0,B$118/B$108)</f>
        <v>0.12335960315003604</v>
      </c>
      <c r="C200" s="237">
        <f t="shared" si="41"/>
        <v>0.14356916075595402</v>
      </c>
      <c r="D200" s="237">
        <f t="shared" si="41"/>
        <v>0.14032263989245197</v>
      </c>
      <c r="E200" s="237">
        <f t="shared" si="41"/>
        <v>0.14961078255656529</v>
      </c>
      <c r="F200" s="237">
        <f t="shared" si="41"/>
        <v>0.19017748830939751</v>
      </c>
      <c r="G200" s="237">
        <f t="shared" si="41"/>
        <v>0.1957402162705123</v>
      </c>
      <c r="H200" s="237">
        <f t="shared" si="41"/>
        <v>0.20387406571386102</v>
      </c>
      <c r="I200" s="237">
        <f t="shared" si="41"/>
        <v>0.20503527526839468</v>
      </c>
      <c r="J200" s="237">
        <f t="shared" si="41"/>
        <v>0.20875510293561436</v>
      </c>
      <c r="K200" s="237">
        <f t="shared" si="41"/>
        <v>0.16607674505927675</v>
      </c>
      <c r="L200" s="237">
        <f t="shared" si="41"/>
        <v>0.15732871181731387</v>
      </c>
      <c r="M200" s="237">
        <f t="shared" si="41"/>
        <v>0.21268782816631812</v>
      </c>
      <c r="N200" s="237">
        <f t="shared" si="41"/>
        <v>0.30813021125547402</v>
      </c>
      <c r="O200" s="237">
        <f t="shared" si="41"/>
        <v>0.28627347851002843</v>
      </c>
      <c r="P200" s="237">
        <f t="shared" si="41"/>
        <v>0.2957349625279897</v>
      </c>
      <c r="Q200" s="237">
        <f t="shared" si="41"/>
        <v>0.26519206671906304</v>
      </c>
    </row>
    <row r="201" spans="1:17" x14ac:dyDescent="0.25">
      <c r="A201" s="142" t="s">
        <v>192</v>
      </c>
      <c r="B201" s="235">
        <f t="shared" ref="B201:Q201" si="42">IF(B$119=0,0,B$119/B$108)</f>
        <v>0.12335960315003604</v>
      </c>
      <c r="C201" s="235">
        <f t="shared" si="42"/>
        <v>0.14356916075595402</v>
      </c>
      <c r="D201" s="235">
        <f t="shared" si="42"/>
        <v>0.14032263989245197</v>
      </c>
      <c r="E201" s="235">
        <f t="shared" si="42"/>
        <v>0.14961078255656529</v>
      </c>
      <c r="F201" s="235">
        <f t="shared" si="42"/>
        <v>0.19017748830939751</v>
      </c>
      <c r="G201" s="235">
        <f t="shared" si="42"/>
        <v>0.1957402162705123</v>
      </c>
      <c r="H201" s="235">
        <f t="shared" si="42"/>
        <v>0.20387406571386102</v>
      </c>
      <c r="I201" s="235">
        <f t="shared" si="42"/>
        <v>0.20503527526839468</v>
      </c>
      <c r="J201" s="235">
        <f t="shared" si="42"/>
        <v>0.20875510293561436</v>
      </c>
      <c r="K201" s="235">
        <f t="shared" si="42"/>
        <v>0.16607674505927675</v>
      </c>
      <c r="L201" s="235">
        <f t="shared" si="42"/>
        <v>0.15732871181731387</v>
      </c>
      <c r="M201" s="235">
        <f t="shared" si="42"/>
        <v>0.21268782816631812</v>
      </c>
      <c r="N201" s="235">
        <f t="shared" si="42"/>
        <v>0.30813021125547402</v>
      </c>
      <c r="O201" s="235">
        <f t="shared" si="42"/>
        <v>0.28627347851002843</v>
      </c>
      <c r="P201" s="235">
        <f t="shared" si="42"/>
        <v>0.2957349625279897</v>
      </c>
      <c r="Q201" s="235">
        <f t="shared" si="42"/>
        <v>0.26519206671906304</v>
      </c>
    </row>
    <row r="202" spans="1:17" x14ac:dyDescent="0.25">
      <c r="A202" s="142" t="s">
        <v>191</v>
      </c>
      <c r="B202" s="235">
        <f t="shared" ref="B202:Q202" si="43">IF(B$130=0,0,B$130/B$108)</f>
        <v>0</v>
      </c>
      <c r="C202" s="235">
        <f t="shared" si="43"/>
        <v>0</v>
      </c>
      <c r="D202" s="235">
        <f t="shared" si="43"/>
        <v>0</v>
      </c>
      <c r="E202" s="235">
        <f t="shared" si="43"/>
        <v>0</v>
      </c>
      <c r="F202" s="235">
        <f t="shared" si="43"/>
        <v>0</v>
      </c>
      <c r="G202" s="235">
        <f t="shared" si="43"/>
        <v>0</v>
      </c>
      <c r="H202" s="235">
        <f t="shared" si="43"/>
        <v>0</v>
      </c>
      <c r="I202" s="235">
        <f t="shared" si="43"/>
        <v>0</v>
      </c>
      <c r="J202" s="235">
        <f t="shared" si="43"/>
        <v>0</v>
      </c>
      <c r="K202" s="235">
        <f t="shared" si="43"/>
        <v>0</v>
      </c>
      <c r="L202" s="235">
        <f t="shared" si="43"/>
        <v>0</v>
      </c>
      <c r="M202" s="235">
        <f t="shared" si="43"/>
        <v>0</v>
      </c>
      <c r="N202" s="235">
        <f t="shared" si="43"/>
        <v>0</v>
      </c>
      <c r="O202" s="235">
        <f t="shared" si="43"/>
        <v>0</v>
      </c>
      <c r="P202" s="235">
        <f t="shared" si="43"/>
        <v>0</v>
      </c>
      <c r="Q202" s="235">
        <f t="shared" si="43"/>
        <v>0</v>
      </c>
    </row>
    <row r="203" spans="1:17" x14ac:dyDescent="0.25">
      <c r="A203" s="127" t="s">
        <v>181</v>
      </c>
      <c r="B203" s="237">
        <f t="shared" ref="B203:Q203" si="44">IF(B$131=0,0,B$131/B$108)</f>
        <v>0.66884841101091963</v>
      </c>
      <c r="C203" s="237">
        <f t="shared" si="44"/>
        <v>0.63609063898110418</v>
      </c>
      <c r="D203" s="237">
        <f t="shared" si="44"/>
        <v>0.64341314076482958</v>
      </c>
      <c r="E203" s="237">
        <f t="shared" si="44"/>
        <v>0.62916675969242952</v>
      </c>
      <c r="F203" s="237">
        <f t="shared" si="44"/>
        <v>0.55765910852831235</v>
      </c>
      <c r="G203" s="237">
        <f t="shared" si="44"/>
        <v>0.54589134591296029</v>
      </c>
      <c r="H203" s="237">
        <f t="shared" si="44"/>
        <v>0.53056894283804334</v>
      </c>
      <c r="I203" s="237">
        <f t="shared" si="44"/>
        <v>0.5292593708154032</v>
      </c>
      <c r="J203" s="237">
        <f t="shared" si="44"/>
        <v>0.52441927374051567</v>
      </c>
      <c r="K203" s="237">
        <f t="shared" si="44"/>
        <v>0.59412253096474299</v>
      </c>
      <c r="L203" s="237">
        <f t="shared" si="44"/>
        <v>0.60442923792438841</v>
      </c>
      <c r="M203" s="237">
        <f t="shared" si="44"/>
        <v>0.50433807759979488</v>
      </c>
      <c r="N203" s="237">
        <f t="shared" si="44"/>
        <v>0.36375608109426755</v>
      </c>
      <c r="O203" s="237">
        <f t="shared" si="44"/>
        <v>0.39969405411743442</v>
      </c>
      <c r="P203" s="237">
        <f t="shared" si="44"/>
        <v>0.37973912633888646</v>
      </c>
      <c r="Q203" s="237">
        <f t="shared" si="44"/>
        <v>0.42426387416016997</v>
      </c>
    </row>
    <row r="204" spans="1:17" x14ac:dyDescent="0.25">
      <c r="A204" s="142" t="s">
        <v>190</v>
      </c>
      <c r="B204" s="235">
        <f t="shared" ref="B204:Q204" si="45">IF(B$132=0,0,B$132/B$108)</f>
        <v>0.66884841101091963</v>
      </c>
      <c r="C204" s="235">
        <f t="shared" si="45"/>
        <v>0.63609063898110418</v>
      </c>
      <c r="D204" s="235">
        <f t="shared" si="45"/>
        <v>0.64341314076482958</v>
      </c>
      <c r="E204" s="235">
        <f t="shared" si="45"/>
        <v>0.62916675969242952</v>
      </c>
      <c r="F204" s="235">
        <f t="shared" si="45"/>
        <v>0.55765910852831235</v>
      </c>
      <c r="G204" s="235">
        <f t="shared" si="45"/>
        <v>0.54589134591296029</v>
      </c>
      <c r="H204" s="235">
        <f t="shared" si="45"/>
        <v>0.53056894283804334</v>
      </c>
      <c r="I204" s="235">
        <f t="shared" si="45"/>
        <v>0.5292593708154032</v>
      </c>
      <c r="J204" s="235">
        <f t="shared" si="45"/>
        <v>0.52441927374051567</v>
      </c>
      <c r="K204" s="235">
        <f t="shared" si="45"/>
        <v>0.59412253096474299</v>
      </c>
      <c r="L204" s="235">
        <f t="shared" si="45"/>
        <v>0.60442923792438841</v>
      </c>
      <c r="M204" s="235">
        <f t="shared" si="45"/>
        <v>0.50433807759979488</v>
      </c>
      <c r="N204" s="235">
        <f t="shared" si="45"/>
        <v>0.36375608109426755</v>
      </c>
      <c r="O204" s="235">
        <f t="shared" si="45"/>
        <v>0.39969405411743442</v>
      </c>
      <c r="P204" s="235">
        <f t="shared" si="45"/>
        <v>0.37973912633888646</v>
      </c>
      <c r="Q204" s="235">
        <f t="shared" si="45"/>
        <v>0.42426387416016997</v>
      </c>
    </row>
    <row r="205" spans="1:17" x14ac:dyDescent="0.25">
      <c r="A205" s="142" t="s">
        <v>189</v>
      </c>
      <c r="B205" s="235">
        <f t="shared" ref="B205:Q205" si="46">IF(B$138=0,0,B$138/B$108)</f>
        <v>0</v>
      </c>
      <c r="C205" s="235">
        <f t="shared" si="46"/>
        <v>0</v>
      </c>
      <c r="D205" s="235">
        <f t="shared" si="46"/>
        <v>0</v>
      </c>
      <c r="E205" s="235">
        <f t="shared" si="46"/>
        <v>0</v>
      </c>
      <c r="F205" s="235">
        <f t="shared" si="46"/>
        <v>0</v>
      </c>
      <c r="G205" s="235">
        <f t="shared" si="46"/>
        <v>0</v>
      </c>
      <c r="H205" s="235">
        <f t="shared" si="46"/>
        <v>0</v>
      </c>
      <c r="I205" s="235">
        <f t="shared" si="46"/>
        <v>0</v>
      </c>
      <c r="J205" s="235">
        <f t="shared" si="46"/>
        <v>0</v>
      </c>
      <c r="K205" s="235">
        <f t="shared" si="46"/>
        <v>0</v>
      </c>
      <c r="L205" s="235">
        <f t="shared" si="46"/>
        <v>0</v>
      </c>
      <c r="M205" s="235">
        <f t="shared" si="46"/>
        <v>0</v>
      </c>
      <c r="N205" s="235">
        <f t="shared" si="46"/>
        <v>0</v>
      </c>
      <c r="O205" s="235">
        <f t="shared" si="46"/>
        <v>0</v>
      </c>
      <c r="P205" s="235">
        <f t="shared" si="46"/>
        <v>0</v>
      </c>
      <c r="Q205" s="235">
        <f t="shared" si="46"/>
        <v>0</v>
      </c>
    </row>
    <row r="206" spans="1:17" x14ac:dyDescent="0.25">
      <c r="A206" s="127" t="s">
        <v>180</v>
      </c>
      <c r="B206" s="236">
        <f t="shared" ref="B206:Q206" si="47">IF(B$139=0,0,B$139/B$108)</f>
        <v>0.18330666276428775</v>
      </c>
      <c r="C206" s="236">
        <f t="shared" si="47"/>
        <v>0.19396117566169069</v>
      </c>
      <c r="D206" s="236">
        <f t="shared" si="47"/>
        <v>0.19056503247918644</v>
      </c>
      <c r="E206" s="236">
        <f t="shared" si="47"/>
        <v>0.1940607366454235</v>
      </c>
      <c r="F206" s="236">
        <f t="shared" si="47"/>
        <v>0.21705096992974232</v>
      </c>
      <c r="G206" s="236">
        <f t="shared" si="47"/>
        <v>0.22198015244140362</v>
      </c>
      <c r="H206" s="236">
        <f t="shared" si="47"/>
        <v>0.22757594537618656</v>
      </c>
      <c r="I206" s="236">
        <f t="shared" si="47"/>
        <v>0.22736910723125933</v>
      </c>
      <c r="J206" s="236">
        <f t="shared" si="47"/>
        <v>0.2279977477876855</v>
      </c>
      <c r="K206" s="236">
        <f t="shared" si="47"/>
        <v>0.20894631383966672</v>
      </c>
      <c r="L206" s="236">
        <f t="shared" si="47"/>
        <v>0.2085096357060959</v>
      </c>
      <c r="M206" s="236">
        <f t="shared" si="47"/>
        <v>0.24212491451680371</v>
      </c>
      <c r="N206" s="236">
        <f t="shared" si="47"/>
        <v>0.26875267222196425</v>
      </c>
      <c r="O206" s="236">
        <f t="shared" si="47"/>
        <v>0.2628256853475015</v>
      </c>
      <c r="P206" s="236">
        <f t="shared" si="47"/>
        <v>0.26665151591435565</v>
      </c>
      <c r="Q206" s="236">
        <f t="shared" si="47"/>
        <v>0.25845319930833471</v>
      </c>
    </row>
    <row r="207" spans="1:17" x14ac:dyDescent="0.25">
      <c r="A207" s="142" t="s">
        <v>188</v>
      </c>
      <c r="B207" s="235">
        <f t="shared" ref="B207:Q207" si="48">IF(B$140=0,0,B$140/B$108)</f>
        <v>0.10907042428699441</v>
      </c>
      <c r="C207" s="235">
        <f t="shared" si="48"/>
        <v>0.10756308273899344</v>
      </c>
      <c r="D207" s="235">
        <f t="shared" si="48"/>
        <v>0.10612065447523224</v>
      </c>
      <c r="E207" s="235">
        <f t="shared" si="48"/>
        <v>0.10402687264915775</v>
      </c>
      <c r="F207" s="235">
        <f t="shared" si="48"/>
        <v>0.10260457893432046</v>
      </c>
      <c r="G207" s="235">
        <f t="shared" si="48"/>
        <v>0.10418618258741999</v>
      </c>
      <c r="H207" s="235">
        <f t="shared" si="48"/>
        <v>0.10488712849290086</v>
      </c>
      <c r="I207" s="235">
        <f t="shared" si="48"/>
        <v>0.10398148922336539</v>
      </c>
      <c r="J207" s="235">
        <f t="shared" si="48"/>
        <v>0.1023715848530355</v>
      </c>
      <c r="K207" s="235">
        <f t="shared" si="48"/>
        <v>0.10900344326510683</v>
      </c>
      <c r="L207" s="235">
        <f t="shared" si="48"/>
        <v>0.11383122015063817</v>
      </c>
      <c r="M207" s="235">
        <f t="shared" si="48"/>
        <v>0.11413208761244957</v>
      </c>
      <c r="N207" s="235">
        <f t="shared" si="48"/>
        <v>8.3323834411914391E-2</v>
      </c>
      <c r="O207" s="235">
        <f t="shared" si="48"/>
        <v>9.0549951008868632E-2</v>
      </c>
      <c r="P207" s="235">
        <f t="shared" si="48"/>
        <v>8.8681980963765533E-2</v>
      </c>
      <c r="Q207" s="235">
        <f t="shared" si="48"/>
        <v>9.8863990162626564E-2</v>
      </c>
    </row>
    <row r="208" spans="1:17" x14ac:dyDescent="0.25">
      <c r="A208" s="142" t="s">
        <v>187</v>
      </c>
      <c r="B208" s="235">
        <f t="shared" ref="B208:Q208" si="49">IF(B$141=0,0,B$141/B$108)</f>
        <v>7.4236238477293354E-2</v>
      </c>
      <c r="C208" s="235">
        <f t="shared" si="49"/>
        <v>8.6398092922697234E-2</v>
      </c>
      <c r="D208" s="235">
        <f t="shared" si="49"/>
        <v>8.4444378003954212E-2</v>
      </c>
      <c r="E208" s="235">
        <f t="shared" si="49"/>
        <v>9.003386399626577E-2</v>
      </c>
      <c r="F208" s="235">
        <f t="shared" si="49"/>
        <v>0.11444639099542189</v>
      </c>
      <c r="G208" s="235">
        <f t="shared" si="49"/>
        <v>0.11779396985398365</v>
      </c>
      <c r="H208" s="235">
        <f t="shared" si="49"/>
        <v>0.1226888168832857</v>
      </c>
      <c r="I208" s="235">
        <f t="shared" si="49"/>
        <v>0.12338761800789394</v>
      </c>
      <c r="J208" s="235">
        <f t="shared" si="49"/>
        <v>0.12562616293465001</v>
      </c>
      <c r="K208" s="235">
        <f t="shared" si="49"/>
        <v>9.9942870574559875E-2</v>
      </c>
      <c r="L208" s="235">
        <f t="shared" si="49"/>
        <v>9.4678415555457751E-2</v>
      </c>
      <c r="M208" s="235">
        <f t="shared" si="49"/>
        <v>0.12799282690435412</v>
      </c>
      <c r="N208" s="235">
        <f t="shared" si="49"/>
        <v>0.18542883781004987</v>
      </c>
      <c r="O208" s="235">
        <f t="shared" si="49"/>
        <v>0.17227573433863289</v>
      </c>
      <c r="P208" s="235">
        <f t="shared" si="49"/>
        <v>0.17796953495059015</v>
      </c>
      <c r="Q208" s="235">
        <f t="shared" si="49"/>
        <v>0.15958920914570815</v>
      </c>
    </row>
    <row r="209" spans="1:17" x14ac:dyDescent="0.25">
      <c r="A209" s="142" t="s">
        <v>186</v>
      </c>
      <c r="B209" s="235">
        <f t="shared" ref="B209:Q209" si="50">IF(B$152=0,0,B$152/B$108)</f>
        <v>0</v>
      </c>
      <c r="C209" s="235">
        <f t="shared" si="50"/>
        <v>0</v>
      </c>
      <c r="D209" s="235">
        <f t="shared" si="50"/>
        <v>0</v>
      </c>
      <c r="E209" s="235">
        <f t="shared" si="50"/>
        <v>0</v>
      </c>
      <c r="F209" s="235">
        <f t="shared" si="50"/>
        <v>0</v>
      </c>
      <c r="G209" s="235">
        <f t="shared" si="50"/>
        <v>0</v>
      </c>
      <c r="H209" s="235">
        <f t="shared" si="50"/>
        <v>0</v>
      </c>
      <c r="I209" s="235">
        <f t="shared" si="50"/>
        <v>0</v>
      </c>
      <c r="J209" s="235">
        <f t="shared" si="50"/>
        <v>0</v>
      </c>
      <c r="K209" s="235">
        <f t="shared" si="50"/>
        <v>0</v>
      </c>
      <c r="L209" s="235">
        <f t="shared" si="50"/>
        <v>0</v>
      </c>
      <c r="M209" s="235">
        <f t="shared" si="50"/>
        <v>0</v>
      </c>
      <c r="N209" s="235">
        <f t="shared" si="50"/>
        <v>0</v>
      </c>
      <c r="O209" s="235">
        <f t="shared" si="50"/>
        <v>0</v>
      </c>
      <c r="P209" s="235">
        <f t="shared" si="50"/>
        <v>0</v>
      </c>
      <c r="Q209" s="235">
        <f t="shared" si="50"/>
        <v>0</v>
      </c>
    </row>
    <row r="210" spans="1:17" x14ac:dyDescent="0.25">
      <c r="A210" s="72" t="s">
        <v>179</v>
      </c>
      <c r="B210" s="234">
        <f t="shared" ref="B210:Q210" si="51">IF(B$153=0,0,B$153/B$108)</f>
        <v>0</v>
      </c>
      <c r="C210" s="234">
        <f t="shared" si="51"/>
        <v>0</v>
      </c>
      <c r="D210" s="234">
        <f t="shared" si="51"/>
        <v>0</v>
      </c>
      <c r="E210" s="234">
        <f t="shared" si="51"/>
        <v>0</v>
      </c>
      <c r="F210" s="234">
        <f t="shared" si="51"/>
        <v>0</v>
      </c>
      <c r="G210" s="234">
        <f t="shared" si="51"/>
        <v>0</v>
      </c>
      <c r="H210" s="234">
        <f t="shared" si="51"/>
        <v>0</v>
      </c>
      <c r="I210" s="234">
        <f t="shared" si="51"/>
        <v>0</v>
      </c>
      <c r="J210" s="234">
        <f t="shared" si="51"/>
        <v>0</v>
      </c>
      <c r="K210" s="234">
        <f t="shared" si="51"/>
        <v>0</v>
      </c>
      <c r="L210" s="234">
        <f t="shared" si="51"/>
        <v>0</v>
      </c>
      <c r="M210" s="234">
        <f t="shared" si="51"/>
        <v>0</v>
      </c>
      <c r="N210" s="234">
        <f t="shared" si="51"/>
        <v>0</v>
      </c>
      <c r="O210" s="234">
        <f t="shared" si="51"/>
        <v>0</v>
      </c>
      <c r="P210" s="234">
        <f t="shared" si="51"/>
        <v>0</v>
      </c>
      <c r="Q210" s="234">
        <f t="shared" si="51"/>
        <v>0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137" t="s">
        <v>133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196</v>
      </c>
      <c r="B214" s="230">
        <f>IF(B$5=0,0,(B$5-B$15-B$58)/(CHI_fec!B$5-CHI_fec!B$15))</f>
        <v>2.1157162192500532</v>
      </c>
      <c r="C214" s="230">
        <f>IF(C$5=0,0,(C$5-C$15-C$58)/(CHI_fec!C$5-CHI_fec!C$15))</f>
        <v>2.1858760038392293</v>
      </c>
      <c r="D214" s="230">
        <f>IF(D$5=0,0,(D$5-D$15-D$58)/(CHI_fec!D$5-CHI_fec!D$15))</f>
        <v>2.1459308559914931</v>
      </c>
      <c r="E214" s="230">
        <f>IF(E$5=0,0,(E$5-E$15-E$58)/(CHI_fec!E$5-CHI_fec!E$15))</f>
        <v>1.5233065145897777</v>
      </c>
      <c r="F214" s="230">
        <f>IF(F$5=0,0,(F$5-F$15-F$58)/(CHI_fec!F$5-CHI_fec!F$15))</f>
        <v>1.9636697888832835</v>
      </c>
      <c r="G214" s="230">
        <f>IF(G$5=0,0,(G$5-G$15-G$58)/(CHI_fec!G$5-CHI_fec!G$15))</f>
        <v>1.8945006821914787</v>
      </c>
      <c r="H214" s="230">
        <f>IF(H$5=0,0,(H$5-H$15-H$58)/(CHI_fec!H$5-CHI_fec!H$15))</f>
        <v>1.9329205441366892</v>
      </c>
      <c r="I214" s="230">
        <f>IF(I$5=0,0,(I$5-I$15-I$58)/(CHI_fec!I$5-CHI_fec!I$15))</f>
        <v>1.9404820375613765</v>
      </c>
      <c r="J214" s="230">
        <f>IF(J$5=0,0,(J$5-J$15-J$58)/(CHI_fec!J$5-CHI_fec!J$15))</f>
        <v>2.5301078014660088</v>
      </c>
      <c r="K214" s="230">
        <f>IF(K$5=0,0,(K$5-K$15-K$58)/(CHI_fec!K$5-CHI_fec!K$15))</f>
        <v>2.6452688888388796</v>
      </c>
      <c r="L214" s="230">
        <f>IF(L$5=0,0,(L$5-L$15-L$58)/(CHI_fec!L$5-CHI_fec!L$15))</f>
        <v>2.7731973961203091</v>
      </c>
      <c r="M214" s="230">
        <f>IF(M$5=0,0,(M$5-M$15-M$58)/(CHI_fec!M$5-CHI_fec!M$15))</f>
        <v>2.6046874438919323</v>
      </c>
      <c r="N214" s="230">
        <f>IF(N$5=0,0,(N$5-N$15-N$58)/(CHI_fec!N$5-CHI_fec!N$15))</f>
        <v>2.48200170101966</v>
      </c>
      <c r="O214" s="230">
        <f>IF(O$5=0,0,(O$5-O$15-O$58)/(CHI_fec!O$5-CHI_fec!O$15))</f>
        <v>2.5477878270862795</v>
      </c>
      <c r="P214" s="230">
        <f>IF(P$5=0,0,(P$5-P$15-P$58)/(CHI_fec!P$5-CHI_fec!P$15))</f>
        <v>2.5378238625909382</v>
      </c>
      <c r="Q214" s="230">
        <f>IF(Q$5=0,0,(Q$5-Q$15-Q$58)/(CHI_fec!Q$5-CHI_fec!Q$15))</f>
        <v>2.5752745464973028</v>
      </c>
    </row>
    <row r="215" spans="1:17" x14ac:dyDescent="0.25">
      <c r="A215" s="132" t="s">
        <v>83</v>
      </c>
      <c r="B215" s="229">
        <f>IF(B$6=0,0,B$6/CHI_fec!B$6)</f>
        <v>0</v>
      </c>
      <c r="C215" s="229">
        <f>IF(C$6=0,0,C$6/CHI_fec!C$6)</f>
        <v>0</v>
      </c>
      <c r="D215" s="229">
        <f>IF(D$6=0,0,D$6/CHI_fec!D$6)</f>
        <v>0</v>
      </c>
      <c r="E215" s="229">
        <f>IF(E$6=0,0,E$6/CHI_fec!E$6)</f>
        <v>0</v>
      </c>
      <c r="F215" s="229">
        <f>IF(F$6=0,0,F$6/CHI_fec!F$6)</f>
        <v>0</v>
      </c>
      <c r="G215" s="229">
        <f>IF(G$6=0,0,G$6/CHI_fec!G$6)</f>
        <v>0</v>
      </c>
      <c r="H215" s="229">
        <f>IF(H$6=0,0,H$6/CHI_fec!H$6)</f>
        <v>0</v>
      </c>
      <c r="I215" s="229">
        <f>IF(I$6=0,0,I$6/CHI_fec!I$6)</f>
        <v>0</v>
      </c>
      <c r="J215" s="229">
        <f>IF(J$6=0,0,J$6/CHI_fec!J$6)</f>
        <v>0</v>
      </c>
      <c r="K215" s="229">
        <f>IF(K$6=0,0,K$6/CHI_fec!K$6)</f>
        <v>0</v>
      </c>
      <c r="L215" s="229">
        <f>IF(L$6=0,0,L$6/CHI_fec!L$6)</f>
        <v>0</v>
      </c>
      <c r="M215" s="229">
        <f>IF(M$6=0,0,M$6/CHI_fec!M$6)</f>
        <v>0</v>
      </c>
      <c r="N215" s="229">
        <f>IF(N$6=0,0,N$6/CHI_fec!N$6)</f>
        <v>0</v>
      </c>
      <c r="O215" s="229">
        <f>IF(O$6=0,0,O$6/CHI_fec!O$6)</f>
        <v>0</v>
      </c>
      <c r="P215" s="229">
        <f>IF(P$6=0,0,P$6/CHI_fec!P$6)</f>
        <v>0</v>
      </c>
      <c r="Q215" s="229">
        <f>IF(Q$6=0,0,Q$6/CHI_fec!Q$6)</f>
        <v>0</v>
      </c>
    </row>
    <row r="216" spans="1:17" x14ac:dyDescent="0.25">
      <c r="A216" s="76" t="s">
        <v>82</v>
      </c>
      <c r="B216" s="228">
        <f>IF(B$7=0,0,B$7/CHI_fec!B$7)</f>
        <v>0</v>
      </c>
      <c r="C216" s="228">
        <f>IF(C$7=0,0,C$7/CHI_fec!C$7)</f>
        <v>0</v>
      </c>
      <c r="D216" s="228">
        <f>IF(D$7=0,0,D$7/CHI_fec!D$7)</f>
        <v>0</v>
      </c>
      <c r="E216" s="228">
        <f>IF(E$7=0,0,E$7/CHI_fec!E$7)</f>
        <v>0</v>
      </c>
      <c r="F216" s="228">
        <f>IF(F$7=0,0,F$7/CHI_fec!F$7)</f>
        <v>0</v>
      </c>
      <c r="G216" s="228">
        <f>IF(G$7=0,0,G$7/CHI_fec!G$7)</f>
        <v>0</v>
      </c>
      <c r="H216" s="228">
        <f>IF(H$7=0,0,H$7/CHI_fec!H$7)</f>
        <v>0</v>
      </c>
      <c r="I216" s="228">
        <f>IF(I$7=0,0,I$7/CHI_fec!I$7)</f>
        <v>0</v>
      </c>
      <c r="J216" s="228">
        <f>IF(J$7=0,0,J$7/CHI_fec!J$7)</f>
        <v>0</v>
      </c>
      <c r="K216" s="228">
        <f>IF(K$7=0,0,K$7/CHI_fec!K$7)</f>
        <v>0</v>
      </c>
      <c r="L216" s="228">
        <f>IF(L$7=0,0,L$7/CHI_fec!L$7)</f>
        <v>0</v>
      </c>
      <c r="M216" s="228">
        <f>IF(M$7=0,0,M$7/CHI_fec!M$7)</f>
        <v>0</v>
      </c>
      <c r="N216" s="228">
        <f>IF(N$7=0,0,N$7/CHI_fec!N$7)</f>
        <v>0</v>
      </c>
      <c r="O216" s="228">
        <f>IF(O$7=0,0,O$7/CHI_fec!O$7)</f>
        <v>0</v>
      </c>
      <c r="P216" s="228">
        <f>IF(P$7=0,0,P$7/CHI_fec!P$7)</f>
        <v>0</v>
      </c>
      <c r="Q216" s="228">
        <f>IF(Q$7=0,0,Q$7/CHI_fec!Q$7)</f>
        <v>0</v>
      </c>
    </row>
    <row r="217" spans="1:17" x14ac:dyDescent="0.25">
      <c r="A217" s="76" t="s">
        <v>81</v>
      </c>
      <c r="B217" s="228">
        <f>IF(B$8=0,0,B$8/CHI_fec!B$8)</f>
        <v>0</v>
      </c>
      <c r="C217" s="228">
        <f>IF(C$8=0,0,C$8/CHI_fec!C$8)</f>
        <v>0</v>
      </c>
      <c r="D217" s="228">
        <f>IF(D$8=0,0,D$8/CHI_fec!D$8)</f>
        <v>0</v>
      </c>
      <c r="E217" s="228">
        <f>IF(E$8=0,0,E$8/CHI_fec!E$8)</f>
        <v>0</v>
      </c>
      <c r="F217" s="228">
        <f>IF(F$8=0,0,F$8/CHI_fec!F$8)</f>
        <v>0</v>
      </c>
      <c r="G217" s="228">
        <f>IF(G$8=0,0,G$8/CHI_fec!G$8)</f>
        <v>0</v>
      </c>
      <c r="H217" s="228">
        <f>IF(H$8=0,0,H$8/CHI_fec!H$8)</f>
        <v>0</v>
      </c>
      <c r="I217" s="228">
        <f>IF(I$8=0,0,I$8/CHI_fec!I$8)</f>
        <v>0</v>
      </c>
      <c r="J217" s="228">
        <f>IF(J$8=0,0,J$8/CHI_fec!J$8)</f>
        <v>0</v>
      </c>
      <c r="K217" s="228">
        <f>IF(K$8=0,0,K$8/CHI_fec!K$8)</f>
        <v>0</v>
      </c>
      <c r="L217" s="228">
        <f>IF(L$8=0,0,L$8/CHI_fec!L$8)</f>
        <v>0</v>
      </c>
      <c r="M217" s="228">
        <f>IF(M$8=0,0,M$8/CHI_fec!M$8)</f>
        <v>0</v>
      </c>
      <c r="N217" s="228">
        <f>IF(N$8=0,0,N$8/CHI_fec!N$8)</f>
        <v>0</v>
      </c>
      <c r="O217" s="228">
        <f>IF(O$8=0,0,O$8/CHI_fec!O$8)</f>
        <v>0</v>
      </c>
      <c r="P217" s="228">
        <f>IF(P$8=0,0,P$8/CHI_fec!P$8)</f>
        <v>0</v>
      </c>
      <c r="Q217" s="228">
        <f>IF(Q$8=0,0,Q$8/CHI_fec!Q$8)</f>
        <v>0</v>
      </c>
    </row>
    <row r="218" spans="1:17" x14ac:dyDescent="0.25">
      <c r="A218" s="76" t="s">
        <v>80</v>
      </c>
      <c r="B218" s="228">
        <f>IF(B$9=0,0,B$9/CHI_fec!B$9)</f>
        <v>0</v>
      </c>
      <c r="C218" s="228">
        <f>IF(C$9=0,0,C$9/CHI_fec!C$9)</f>
        <v>0</v>
      </c>
      <c r="D218" s="228">
        <f>IF(D$9=0,0,D$9/CHI_fec!D$9)</f>
        <v>0</v>
      </c>
      <c r="E218" s="228">
        <f>IF(E$9=0,0,E$9/CHI_fec!E$9)</f>
        <v>0</v>
      </c>
      <c r="F218" s="228">
        <f>IF(F$9=0,0,F$9/CHI_fec!F$9)</f>
        <v>0</v>
      </c>
      <c r="G218" s="228">
        <f>IF(G$9=0,0,G$9/CHI_fec!G$9)</f>
        <v>0</v>
      </c>
      <c r="H218" s="228">
        <f>IF(H$9=0,0,H$9/CHI_fec!H$9)</f>
        <v>0</v>
      </c>
      <c r="I218" s="228">
        <f>IF(I$9=0,0,I$9/CHI_fec!I$9)</f>
        <v>0</v>
      </c>
      <c r="J218" s="228">
        <f>IF(J$9=0,0,J$9/CHI_fec!J$9)</f>
        <v>0</v>
      </c>
      <c r="K218" s="228">
        <f>IF(K$9=0,0,K$9/CHI_fec!K$9)</f>
        <v>0</v>
      </c>
      <c r="L218" s="228">
        <f>IF(L$9=0,0,L$9/CHI_fec!L$9)</f>
        <v>0</v>
      </c>
      <c r="M218" s="228">
        <f>IF(M$9=0,0,M$9/CHI_fec!M$9)</f>
        <v>0</v>
      </c>
      <c r="N218" s="228">
        <f>IF(N$9=0,0,N$9/CHI_fec!N$9)</f>
        <v>0</v>
      </c>
      <c r="O218" s="228">
        <f>IF(O$9=0,0,O$9/CHI_fec!O$9)</f>
        <v>0</v>
      </c>
      <c r="P218" s="228">
        <f>IF(P$9=0,0,P$9/CHI_fec!P$9)</f>
        <v>0</v>
      </c>
      <c r="Q218" s="228">
        <f>IF(Q$9=0,0,Q$9/CHI_fec!Q$9)</f>
        <v>0</v>
      </c>
    </row>
    <row r="219" spans="1:17" x14ac:dyDescent="0.25">
      <c r="A219" s="129" t="s">
        <v>79</v>
      </c>
      <c r="B219" s="227">
        <f>IF(B$10=0,0,B$10/CHI_fec!B$10)</f>
        <v>1.3251222000000002</v>
      </c>
      <c r="C219" s="227">
        <f>IF(C$10=0,0,C$10/CHI_fec!C$10)</f>
        <v>1.3251222000000002</v>
      </c>
      <c r="D219" s="227">
        <f>IF(D$10=0,0,D$10/CHI_fec!D$10)</f>
        <v>1.3251222000000002</v>
      </c>
      <c r="E219" s="227">
        <f>IF(E$10=0,0,E$10/CHI_fec!E$10)</f>
        <v>1.3251222</v>
      </c>
      <c r="F219" s="227">
        <f>IF(F$10=0,0,F$10/CHI_fec!F$10)</f>
        <v>1.3251222000000002</v>
      </c>
      <c r="G219" s="227">
        <f>IF(G$10=0,0,G$10/CHI_fec!G$10)</f>
        <v>1.3251222</v>
      </c>
      <c r="H219" s="227">
        <f>IF(H$10=0,0,H$10/CHI_fec!H$10)</f>
        <v>1.3251222000000002</v>
      </c>
      <c r="I219" s="227">
        <f>IF(I$10=0,0,I$10/CHI_fec!I$10)</f>
        <v>1.3251222000000002</v>
      </c>
      <c r="J219" s="227">
        <f>IF(J$10=0,0,J$10/CHI_fec!J$10)</f>
        <v>1.3251222</v>
      </c>
      <c r="K219" s="227">
        <f>IF(K$10=0,0,K$10/CHI_fec!K$10)</f>
        <v>1.3251222000000002</v>
      </c>
      <c r="L219" s="227">
        <f>IF(L$10=0,0,L$10/CHI_fec!L$10)</f>
        <v>1.3251222000000002</v>
      </c>
      <c r="M219" s="227">
        <f>IF(M$10=0,0,M$10/CHI_fec!M$10)</f>
        <v>1.3251222</v>
      </c>
      <c r="N219" s="227">
        <f>IF(N$10=0,0,N$10/CHI_fec!N$10)</f>
        <v>1.3251222</v>
      </c>
      <c r="O219" s="227">
        <f>IF(O$10=0,0,O$10/CHI_fec!O$10)</f>
        <v>1.3251222000000002</v>
      </c>
      <c r="P219" s="227">
        <f>IF(P$10=0,0,P$10/CHI_fec!P$10)</f>
        <v>1.324733643607056</v>
      </c>
      <c r="Q219" s="227">
        <f>IF(Q$10=0,0,Q$10/CHI_fec!Q$10)</f>
        <v>1.3248378051236454</v>
      </c>
    </row>
    <row r="220" spans="1:17" x14ac:dyDescent="0.25">
      <c r="A220" s="232" t="s">
        <v>185</v>
      </c>
      <c r="B220" s="231">
        <f>IF(B$15=0,0,B$15/CHI_fec!B$15)</f>
        <v>0</v>
      </c>
      <c r="C220" s="231">
        <f>IF(C$15=0,0,C$15/CHI_fec!C$15)</f>
        <v>0</v>
      </c>
      <c r="D220" s="231">
        <f>IF(D$15=0,0,D$15/CHI_fec!D$15)</f>
        <v>0</v>
      </c>
      <c r="E220" s="231">
        <f>IF(E$15=0,0,E$15/CHI_fec!E$15)</f>
        <v>0</v>
      </c>
      <c r="F220" s="231">
        <f>IF(F$15=0,0,F$15/CHI_fec!F$15)</f>
        <v>0</v>
      </c>
      <c r="G220" s="231">
        <f>IF(G$15=0,0,G$15/CHI_fec!G$15)</f>
        <v>0</v>
      </c>
      <c r="H220" s="231">
        <f>IF(H$15=0,0,H$15/CHI_fec!H$15)</f>
        <v>0</v>
      </c>
      <c r="I220" s="231">
        <f>IF(I$15=0,0,I$15/CHI_fec!I$15)</f>
        <v>0</v>
      </c>
      <c r="J220" s="231">
        <f>IF(J$15=0,0,J$15/CHI_fec!J$15)</f>
        <v>0</v>
      </c>
      <c r="K220" s="231">
        <f>IF(K$15=0,0,K$15/CHI_fec!K$15)</f>
        <v>0</v>
      </c>
      <c r="L220" s="231">
        <f>IF(L$15=0,0,L$15/CHI_fec!L$15)</f>
        <v>0</v>
      </c>
      <c r="M220" s="231">
        <f>IF(M$15=0,0,M$15/CHI_fec!M$15)</f>
        <v>0</v>
      </c>
      <c r="N220" s="231">
        <f>IF(N$15=0,0,N$15/CHI_fec!N$15)</f>
        <v>0</v>
      </c>
      <c r="O220" s="231">
        <f>IF(O$15=0,0,O$15/CHI_fec!O$15)</f>
        <v>0</v>
      </c>
      <c r="P220" s="231">
        <f>IF(P$15=0,0,P$15/CHI_fec!P$15)</f>
        <v>0</v>
      </c>
      <c r="Q220" s="231">
        <f>IF(Q$15=0,0,Q$15/CHI_fec!Q$15)</f>
        <v>0</v>
      </c>
    </row>
    <row r="221" spans="1:17" x14ac:dyDescent="0.25">
      <c r="A221" s="127" t="s">
        <v>184</v>
      </c>
      <c r="B221" s="226">
        <f>IF(B$24=0,0,B$24/CHI_fec!B$24)</f>
        <v>2.3105346850214432</v>
      </c>
      <c r="C221" s="226">
        <f>IF(C$24=0,0,C$24/CHI_fec!C$24)</f>
        <v>2.4827686684472829</v>
      </c>
      <c r="D221" s="226">
        <f>IF(D$24=0,0,D$24/CHI_fec!D$24)</f>
        <v>2.4054215834860528</v>
      </c>
      <c r="E221" s="226">
        <f>IF(E$24=0,0,E$24/CHI_fec!E$24)</f>
        <v>1.5683197499077643</v>
      </c>
      <c r="F221" s="226">
        <f>IF(F$24=0,0,F$24/CHI_fec!F$24)</f>
        <v>2.3570202590735261</v>
      </c>
      <c r="G221" s="226">
        <f>IF(G$24=0,0,G$24/CHI_fec!G$24)</f>
        <v>2.2792037848153437</v>
      </c>
      <c r="H221" s="226">
        <f>IF(H$24=0,0,H$24/CHI_fec!H$24)</f>
        <v>2.3570058864287278</v>
      </c>
      <c r="I221" s="226">
        <f>IF(I$24=0,0,I$24/CHI_fec!I$24)</f>
        <v>2.3715133435215088</v>
      </c>
      <c r="J221" s="226">
        <f>IF(J$24=0,0,J$24/CHI_fec!J$24)</f>
        <v>3.2118742625397663</v>
      </c>
      <c r="K221" s="226">
        <f>IF(K$24=0,0,K$24/CHI_fec!K$24)</f>
        <v>3.2428447152680002</v>
      </c>
      <c r="L221" s="226">
        <f>IF(L$24=0,0,L$24/CHI_fec!L$24)</f>
        <v>3.3986858989075359</v>
      </c>
      <c r="M221" s="226">
        <f>IF(M$24=0,0,M$24/CHI_fec!M$24)</f>
        <v>3.3428915457553163</v>
      </c>
      <c r="N221" s="226">
        <f>IF(N$24=0,0,N$24/CHI_fec!N$24)</f>
        <v>3.3132688747307881</v>
      </c>
      <c r="O221" s="226">
        <f>IF(O$24=0,0,O$24/CHI_fec!O$24)</f>
        <v>3.3674938421782494</v>
      </c>
      <c r="P221" s="226">
        <f>IF(P$24=0,0,P$24/CHI_fec!P$24)</f>
        <v>3.3821131024225077</v>
      </c>
      <c r="Q221" s="226">
        <f>IF(Q$24=0,0,Q$24/CHI_fec!Q$24)</f>
        <v>3.3983966810282324</v>
      </c>
    </row>
    <row r="222" spans="1:17" x14ac:dyDescent="0.25">
      <c r="A222" s="127" t="s">
        <v>181</v>
      </c>
      <c r="B222" s="226">
        <f>IF(B$35=0,0,B$35/CHI_fec!B$35)</f>
        <v>2.7236327898111981</v>
      </c>
      <c r="C222" s="226">
        <f>IF(C$35=0,0,C$35/CHI_fec!C$35)</f>
        <v>2.4042906335083187</v>
      </c>
      <c r="D222" s="226">
        <f>IF(D$35=0,0,D$35/CHI_fec!D$35)</f>
        <v>2.4963026476521981</v>
      </c>
      <c r="E222" s="226">
        <f>IF(E$35=0,0,E$35/CHI_fec!E$35)</f>
        <v>2.3095915253156836</v>
      </c>
      <c r="F222" s="226">
        <f>IF(F$35=0,0,F$35/CHI_fec!F$35)</f>
        <v>1.5835601594425806</v>
      </c>
      <c r="G222" s="226">
        <f>IF(G$35=0,0,G$35/CHI_fec!G$35)</f>
        <v>1.4957923595464104</v>
      </c>
      <c r="H222" s="226">
        <f>IF(H$35=0,0,H$35/CHI_fec!H$35)</f>
        <v>1.3928411720358196</v>
      </c>
      <c r="I222" s="226">
        <f>IF(I$35=0,0,I$35/CHI_fec!I$35)</f>
        <v>1.3765299286638606</v>
      </c>
      <c r="J222" s="226">
        <f>IF(J$35=0,0,J$35/CHI_fec!J$35)</f>
        <v>1.3466716237626237</v>
      </c>
      <c r="K222" s="226">
        <f>IF(K$35=0,0,K$35/CHI_fec!K$35)</f>
        <v>1.9199303213117753</v>
      </c>
      <c r="L222" s="226">
        <f>IF(L$35=0,0,L$35/CHI_fec!L$35)</f>
        <v>2.0269450623241707</v>
      </c>
      <c r="M222" s="226">
        <f>IF(M$35=0,0,M$35/CHI_fec!M$35)</f>
        <v>1.231020008433499</v>
      </c>
      <c r="N222" s="226">
        <f>IF(N$35=0,0,N$35/CHI_fec!N$35)</f>
        <v>0.61099194925306632</v>
      </c>
      <c r="O222" s="226">
        <f>IF(O$35=0,0,O$35/CHI_fec!O$35)</f>
        <v>0.7782639185315865</v>
      </c>
      <c r="P222" s="226">
        <f>IF(P$35=0,0,P$35/CHI_fec!P$35)</f>
        <v>0.65403081443061062</v>
      </c>
      <c r="Q222" s="226">
        <f>IF(Q$35=0,0,Q$35/CHI_fec!Q$35)</f>
        <v>0.81191021070525327</v>
      </c>
    </row>
    <row r="223" spans="1:17" x14ac:dyDescent="0.25">
      <c r="A223" s="127" t="s">
        <v>180</v>
      </c>
      <c r="B223" s="225">
        <f>IF(B$43=0,0,B$43/CHI_fec!B$43)</f>
        <v>2.2750209379459765</v>
      </c>
      <c r="C223" s="225">
        <f>IF(C$43=0,0,C$43/CHI_fec!C$43)</f>
        <v>2.4219721001097514</v>
      </c>
      <c r="D223" s="225">
        <f>IF(D$43=0,0,D$43/CHI_fec!D$43)</f>
        <v>2.352226697411957</v>
      </c>
      <c r="E223" s="225">
        <f>IF(E$43=0,0,E$43/CHI_fec!E$43)</f>
        <v>1.5699573453423279</v>
      </c>
      <c r="F223" s="225">
        <f>IF(F$43=0,0,F$43/CHI_fec!F$43)</f>
        <v>2.2690072997974191</v>
      </c>
      <c r="G223" s="225">
        <f>IF(G$43=0,0,G$43/CHI_fec!G$43)</f>
        <v>2.1952932349584402</v>
      </c>
      <c r="H223" s="225">
        <f>IF(H$43=0,0,H$43/CHI_fec!H$43)</f>
        <v>2.2638663197384186</v>
      </c>
      <c r="I223" s="225">
        <f>IF(I$43=0,0,I$43/CHI_fec!I$43)</f>
        <v>2.2756866708314294</v>
      </c>
      <c r="J223" s="225">
        <f>IF(J$43=0,0,J$43/CHI_fec!J$43)</f>
        <v>3.0489841896586762</v>
      </c>
      <c r="K223" s="225">
        <f>IF(K$43=0,0,K$43/CHI_fec!K$43)</f>
        <v>3.1061879621700919</v>
      </c>
      <c r="L223" s="225">
        <f>IF(L$43=0,0,L$43/CHI_fec!L$43)</f>
        <v>3.2594818894403126</v>
      </c>
      <c r="M223" s="225">
        <f>IF(M$43=0,0,M$43/CHI_fec!M$43)</f>
        <v>3.1749497663130084</v>
      </c>
      <c r="N223" s="225">
        <f>IF(N$43=0,0,N$43/CHI_fec!N$43)</f>
        <v>3.1032173419340583</v>
      </c>
      <c r="O223" s="225">
        <f>IF(O$43=0,0,O$43/CHI_fec!O$43)</f>
        <v>3.1649130496830566</v>
      </c>
      <c r="P223" s="225">
        <f>IF(P$43=0,0,P$43/CHI_fec!P$43)</f>
        <v>3.1708585805457608</v>
      </c>
      <c r="Q223" s="225">
        <f>IF(Q$43=0,0,Q$43/CHI_fec!Q$43)</f>
        <v>3.1975633214493455</v>
      </c>
    </row>
    <row r="224" spans="1:17" x14ac:dyDescent="0.25">
      <c r="A224" s="72" t="s">
        <v>179</v>
      </c>
      <c r="B224" s="224">
        <f>IF(B$57=0,0,B$57/CHI_fec!B$57)</f>
        <v>0</v>
      </c>
      <c r="C224" s="224">
        <f>IF(C$57=0,0,C$57/CHI_fec!C$57)</f>
        <v>0</v>
      </c>
      <c r="D224" s="224">
        <f>IF(D$57=0,0,D$57/CHI_fec!D$57)</f>
        <v>0</v>
      </c>
      <c r="E224" s="224">
        <f>IF(E$57=0,0,E$57/CHI_fec!E$57)</f>
        <v>0</v>
      </c>
      <c r="F224" s="224">
        <f>IF(F$57=0,0,F$57/CHI_fec!F$57)</f>
        <v>0</v>
      </c>
      <c r="G224" s="224">
        <f>IF(G$57=0,0,G$57/CHI_fec!G$57)</f>
        <v>0</v>
      </c>
      <c r="H224" s="224">
        <f>IF(H$57=0,0,H$57/CHI_fec!H$57)</f>
        <v>0</v>
      </c>
      <c r="I224" s="224">
        <f>IF(I$57=0,0,I$57/CHI_fec!I$57)</f>
        <v>0</v>
      </c>
      <c r="J224" s="224">
        <f>IF(J$57=0,0,J$57/CHI_fec!J$57)</f>
        <v>0</v>
      </c>
      <c r="K224" s="224">
        <f>IF(K$57=0,0,K$57/CHI_fec!K$57)</f>
        <v>0</v>
      </c>
      <c r="L224" s="224">
        <f>IF(L$57=0,0,L$57/CHI_fec!L$57)</f>
        <v>0</v>
      </c>
      <c r="M224" s="224">
        <f>IF(M$57=0,0,M$57/CHI_fec!M$57)</f>
        <v>0</v>
      </c>
      <c r="N224" s="224">
        <f>IF(N$57=0,0,N$57/CHI_fec!N$57)</f>
        <v>0</v>
      </c>
      <c r="O224" s="224">
        <f>IF(O$57=0,0,O$57/CHI_fec!O$57)</f>
        <v>0</v>
      </c>
      <c r="P224" s="224">
        <f>IF(P$57=0,0,P$57/CHI_fec!P$57)</f>
        <v>0</v>
      </c>
      <c r="Q224" s="224">
        <f>IF(Q$57=0,0,Q$57/CHI_fec!Q$57)</f>
        <v>0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195</v>
      </c>
      <c r="B226" s="230">
        <f>IF(B$60=0,0,(B$60-B$106)/CHI_fec!B$60)</f>
        <v>2.0042637954554507</v>
      </c>
      <c r="C226" s="230">
        <f>IF(C$60=0,0,(C$60-C$106)/CHI_fec!C$60)</f>
        <v>1.7177904748707871</v>
      </c>
      <c r="D226" s="230">
        <f>IF(D$60=0,0,(D$60-D$106)/CHI_fec!D$60)</f>
        <v>1.7819774611394927</v>
      </c>
      <c r="E226" s="230">
        <f>IF(E$60=0,0,(E$60-E$106)/CHI_fec!E$60)</f>
        <v>1.9032124668164552</v>
      </c>
      <c r="F226" s="230">
        <f>IF(F$60=0,0,(F$60-F$106)/CHI_fec!F$60)</f>
        <v>1.541758125574366</v>
      </c>
      <c r="G226" s="230">
        <f>IF(G$60=0,0,(G$60-G$106)/CHI_fec!G$60)</f>
        <v>1.3720340310468586</v>
      </c>
      <c r="H226" s="230">
        <f>IF(H$60=0,0,(H$60-H$106)/CHI_fec!H$60)</f>
        <v>1.2916553259297352</v>
      </c>
      <c r="I226" s="230">
        <f>IF(I$60=0,0,(I$60-I$106)/CHI_fec!I$60)</f>
        <v>1.2667585742889342</v>
      </c>
      <c r="J226" s="230">
        <f>IF(J$60=0,0,(J$60-J$106)/CHI_fec!J$60)</f>
        <v>1.4515407576045667</v>
      </c>
      <c r="K226" s="230">
        <f>IF(K$60=0,0,(K$60-K$106)/CHI_fec!K$60)</f>
        <v>1.4569827625807781</v>
      </c>
      <c r="L226" s="230">
        <f>IF(L$60=0,0,(L$60-L$106)/CHI_fec!L$60)</f>
        <v>1.6111144460102804</v>
      </c>
      <c r="M226" s="230">
        <f>IF(M$60=0,0,(M$60-M$106)/CHI_fec!M$60)</f>
        <v>1.5776947997616968</v>
      </c>
      <c r="N226" s="230">
        <f>IF(N$60=0,0,(N$60-N$106)/CHI_fec!N$60)</f>
        <v>1.8110462318746301</v>
      </c>
      <c r="O226" s="230">
        <f>IF(O$60=0,0,(O$60-O$106)/CHI_fec!O$60)</f>
        <v>1.6798418130790649</v>
      </c>
      <c r="P226" s="230">
        <f>IF(P$60=0,0,(P$60-P$106)/CHI_fec!P$60)</f>
        <v>1.7046215162746678</v>
      </c>
      <c r="Q226" s="230">
        <f>IF(Q$60=0,0,(Q$60-Q$106)/CHI_fec!Q$60)</f>
        <v>1.3701348799538864</v>
      </c>
    </row>
    <row r="227" spans="1:17" x14ac:dyDescent="0.25">
      <c r="A227" s="132" t="s">
        <v>83</v>
      </c>
      <c r="B227" s="229">
        <f>IF(B$61=0,0,B$61/CHI_fec!B$61)</f>
        <v>0</v>
      </c>
      <c r="C227" s="229">
        <f>IF(C$61=0,0,C$61/CHI_fec!C$61)</f>
        <v>0</v>
      </c>
      <c r="D227" s="229">
        <f>IF(D$61=0,0,D$61/CHI_fec!D$61)</f>
        <v>0</v>
      </c>
      <c r="E227" s="229">
        <f>IF(E$61=0,0,E$61/CHI_fec!E$61)</f>
        <v>0</v>
      </c>
      <c r="F227" s="229">
        <f>IF(F$61=0,0,F$61/CHI_fec!F$61)</f>
        <v>0</v>
      </c>
      <c r="G227" s="229">
        <f>IF(G$61=0,0,G$61/CHI_fec!G$61)</f>
        <v>0</v>
      </c>
      <c r="H227" s="229">
        <f>IF(H$61=0,0,H$61/CHI_fec!H$61)</f>
        <v>0</v>
      </c>
      <c r="I227" s="229">
        <f>IF(I$61=0,0,I$61/CHI_fec!I$61)</f>
        <v>0</v>
      </c>
      <c r="J227" s="229">
        <f>IF(J$61=0,0,J$61/CHI_fec!J$61)</f>
        <v>0</v>
      </c>
      <c r="K227" s="229">
        <f>IF(K$61=0,0,K$61/CHI_fec!K$61)</f>
        <v>0</v>
      </c>
      <c r="L227" s="229">
        <f>IF(L$61=0,0,L$61/CHI_fec!L$61)</f>
        <v>0</v>
      </c>
      <c r="M227" s="229">
        <f>IF(M$61=0,0,M$61/CHI_fec!M$61)</f>
        <v>0</v>
      </c>
      <c r="N227" s="229">
        <f>IF(N$61=0,0,N$61/CHI_fec!N$61)</f>
        <v>0</v>
      </c>
      <c r="O227" s="229">
        <f>IF(O$61=0,0,O$61/CHI_fec!O$61)</f>
        <v>0</v>
      </c>
      <c r="P227" s="229">
        <f>IF(P$61=0,0,P$61/CHI_fec!P$61)</f>
        <v>0</v>
      </c>
      <c r="Q227" s="229">
        <f>IF(Q$61=0,0,Q$61/CHI_fec!Q$61)</f>
        <v>0</v>
      </c>
    </row>
    <row r="228" spans="1:17" x14ac:dyDescent="0.25">
      <c r="A228" s="76" t="s">
        <v>82</v>
      </c>
      <c r="B228" s="228">
        <f>IF(B$62=0,0,B$62/CHI_fec!B$62)</f>
        <v>0</v>
      </c>
      <c r="C228" s="228">
        <f>IF(C$62=0,0,C$62/CHI_fec!C$62)</f>
        <v>0</v>
      </c>
      <c r="D228" s="228">
        <f>IF(D$62=0,0,D$62/CHI_fec!D$62)</f>
        <v>0</v>
      </c>
      <c r="E228" s="228">
        <f>IF(E$62=0,0,E$62/CHI_fec!E$62)</f>
        <v>0</v>
      </c>
      <c r="F228" s="228">
        <f>IF(F$62=0,0,F$62/CHI_fec!F$62)</f>
        <v>0</v>
      </c>
      <c r="G228" s="228">
        <f>IF(G$62=0,0,G$62/CHI_fec!G$62)</f>
        <v>0</v>
      </c>
      <c r="H228" s="228">
        <f>IF(H$62=0,0,H$62/CHI_fec!H$62)</f>
        <v>0</v>
      </c>
      <c r="I228" s="228">
        <f>IF(I$62=0,0,I$62/CHI_fec!I$62)</f>
        <v>0</v>
      </c>
      <c r="J228" s="228">
        <f>IF(J$62=0,0,J$62/CHI_fec!J$62)</f>
        <v>0</v>
      </c>
      <c r="K228" s="228">
        <f>IF(K$62=0,0,K$62/CHI_fec!K$62)</f>
        <v>0</v>
      </c>
      <c r="L228" s="228">
        <f>IF(L$62=0,0,L$62/CHI_fec!L$62)</f>
        <v>0</v>
      </c>
      <c r="M228" s="228">
        <f>IF(M$62=0,0,M$62/CHI_fec!M$62)</f>
        <v>0</v>
      </c>
      <c r="N228" s="228">
        <f>IF(N$62=0,0,N$62/CHI_fec!N$62)</f>
        <v>0</v>
      </c>
      <c r="O228" s="228">
        <f>IF(O$62=0,0,O$62/CHI_fec!O$62)</f>
        <v>0</v>
      </c>
      <c r="P228" s="228">
        <f>IF(P$62=0,0,P$62/CHI_fec!P$62)</f>
        <v>0</v>
      </c>
      <c r="Q228" s="228">
        <f>IF(Q$62=0,0,Q$62/CHI_fec!Q$62)</f>
        <v>0</v>
      </c>
    </row>
    <row r="229" spans="1:17" x14ac:dyDescent="0.25">
      <c r="A229" s="76" t="s">
        <v>81</v>
      </c>
      <c r="B229" s="228">
        <f>IF(B$63=0,0,B$63/CHI_fec!B$63)</f>
        <v>0</v>
      </c>
      <c r="C229" s="228">
        <f>IF(C$63=0,0,C$63/CHI_fec!C$63)</f>
        <v>0</v>
      </c>
      <c r="D229" s="228">
        <f>IF(D$63=0,0,D$63/CHI_fec!D$63)</f>
        <v>0</v>
      </c>
      <c r="E229" s="228">
        <f>IF(E$63=0,0,E$63/CHI_fec!E$63)</f>
        <v>0</v>
      </c>
      <c r="F229" s="228">
        <f>IF(F$63=0,0,F$63/CHI_fec!F$63)</f>
        <v>0</v>
      </c>
      <c r="G229" s="228">
        <f>IF(G$63=0,0,G$63/CHI_fec!G$63)</f>
        <v>0</v>
      </c>
      <c r="H229" s="228">
        <f>IF(H$63=0,0,H$63/CHI_fec!H$63)</f>
        <v>0</v>
      </c>
      <c r="I229" s="228">
        <f>IF(I$63=0,0,I$63/CHI_fec!I$63)</f>
        <v>0</v>
      </c>
      <c r="J229" s="228">
        <f>IF(J$63=0,0,J$63/CHI_fec!J$63)</f>
        <v>0</v>
      </c>
      <c r="K229" s="228">
        <f>IF(K$63=0,0,K$63/CHI_fec!K$63)</f>
        <v>0</v>
      </c>
      <c r="L229" s="228">
        <f>IF(L$63=0,0,L$63/CHI_fec!L$63)</f>
        <v>0</v>
      </c>
      <c r="M229" s="228">
        <f>IF(M$63=0,0,M$63/CHI_fec!M$63)</f>
        <v>0</v>
      </c>
      <c r="N229" s="228">
        <f>IF(N$63=0,0,N$63/CHI_fec!N$63)</f>
        <v>0</v>
      </c>
      <c r="O229" s="228">
        <f>IF(O$63=0,0,O$63/CHI_fec!O$63)</f>
        <v>0</v>
      </c>
      <c r="P229" s="228">
        <f>IF(P$63=0,0,P$63/CHI_fec!P$63)</f>
        <v>0</v>
      </c>
      <c r="Q229" s="228">
        <f>IF(Q$63=0,0,Q$63/CHI_fec!Q$63)</f>
        <v>0</v>
      </c>
    </row>
    <row r="230" spans="1:17" x14ac:dyDescent="0.25">
      <c r="A230" s="76" t="s">
        <v>80</v>
      </c>
      <c r="B230" s="228">
        <f>IF(B$64=0,0,B$64/CHI_fec!B$64)</f>
        <v>0</v>
      </c>
      <c r="C230" s="228">
        <f>IF(C$64=0,0,C$64/CHI_fec!C$64)</f>
        <v>0</v>
      </c>
      <c r="D230" s="228">
        <f>IF(D$64=0,0,D$64/CHI_fec!D$64)</f>
        <v>0</v>
      </c>
      <c r="E230" s="228">
        <f>IF(E$64=0,0,E$64/CHI_fec!E$64)</f>
        <v>0</v>
      </c>
      <c r="F230" s="228">
        <f>IF(F$64=0,0,F$64/CHI_fec!F$64)</f>
        <v>0</v>
      </c>
      <c r="G230" s="228">
        <f>IF(G$64=0,0,G$64/CHI_fec!G$64)</f>
        <v>0</v>
      </c>
      <c r="H230" s="228">
        <f>IF(H$64=0,0,H$64/CHI_fec!H$64)</f>
        <v>0</v>
      </c>
      <c r="I230" s="228">
        <f>IF(I$64=0,0,I$64/CHI_fec!I$64)</f>
        <v>0</v>
      </c>
      <c r="J230" s="228">
        <f>IF(J$64=0,0,J$64/CHI_fec!J$64)</f>
        <v>0</v>
      </c>
      <c r="K230" s="228">
        <f>IF(K$64=0,0,K$64/CHI_fec!K$64)</f>
        <v>0</v>
      </c>
      <c r="L230" s="228">
        <f>IF(L$64=0,0,L$64/CHI_fec!L$64)</f>
        <v>0</v>
      </c>
      <c r="M230" s="228">
        <f>IF(M$64=0,0,M$64/CHI_fec!M$64)</f>
        <v>0</v>
      </c>
      <c r="N230" s="228">
        <f>IF(N$64=0,0,N$64/CHI_fec!N$64)</f>
        <v>0</v>
      </c>
      <c r="O230" s="228">
        <f>IF(O$64=0,0,O$64/CHI_fec!O$64)</f>
        <v>0</v>
      </c>
      <c r="P230" s="228">
        <f>IF(P$64=0,0,P$64/CHI_fec!P$64)</f>
        <v>0</v>
      </c>
      <c r="Q230" s="228">
        <f>IF(Q$64=0,0,Q$64/CHI_fec!Q$64)</f>
        <v>0</v>
      </c>
    </row>
    <row r="231" spans="1:17" x14ac:dyDescent="0.25">
      <c r="A231" s="129" t="s">
        <v>79</v>
      </c>
      <c r="B231" s="227">
        <f>IF(B$65=0,0,B$65/CHI_fec!B$65)</f>
        <v>1.3251222</v>
      </c>
      <c r="C231" s="227">
        <f>IF(C$65=0,0,C$65/CHI_fec!C$65)</f>
        <v>1.3251222</v>
      </c>
      <c r="D231" s="227">
        <f>IF(D$65=0,0,D$65/CHI_fec!D$65)</f>
        <v>1.3251221999999998</v>
      </c>
      <c r="E231" s="227">
        <f>IF(E$65=0,0,E$65/CHI_fec!E$65)</f>
        <v>1.3251222</v>
      </c>
      <c r="F231" s="227">
        <f>IF(F$65=0,0,F$65/CHI_fec!F$65)</f>
        <v>1.3251222</v>
      </c>
      <c r="G231" s="227">
        <f>IF(G$65=0,0,G$65/CHI_fec!G$65)</f>
        <v>1.3251222</v>
      </c>
      <c r="H231" s="227">
        <f>IF(H$65=0,0,H$65/CHI_fec!H$65)</f>
        <v>1.3251222000000002</v>
      </c>
      <c r="I231" s="227">
        <f>IF(I$65=0,0,I$65/CHI_fec!I$65)</f>
        <v>1.3251222000000005</v>
      </c>
      <c r="J231" s="227">
        <f>IF(J$65=0,0,J$65/CHI_fec!J$65)</f>
        <v>1.3251222000000002</v>
      </c>
      <c r="K231" s="227">
        <f>IF(K$65=0,0,K$65/CHI_fec!K$65)</f>
        <v>1.3251222000000002</v>
      </c>
      <c r="L231" s="227">
        <f>IF(L$65=0,0,L$65/CHI_fec!L$65)</f>
        <v>1.3251222000000002</v>
      </c>
      <c r="M231" s="227">
        <f>IF(M$65=0,0,M$65/CHI_fec!M$65)</f>
        <v>1.3251222</v>
      </c>
      <c r="N231" s="227">
        <f>IF(N$65=0,0,N$65/CHI_fec!N$65)</f>
        <v>1.3251222000000002</v>
      </c>
      <c r="O231" s="227">
        <f>IF(O$65=0,0,O$65/CHI_fec!O$65)</f>
        <v>1.3251222</v>
      </c>
      <c r="P231" s="227">
        <f>IF(P$65=0,0,P$65/CHI_fec!P$65)</f>
        <v>1.3247336436070567</v>
      </c>
      <c r="Q231" s="227">
        <f>IF(Q$65=0,0,Q$65/CHI_fec!Q$65)</f>
        <v>1.3248378051236451</v>
      </c>
    </row>
    <row r="232" spans="1:17" x14ac:dyDescent="0.25">
      <c r="A232" s="127" t="s">
        <v>183</v>
      </c>
      <c r="B232" s="226">
        <f>IF(B$70=0,0,B$70/CHI_fec!B$70)</f>
        <v>2.0905689809494516</v>
      </c>
      <c r="C232" s="226">
        <f>IF(C$70=0,0,C$70/CHI_fec!C$70)</f>
        <v>1.6326809417926658</v>
      </c>
      <c r="D232" s="226">
        <f>IF(D$70=0,0,D$70/CHI_fec!D$70)</f>
        <v>1.6966117183613911</v>
      </c>
      <c r="E232" s="226">
        <f>IF(E$70=0,0,E$70/CHI_fec!E$70)</f>
        <v>2.5168439049919957</v>
      </c>
      <c r="F232" s="226">
        <f>IF(F$70=0,0,F$70/CHI_fec!F$70)</f>
        <v>2.5674590762120846</v>
      </c>
      <c r="G232" s="226">
        <f>IF(G$70=0,0,G$70/CHI_fec!G$70)</f>
        <v>2.0983883431524477</v>
      </c>
      <c r="H232" s="226">
        <f>IF(H$70=0,0,H$70/CHI_fec!H$70)</f>
        <v>1.9954638609329547</v>
      </c>
      <c r="I232" s="226">
        <f>IF(I$70=0,0,I$70/CHI_fec!I$70)</f>
        <v>1.9340137370096566</v>
      </c>
      <c r="J232" s="226">
        <f>IF(J$70=0,0,J$70/CHI_fec!J$70)</f>
        <v>2.6880747141502277</v>
      </c>
      <c r="K232" s="226">
        <f>IF(K$70=0,0,K$70/CHI_fec!K$70)</f>
        <v>1.5912938749103078</v>
      </c>
      <c r="L232" s="226">
        <f>IF(L$70=0,0,L$70/CHI_fec!L$70)</f>
        <v>1.9603054434699196</v>
      </c>
      <c r="M232" s="226">
        <f>IF(M$70=0,0,M$70/CHI_fec!M$70)</f>
        <v>3.3818404214086599</v>
      </c>
      <c r="N232" s="226">
        <f>IF(N$70=0,0,N$70/CHI_fec!N$70)</f>
        <v>3.4792621872987044</v>
      </c>
      <c r="O232" s="226">
        <f>IF(O$70=0,0,O$70/CHI_fec!O$70)</f>
        <v>3.5930012835424598</v>
      </c>
      <c r="P232" s="226">
        <f>IF(P$70=0,0,P$70/CHI_fec!P$70)</f>
        <v>3.5814204695041703</v>
      </c>
      <c r="Q232" s="226">
        <f>IF(Q$70=0,0,Q$70/CHI_fec!Q$70)</f>
        <v>3.4221891208527007</v>
      </c>
    </row>
    <row r="233" spans="1:17" x14ac:dyDescent="0.25">
      <c r="A233" s="127" t="s">
        <v>181</v>
      </c>
      <c r="B233" s="226">
        <f>IF(B$83=0,0,B$83/CHI_fec!B$83)</f>
        <v>2.7236327898111976</v>
      </c>
      <c r="C233" s="226">
        <f>IF(C$83=0,0,C$83/CHI_fec!C$83)</f>
        <v>2.4042906335083183</v>
      </c>
      <c r="D233" s="226">
        <f>IF(D$83=0,0,D$83/CHI_fec!D$83)</f>
        <v>2.4963026476521972</v>
      </c>
      <c r="E233" s="226">
        <f>IF(E$83=0,0,E$83/CHI_fec!E$83)</f>
        <v>2.3095915253156845</v>
      </c>
      <c r="F233" s="226">
        <f>IF(F$83=0,0,F$83/CHI_fec!F$83)</f>
        <v>1.5835601594425803</v>
      </c>
      <c r="G233" s="226">
        <f>IF(G$83=0,0,G$83/CHI_fec!G$83)</f>
        <v>1.4957923595464102</v>
      </c>
      <c r="H233" s="226">
        <f>IF(H$83=0,0,H$83/CHI_fec!H$83)</f>
        <v>1.3928411720358194</v>
      </c>
      <c r="I233" s="226">
        <f>IF(I$83=0,0,I$83/CHI_fec!I$83)</f>
        <v>1.3765299286638601</v>
      </c>
      <c r="J233" s="226">
        <f>IF(J$83=0,0,J$83/CHI_fec!J$83)</f>
        <v>1.3466716237626237</v>
      </c>
      <c r="K233" s="226">
        <f>IF(K$83=0,0,K$83/CHI_fec!K$83)</f>
        <v>1.9199303213117749</v>
      </c>
      <c r="L233" s="226">
        <f>IF(L$83=0,0,L$83/CHI_fec!L$83)</f>
        <v>2.0269450623241707</v>
      </c>
      <c r="M233" s="226">
        <f>IF(M$83=0,0,M$83/CHI_fec!M$83)</f>
        <v>1.2310200084334992</v>
      </c>
      <c r="N233" s="226">
        <f>IF(N$83=0,0,N$83/CHI_fec!N$83)</f>
        <v>0.61099194925306632</v>
      </c>
      <c r="O233" s="226">
        <f>IF(O$83=0,0,O$83/CHI_fec!O$83)</f>
        <v>0.77826391853158661</v>
      </c>
      <c r="P233" s="226">
        <f>IF(P$83=0,0,P$83/CHI_fec!P$83)</f>
        <v>0.65403081443061051</v>
      </c>
      <c r="Q233" s="226">
        <f>IF(Q$83=0,0,Q$83/CHI_fec!Q$83)</f>
        <v>0.81191021070525327</v>
      </c>
    </row>
    <row r="234" spans="1:17" x14ac:dyDescent="0.25">
      <c r="A234" s="127" t="s">
        <v>180</v>
      </c>
      <c r="B234" s="225">
        <f>IF(B$91=0,0,B$91/CHI_fec!B$91)</f>
        <v>2.115672264213174</v>
      </c>
      <c r="C234" s="225">
        <f>IF(C$91=0,0,C$91/CHI_fec!C$91)</f>
        <v>1.6821064467604805</v>
      </c>
      <c r="D234" s="225">
        <f>IF(D$91=0,0,D$91/CHI_fec!D$91)</f>
        <v>1.7425971831995286</v>
      </c>
      <c r="E234" s="225">
        <f>IF(E$91=0,0,E$91/CHI_fec!E$91)</f>
        <v>2.4707174975066604</v>
      </c>
      <c r="F234" s="225">
        <f>IF(F$91=0,0,F$91/CHI_fec!F$91)</f>
        <v>2.4713580836572793</v>
      </c>
      <c r="G234" s="225">
        <f>IF(G$91=0,0,G$91/CHI_fec!G$91)</f>
        <v>2.0434969660803466</v>
      </c>
      <c r="H234" s="225">
        <f>IF(H$91=0,0,H$91/CHI_fec!H$91)</f>
        <v>1.9451984798855957</v>
      </c>
      <c r="I234" s="225">
        <f>IF(I$91=0,0,I$91/CHI_fec!I$91)</f>
        <v>1.8870809065289231</v>
      </c>
      <c r="J234" s="225">
        <f>IF(J$91=0,0,J$91/CHI_fec!J$91)</f>
        <v>2.5663958447463604</v>
      </c>
      <c r="K234" s="225">
        <f>IF(K$91=0,0,K$91/CHI_fec!K$91)</f>
        <v>1.6174818706240532</v>
      </c>
      <c r="L234" s="225">
        <f>IF(L$91=0,0,L$91/CHI_fec!L$91)</f>
        <v>1.9664901607139658</v>
      </c>
      <c r="M234" s="225">
        <f>IF(M$91=0,0,M$91/CHI_fec!M$91)</f>
        <v>3.2027073677778954</v>
      </c>
      <c r="N234" s="225">
        <f>IF(N$91=0,0,N$91/CHI_fec!N$91)</f>
        <v>3.1745981039116642</v>
      </c>
      <c r="O234" s="225">
        <f>IF(O$91=0,0,O$91/CHI_fec!O$91)</f>
        <v>3.3081647898046866</v>
      </c>
      <c r="P234" s="225">
        <f>IF(P$91=0,0,P$91/CHI_fec!P$91)</f>
        <v>3.2806088665222006</v>
      </c>
      <c r="Q234" s="225">
        <f>IF(Q$91=0,0,Q$91/CHI_fec!Q$91)</f>
        <v>3.194608293788066</v>
      </c>
    </row>
    <row r="235" spans="1:17" x14ac:dyDescent="0.25">
      <c r="A235" s="72" t="s">
        <v>179</v>
      </c>
      <c r="B235" s="224">
        <f>IF(B$105=0,0,B$105/CHI_fec!B$105)</f>
        <v>0</v>
      </c>
      <c r="C235" s="224">
        <f>IF(C$105=0,0,C$105/CHI_fec!C$105)</f>
        <v>0</v>
      </c>
      <c r="D235" s="224">
        <f>IF(D$105=0,0,D$105/CHI_fec!D$105)</f>
        <v>0</v>
      </c>
      <c r="E235" s="224">
        <f>IF(E$105=0,0,E$105/CHI_fec!E$105)</f>
        <v>0</v>
      </c>
      <c r="F235" s="224">
        <f>IF(F$105=0,0,F$105/CHI_fec!F$105)</f>
        <v>0</v>
      </c>
      <c r="G235" s="224">
        <f>IF(G$105=0,0,G$105/CHI_fec!G$105)</f>
        <v>0</v>
      </c>
      <c r="H235" s="224">
        <f>IF(H$105=0,0,H$105/CHI_fec!H$105)</f>
        <v>0</v>
      </c>
      <c r="I235" s="224">
        <f>IF(I$105=0,0,I$105/CHI_fec!I$105)</f>
        <v>0</v>
      </c>
      <c r="J235" s="224">
        <f>IF(J$105=0,0,J$105/CHI_fec!J$105)</f>
        <v>0</v>
      </c>
      <c r="K235" s="224">
        <f>IF(K$105=0,0,K$105/CHI_fec!K$105)</f>
        <v>0</v>
      </c>
      <c r="L235" s="224">
        <f>IF(L$105=0,0,L$105/CHI_fec!L$105)</f>
        <v>0</v>
      </c>
      <c r="M235" s="224">
        <f>IF(M$105=0,0,M$105/CHI_fec!M$105)</f>
        <v>0</v>
      </c>
      <c r="N235" s="224">
        <f>IF(N$105=0,0,N$105/CHI_fec!N$105)</f>
        <v>0</v>
      </c>
      <c r="O235" s="224">
        <f>IF(O$105=0,0,O$105/CHI_fec!O$105)</f>
        <v>0</v>
      </c>
      <c r="P235" s="224">
        <f>IF(P$105=0,0,P$105/CHI_fec!P$105)</f>
        <v>0</v>
      </c>
      <c r="Q235" s="224">
        <f>IF(Q$105=0,0,Q$105/CHI_fec!Q$105)</f>
        <v>0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>IF(B$108=0,0,B$108/CHI_fec!B$108)</f>
        <v>1.6740885055007146</v>
      </c>
      <c r="C237" s="230">
        <f>IF(C$108=0,0,C$108/CHI_fec!C$108)</f>
        <v>1.5539087791357413</v>
      </c>
      <c r="D237" s="230">
        <f>IF(D$108=0,0,D$108/CHI_fec!D$108)</f>
        <v>1.5950153649058951</v>
      </c>
      <c r="E237" s="230">
        <f>IF(E$108=0,0,E$108/CHI_fec!E$108)</f>
        <v>1.5091310949547245</v>
      </c>
      <c r="F237" s="230">
        <f>IF(F$108=0,0,F$108/CHI_fec!F$108)</f>
        <v>1.1674097787938238</v>
      </c>
      <c r="G237" s="230">
        <f>IF(G$108=0,0,G$108/CHI_fec!G$108)</f>
        <v>1.1264778620468869</v>
      </c>
      <c r="H237" s="230">
        <f>IF(H$108=0,0,H$108/CHI_fec!H$108)</f>
        <v>1.0792382557161422</v>
      </c>
      <c r="I237" s="230">
        <f>IF(I$108=0,0,I$108/CHI_fec!I$108)</f>
        <v>1.0692386829047884</v>
      </c>
      <c r="J237" s="230">
        <f>IF(J$108=0,0,J$108/CHI_fec!J$108)</f>
        <v>1.0557002500618762</v>
      </c>
      <c r="K237" s="230">
        <f>IF(K$108=0,0,K$108/CHI_fec!K$108)</f>
        <v>1.328516660400469</v>
      </c>
      <c r="L237" s="230">
        <f>IF(L$108=0,0,L$108/CHI_fec!L$108)</f>
        <v>1.3786501543947378</v>
      </c>
      <c r="M237" s="230">
        <f>IF(M$108=0,0,M$108/CHI_fec!M$108)</f>
        <v>1.0034619592564089</v>
      </c>
      <c r="N237" s="230">
        <f>IF(N$108=0,0,N$108/CHI_fec!N$108)</f>
        <v>0.69053037261178885</v>
      </c>
      <c r="O237" s="230">
        <f>IF(O$108=0,0,O$108/CHI_fec!O$108)</f>
        <v>0.80049158123001396</v>
      </c>
      <c r="P237" s="230">
        <f>IF(P$108=0,0,P$108/CHI_fec!P$108)</f>
        <v>0.70806059172221769</v>
      </c>
      <c r="Q237" s="230">
        <f>IF(Q$108=0,0,Q$108/CHI_fec!Q$108)</f>
        <v>0.7867368814131801</v>
      </c>
    </row>
    <row r="238" spans="1:17" x14ac:dyDescent="0.25">
      <c r="A238" s="132" t="s">
        <v>83</v>
      </c>
      <c r="B238" s="229">
        <f>IF(B$109=0,0,B$109/CHI_fec!B$109)</f>
        <v>0</v>
      </c>
      <c r="C238" s="229">
        <f>IF(C$109=0,0,C$109/CHI_fec!C$109)</f>
        <v>0</v>
      </c>
      <c r="D238" s="229">
        <f>IF(D$109=0,0,D$109/CHI_fec!D$109)</f>
        <v>0</v>
      </c>
      <c r="E238" s="229">
        <f>IF(E$109=0,0,E$109/CHI_fec!E$109)</f>
        <v>0</v>
      </c>
      <c r="F238" s="229">
        <f>IF(F$109=0,0,F$109/CHI_fec!F$109)</f>
        <v>0</v>
      </c>
      <c r="G238" s="229">
        <f>IF(G$109=0,0,G$109/CHI_fec!G$109)</f>
        <v>0</v>
      </c>
      <c r="H238" s="229">
        <f>IF(H$109=0,0,H$109/CHI_fec!H$109)</f>
        <v>0</v>
      </c>
      <c r="I238" s="229">
        <f>IF(I$109=0,0,I$109/CHI_fec!I$109)</f>
        <v>0</v>
      </c>
      <c r="J238" s="229">
        <f>IF(J$109=0,0,J$109/CHI_fec!J$109)</f>
        <v>0</v>
      </c>
      <c r="K238" s="229">
        <f>IF(K$109=0,0,K$109/CHI_fec!K$109)</f>
        <v>0</v>
      </c>
      <c r="L238" s="229">
        <f>IF(L$109=0,0,L$109/CHI_fec!L$109)</f>
        <v>0</v>
      </c>
      <c r="M238" s="229">
        <f>IF(M$109=0,0,M$109/CHI_fec!M$109)</f>
        <v>0</v>
      </c>
      <c r="N238" s="229">
        <f>IF(N$109=0,0,N$109/CHI_fec!N$109)</f>
        <v>0</v>
      </c>
      <c r="O238" s="229">
        <f>IF(O$109=0,0,O$109/CHI_fec!O$109)</f>
        <v>0</v>
      </c>
      <c r="P238" s="229">
        <f>IF(P$109=0,0,P$109/CHI_fec!P$109)</f>
        <v>0</v>
      </c>
      <c r="Q238" s="229">
        <f>IF(Q$109=0,0,Q$109/CHI_fec!Q$109)</f>
        <v>0</v>
      </c>
    </row>
    <row r="239" spans="1:17" x14ac:dyDescent="0.25">
      <c r="A239" s="76" t="s">
        <v>82</v>
      </c>
      <c r="B239" s="228">
        <f>IF(B$110=0,0,B$110/CHI_fec!B$110)</f>
        <v>0</v>
      </c>
      <c r="C239" s="228">
        <f>IF(C$110=0,0,C$110/CHI_fec!C$110)</f>
        <v>0</v>
      </c>
      <c r="D239" s="228">
        <f>IF(D$110=0,0,D$110/CHI_fec!D$110)</f>
        <v>0</v>
      </c>
      <c r="E239" s="228">
        <f>IF(E$110=0,0,E$110/CHI_fec!E$110)</f>
        <v>0</v>
      </c>
      <c r="F239" s="228">
        <f>IF(F$110=0,0,F$110/CHI_fec!F$110)</f>
        <v>0</v>
      </c>
      <c r="G239" s="228">
        <f>IF(G$110=0,0,G$110/CHI_fec!G$110)</f>
        <v>0</v>
      </c>
      <c r="H239" s="228">
        <f>IF(H$110=0,0,H$110/CHI_fec!H$110)</f>
        <v>0</v>
      </c>
      <c r="I239" s="228">
        <f>IF(I$110=0,0,I$110/CHI_fec!I$110)</f>
        <v>0</v>
      </c>
      <c r="J239" s="228">
        <f>IF(J$110=0,0,J$110/CHI_fec!J$110)</f>
        <v>0</v>
      </c>
      <c r="K239" s="228">
        <f>IF(K$110=0,0,K$110/CHI_fec!K$110)</f>
        <v>0</v>
      </c>
      <c r="L239" s="228">
        <f>IF(L$110=0,0,L$110/CHI_fec!L$110)</f>
        <v>0</v>
      </c>
      <c r="M239" s="228">
        <f>IF(M$110=0,0,M$110/CHI_fec!M$110)</f>
        <v>0</v>
      </c>
      <c r="N239" s="228">
        <f>IF(N$110=0,0,N$110/CHI_fec!N$110)</f>
        <v>0</v>
      </c>
      <c r="O239" s="228">
        <f>IF(O$110=0,0,O$110/CHI_fec!O$110)</f>
        <v>0</v>
      </c>
      <c r="P239" s="228">
        <f>IF(P$110=0,0,P$110/CHI_fec!P$110)</f>
        <v>0</v>
      </c>
      <c r="Q239" s="228">
        <f>IF(Q$110=0,0,Q$110/CHI_fec!Q$110)</f>
        <v>0</v>
      </c>
    </row>
    <row r="240" spans="1:17" x14ac:dyDescent="0.25">
      <c r="A240" s="76" t="s">
        <v>81</v>
      </c>
      <c r="B240" s="228">
        <f>IF(B$111=0,0,B$111/CHI_fec!B$111)</f>
        <v>0</v>
      </c>
      <c r="C240" s="228">
        <f>IF(C$111=0,0,C$111/CHI_fec!C$111)</f>
        <v>0</v>
      </c>
      <c r="D240" s="228">
        <f>IF(D$111=0,0,D$111/CHI_fec!D$111)</f>
        <v>0</v>
      </c>
      <c r="E240" s="228">
        <f>IF(E$111=0,0,E$111/CHI_fec!E$111)</f>
        <v>0</v>
      </c>
      <c r="F240" s="228">
        <f>IF(F$111=0,0,F$111/CHI_fec!F$111)</f>
        <v>0</v>
      </c>
      <c r="G240" s="228">
        <f>IF(G$111=0,0,G$111/CHI_fec!G$111)</f>
        <v>0</v>
      </c>
      <c r="H240" s="228">
        <f>IF(H$111=0,0,H$111/CHI_fec!H$111)</f>
        <v>0</v>
      </c>
      <c r="I240" s="228">
        <f>IF(I$111=0,0,I$111/CHI_fec!I$111)</f>
        <v>0</v>
      </c>
      <c r="J240" s="228">
        <f>IF(J$111=0,0,J$111/CHI_fec!J$111)</f>
        <v>0</v>
      </c>
      <c r="K240" s="228">
        <f>IF(K$111=0,0,K$111/CHI_fec!K$111)</f>
        <v>0</v>
      </c>
      <c r="L240" s="228">
        <f>IF(L$111=0,0,L$111/CHI_fec!L$111)</f>
        <v>0</v>
      </c>
      <c r="M240" s="228">
        <f>IF(M$111=0,0,M$111/CHI_fec!M$111)</f>
        <v>0</v>
      </c>
      <c r="N240" s="228">
        <f>IF(N$111=0,0,N$111/CHI_fec!N$111)</f>
        <v>0</v>
      </c>
      <c r="O240" s="228">
        <f>IF(O$111=0,0,O$111/CHI_fec!O$111)</f>
        <v>0</v>
      </c>
      <c r="P240" s="228">
        <f>IF(P$111=0,0,P$111/CHI_fec!P$111)</f>
        <v>0</v>
      </c>
      <c r="Q240" s="228">
        <f>IF(Q$111=0,0,Q$111/CHI_fec!Q$111)</f>
        <v>0</v>
      </c>
    </row>
    <row r="241" spans="1:17" x14ac:dyDescent="0.25">
      <c r="A241" s="76" t="s">
        <v>80</v>
      </c>
      <c r="B241" s="228">
        <f>IF(B$112=0,0,B$112/CHI_fec!B$112)</f>
        <v>0</v>
      </c>
      <c r="C241" s="228">
        <f>IF(C$112=0,0,C$112/CHI_fec!C$112)</f>
        <v>0</v>
      </c>
      <c r="D241" s="228">
        <f>IF(D$112=0,0,D$112/CHI_fec!D$112)</f>
        <v>0</v>
      </c>
      <c r="E241" s="228">
        <f>IF(E$112=0,0,E$112/CHI_fec!E$112)</f>
        <v>0</v>
      </c>
      <c r="F241" s="228">
        <f>IF(F$112=0,0,F$112/CHI_fec!F$112)</f>
        <v>0</v>
      </c>
      <c r="G241" s="228">
        <f>IF(G$112=0,0,G$112/CHI_fec!G$112)</f>
        <v>0</v>
      </c>
      <c r="H241" s="228">
        <f>IF(H$112=0,0,H$112/CHI_fec!H$112)</f>
        <v>0</v>
      </c>
      <c r="I241" s="228">
        <f>IF(I$112=0,0,I$112/CHI_fec!I$112)</f>
        <v>0</v>
      </c>
      <c r="J241" s="228">
        <f>IF(J$112=0,0,J$112/CHI_fec!J$112)</f>
        <v>0</v>
      </c>
      <c r="K241" s="228">
        <f>IF(K$112=0,0,K$112/CHI_fec!K$112)</f>
        <v>0</v>
      </c>
      <c r="L241" s="228">
        <f>IF(L$112=0,0,L$112/CHI_fec!L$112)</f>
        <v>0</v>
      </c>
      <c r="M241" s="228">
        <f>IF(M$112=0,0,M$112/CHI_fec!M$112)</f>
        <v>0</v>
      </c>
      <c r="N241" s="228">
        <f>IF(N$112=0,0,N$112/CHI_fec!N$112)</f>
        <v>0</v>
      </c>
      <c r="O241" s="228">
        <f>IF(O$112=0,0,O$112/CHI_fec!O$112)</f>
        <v>0</v>
      </c>
      <c r="P241" s="228">
        <f>IF(P$112=0,0,P$112/CHI_fec!P$112)</f>
        <v>0</v>
      </c>
      <c r="Q241" s="228">
        <f>IF(Q$112=0,0,Q$112/CHI_fec!Q$112)</f>
        <v>0</v>
      </c>
    </row>
    <row r="242" spans="1:17" x14ac:dyDescent="0.25">
      <c r="A242" s="129" t="s">
        <v>79</v>
      </c>
      <c r="B242" s="227">
        <f>IF(B$113=0,0,B$113/CHI_fec!B$113)</f>
        <v>1.3251222</v>
      </c>
      <c r="C242" s="227">
        <f>IF(C$113=0,0,C$113/CHI_fec!C$113)</f>
        <v>1.3251222</v>
      </c>
      <c r="D242" s="227">
        <f>IF(D$113=0,0,D$113/CHI_fec!D$113)</f>
        <v>1.3251222000000005</v>
      </c>
      <c r="E242" s="227">
        <f>IF(E$113=0,0,E$113/CHI_fec!E$113)</f>
        <v>1.3251222</v>
      </c>
      <c r="F242" s="227">
        <f>IF(F$113=0,0,F$113/CHI_fec!F$113)</f>
        <v>1.3251222</v>
      </c>
      <c r="G242" s="227">
        <f>IF(G$113=0,0,G$113/CHI_fec!G$113)</f>
        <v>1.3251221999999998</v>
      </c>
      <c r="H242" s="227">
        <f>IF(H$113=0,0,H$113/CHI_fec!H$113)</f>
        <v>1.3251222000000002</v>
      </c>
      <c r="I242" s="227">
        <f>IF(I$113=0,0,I$113/CHI_fec!I$113)</f>
        <v>1.3251222000000002</v>
      </c>
      <c r="J242" s="227">
        <f>IF(J$113=0,0,J$113/CHI_fec!J$113)</f>
        <v>1.3251222</v>
      </c>
      <c r="K242" s="227">
        <f>IF(K$113=0,0,K$113/CHI_fec!K$113)</f>
        <v>1.3251222000000002</v>
      </c>
      <c r="L242" s="227">
        <f>IF(L$113=0,0,L$113/CHI_fec!L$113)</f>
        <v>1.3251222</v>
      </c>
      <c r="M242" s="227">
        <f>IF(M$113=0,0,M$113/CHI_fec!M$113)</f>
        <v>1.3251222000000002</v>
      </c>
      <c r="N242" s="227">
        <f>IF(N$113=0,0,N$113/CHI_fec!N$113)</f>
        <v>1.3251222000000002</v>
      </c>
      <c r="O242" s="227">
        <f>IF(O$113=0,0,O$113/CHI_fec!O$113)</f>
        <v>1.3251222</v>
      </c>
      <c r="P242" s="227">
        <f>IF(P$113=0,0,P$113/CHI_fec!P$113)</f>
        <v>1.3247336436070565</v>
      </c>
      <c r="Q242" s="227">
        <f>IF(Q$113=0,0,Q$113/CHI_fec!Q$113)</f>
        <v>1.3248378051236451</v>
      </c>
    </row>
    <row r="243" spans="1:17" x14ac:dyDescent="0.25">
      <c r="A243" s="127" t="s">
        <v>182</v>
      </c>
      <c r="B243" s="226">
        <f>IF(B$118=0,0,B$118/CHI_fec!B$118)</f>
        <v>2.0579307172878978</v>
      </c>
      <c r="C243" s="226">
        <f>IF(C$118=0,0,C$118/CHI_fec!C$118)</f>
        <v>2.2231361135062788</v>
      </c>
      <c r="D243" s="226">
        <f>IF(D$118=0,0,D$118/CHI_fec!D$118)</f>
        <v>2.2303447028906325</v>
      </c>
      <c r="E243" s="226">
        <f>IF(E$118=0,0,E$118/CHI_fec!E$118)</f>
        <v>2.2499311773100428</v>
      </c>
      <c r="F243" s="226">
        <f>IF(F$118=0,0,F$118/CHI_fec!F$118)</f>
        <v>2.212390605987538</v>
      </c>
      <c r="G243" s="226">
        <f>IF(G$118=0,0,G$118/CHI_fec!G$118)</f>
        <v>2.1972632731312167</v>
      </c>
      <c r="H243" s="226">
        <f>IF(H$118=0,0,H$118/CHI_fec!H$118)</f>
        <v>2.1925963496853731</v>
      </c>
      <c r="I243" s="226">
        <f>IF(I$118=0,0,I$118/CHI_fec!I$118)</f>
        <v>2.1846537744761401</v>
      </c>
      <c r="J243" s="226">
        <f>IF(J$118=0,0,J$118/CHI_fec!J$118)</f>
        <v>2.1961252052178102</v>
      </c>
      <c r="K243" s="226">
        <f>IF(K$118=0,0,K$118/CHI_fec!K$118)</f>
        <v>2.1986454488845846</v>
      </c>
      <c r="L243" s="226">
        <f>IF(L$118=0,0,L$118/CHI_fec!L$118)</f>
        <v>2.1614312792948254</v>
      </c>
      <c r="M243" s="226">
        <f>IF(M$118=0,0,M$118/CHI_fec!M$118)</f>
        <v>2.1267817322847602</v>
      </c>
      <c r="N243" s="226">
        <f>IF(N$118=0,0,N$118/CHI_fec!N$118)</f>
        <v>2.1202957303175687</v>
      </c>
      <c r="O243" s="226">
        <f>IF(O$118=0,0,O$118/CHI_fec!O$118)</f>
        <v>2.283585388515593</v>
      </c>
      <c r="P243" s="226">
        <f>IF(P$118=0,0,P$118/CHI_fec!P$118)</f>
        <v>2.0866637247196631</v>
      </c>
      <c r="Q243" s="226">
        <f>IF(Q$118=0,0,Q$118/CHI_fec!Q$118)</f>
        <v>2.0790714246690531</v>
      </c>
    </row>
    <row r="244" spans="1:17" x14ac:dyDescent="0.25">
      <c r="A244" s="127" t="s">
        <v>181</v>
      </c>
      <c r="B244" s="226">
        <f>IF(B$131=0,0,B$131/CHI_fec!B$131)</f>
        <v>2.7236327898111976</v>
      </c>
      <c r="C244" s="226">
        <f>IF(C$131=0,0,C$131/CHI_fec!C$131)</f>
        <v>2.4042906335083187</v>
      </c>
      <c r="D244" s="226">
        <f>IF(D$131=0,0,D$131/CHI_fec!D$131)</f>
        <v>2.4963026476521981</v>
      </c>
      <c r="E244" s="226">
        <f>IF(E$131=0,0,E$131/CHI_fec!E$131)</f>
        <v>2.3095915253156845</v>
      </c>
      <c r="F244" s="226">
        <f>IF(F$131=0,0,F$131/CHI_fec!F$131)</f>
        <v>1.5835601594425806</v>
      </c>
      <c r="G244" s="226">
        <f>IF(G$131=0,0,G$131/CHI_fec!G$131)</f>
        <v>1.49579235954641</v>
      </c>
      <c r="H244" s="226">
        <f>IF(H$131=0,0,H$131/CHI_fec!H$131)</f>
        <v>1.3928411720358194</v>
      </c>
      <c r="I244" s="226">
        <f>IF(I$131=0,0,I$131/CHI_fec!I$131)</f>
        <v>1.3765299286638604</v>
      </c>
      <c r="J244" s="226">
        <f>IF(J$131=0,0,J$131/CHI_fec!J$131)</f>
        <v>1.3466716237626235</v>
      </c>
      <c r="K244" s="226">
        <f>IF(K$131=0,0,K$131/CHI_fec!K$131)</f>
        <v>1.9199303213117751</v>
      </c>
      <c r="L244" s="226">
        <f>IF(L$131=0,0,L$131/CHI_fec!L$131)</f>
        <v>2.0269450623241712</v>
      </c>
      <c r="M244" s="226">
        <f>IF(M$131=0,0,M$131/CHI_fec!M$131)</f>
        <v>1.2310200084334992</v>
      </c>
      <c r="N244" s="226">
        <f>IF(N$131=0,0,N$131/CHI_fec!N$131)</f>
        <v>0.61099194925306644</v>
      </c>
      <c r="O244" s="226">
        <f>IF(O$131=0,0,O$131/CHI_fec!O$131)</f>
        <v>0.7782639185315865</v>
      </c>
      <c r="P244" s="226">
        <f>IF(P$131=0,0,P$131/CHI_fec!P$131)</f>
        <v>0.6540308144306104</v>
      </c>
      <c r="Q244" s="226">
        <f>IF(Q$131=0,0,Q$131/CHI_fec!Q$131)</f>
        <v>0.81191021070525327</v>
      </c>
    </row>
    <row r="245" spans="1:17" x14ac:dyDescent="0.25">
      <c r="A245" s="127" t="s">
        <v>180</v>
      </c>
      <c r="B245" s="225">
        <f>IF(B$139=0,0,B$139/CHI_fec!B$139)</f>
        <v>2.0445617070987678</v>
      </c>
      <c r="C245" s="225">
        <f>IF(C$139=0,0,C$139/CHI_fec!C$139)</f>
        <v>2.0080932921839483</v>
      </c>
      <c r="D245" s="225">
        <f>IF(D$139=0,0,D$139/CHI_fec!D$139)</f>
        <v>2.0251240975014273</v>
      </c>
      <c r="E245" s="225">
        <f>IF(E$139=0,0,E$139/CHI_fec!E$139)</f>
        <v>1.9512288134219102</v>
      </c>
      <c r="F245" s="225">
        <f>IF(F$139=0,0,F$139/CHI_fec!F$139)</f>
        <v>1.6882183441728427</v>
      </c>
      <c r="G245" s="225">
        <f>IF(G$139=0,0,G$139/CHI_fec!G$139)</f>
        <v>1.6660205874159222</v>
      </c>
      <c r="H245" s="225">
        <f>IF(H$139=0,0,H$139/CHI_fec!H$139)</f>
        <v>1.6363916099099061</v>
      </c>
      <c r="I245" s="225">
        <f>IF(I$139=0,0,I$139/CHI_fec!I$139)</f>
        <v>1.6197562934589707</v>
      </c>
      <c r="J245" s="225">
        <f>IF(J$139=0,0,J$139/CHI_fec!J$139)</f>
        <v>1.6036690168374885</v>
      </c>
      <c r="K245" s="225">
        <f>IF(K$139=0,0,K$139/CHI_fec!K$139)</f>
        <v>1.8494614196098103</v>
      </c>
      <c r="L245" s="225">
        <f>IF(L$139=0,0,L$139/CHI_fec!L$139)</f>
        <v>1.9152424568736375</v>
      </c>
      <c r="M245" s="225">
        <f>IF(M$139=0,0,M$139/CHI_fec!M$139)</f>
        <v>1.6187655409826687</v>
      </c>
      <c r="N245" s="225">
        <f>IF(N$139=0,0,N$139/CHI_fec!N$139)</f>
        <v>1.2364573312868081</v>
      </c>
      <c r="O245" s="225">
        <f>IF(O$139=0,0,O$139/CHI_fec!O$139)</f>
        <v>1.4017421466462745</v>
      </c>
      <c r="P245" s="225">
        <f>IF(P$139=0,0,P$139/CHI_fec!P$139)</f>
        <v>1.2579345281475161</v>
      </c>
      <c r="Q245" s="225">
        <f>IF(Q$139=0,0,Q$139/CHI_fec!Q$139)</f>
        <v>1.3547369609103312</v>
      </c>
    </row>
    <row r="246" spans="1:17" x14ac:dyDescent="0.25">
      <c r="A246" s="72" t="s">
        <v>179</v>
      </c>
      <c r="B246" s="224">
        <f>IF(B$153=0,0,B$153/CHI_fec!B$153)</f>
        <v>0</v>
      </c>
      <c r="C246" s="224">
        <f>IF(C$153=0,0,C$153/CHI_fec!C$153)</f>
        <v>0</v>
      </c>
      <c r="D246" s="224">
        <f>IF(D$153=0,0,D$153/CHI_fec!D$153)</f>
        <v>0</v>
      </c>
      <c r="E246" s="224">
        <f>IF(E$153=0,0,E$153/CHI_fec!E$153)</f>
        <v>0</v>
      </c>
      <c r="F246" s="224">
        <f>IF(F$153=0,0,F$153/CHI_fec!F$153)</f>
        <v>0</v>
      </c>
      <c r="G246" s="224">
        <f>IF(G$153=0,0,G$153/CHI_fec!G$153)</f>
        <v>0</v>
      </c>
      <c r="H246" s="224">
        <f>IF(H$153=0,0,H$153/CHI_fec!H$153)</f>
        <v>0</v>
      </c>
      <c r="I246" s="224">
        <f>IF(I$153=0,0,I$153/CHI_fec!I$153)</f>
        <v>0</v>
      </c>
      <c r="J246" s="224">
        <f>IF(J$153=0,0,J$153/CHI_fec!J$153)</f>
        <v>0</v>
      </c>
      <c r="K246" s="224">
        <f>IF(K$153=0,0,K$153/CHI_fec!K$153)</f>
        <v>0</v>
      </c>
      <c r="L246" s="224">
        <f>IF(L$153=0,0,L$153/CHI_fec!L$153)</f>
        <v>0</v>
      </c>
      <c r="M246" s="224">
        <f>IF(M$153=0,0,M$153/CHI_fec!M$153)</f>
        <v>0</v>
      </c>
      <c r="N246" s="224">
        <f>IF(N$153=0,0,N$153/CHI_fec!N$153)</f>
        <v>0</v>
      </c>
      <c r="O246" s="224">
        <f>IF(O$153=0,0,O$153/CHI_fec!O$153)</f>
        <v>0</v>
      </c>
      <c r="P246" s="224">
        <f>IF(P$153=0,0,P$153/CHI_fec!P$153)</f>
        <v>0</v>
      </c>
      <c r="Q246" s="224">
        <f>IF(Q$153=0,0,Q$153/CHI_fec!Q$153)</f>
        <v>0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79998168889431442"/>
    <pageSetUpPr fitToPage="1"/>
  </sheetPr>
  <dimension ref="A1:Q78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5">
      <c r="A3" s="31" t="s">
        <v>78</v>
      </c>
      <c r="B3" s="46">
        <f>SUM(B4:B6)</f>
        <v>3209.4353911392336</v>
      </c>
      <c r="C3" s="46">
        <f t="shared" ref="C3:Q3" si="0">SUM(C4:C6)</f>
        <v>1434.4290107838951</v>
      </c>
      <c r="D3" s="46">
        <f t="shared" si="0"/>
        <v>2866.0631568205545</v>
      </c>
      <c r="E3" s="46">
        <f t="shared" si="0"/>
        <v>3125.9382591369376</v>
      </c>
      <c r="F3" s="46">
        <f t="shared" si="0"/>
        <v>3260.0962824284561</v>
      </c>
      <c r="G3" s="46">
        <f t="shared" si="0"/>
        <v>3123.8206173558538</v>
      </c>
      <c r="H3" s="46">
        <f t="shared" si="0"/>
        <v>3614.7296816645912</v>
      </c>
      <c r="I3" s="46">
        <f t="shared" si="0"/>
        <v>4560.4843769607232</v>
      </c>
      <c r="J3" s="46">
        <f t="shared" si="0"/>
        <v>4164.1643508588695</v>
      </c>
      <c r="K3" s="46">
        <f t="shared" si="0"/>
        <v>3774.8777932960893</v>
      </c>
      <c r="L3" s="46">
        <f t="shared" si="0"/>
        <v>3599.7000000000003</v>
      </c>
      <c r="M3" s="46">
        <f t="shared" si="0"/>
        <v>3815.6960404852634</v>
      </c>
      <c r="N3" s="46">
        <f t="shared" si="0"/>
        <v>3507.2789236254748</v>
      </c>
      <c r="O3" s="46">
        <f t="shared" si="0"/>
        <v>3318.4425705261283</v>
      </c>
      <c r="P3" s="46">
        <f t="shared" si="0"/>
        <v>3825.5840082850509</v>
      </c>
      <c r="Q3" s="46">
        <f t="shared" si="0"/>
        <v>4190.753337900208</v>
      </c>
    </row>
    <row r="4" spans="1:17" x14ac:dyDescent="0.25">
      <c r="A4" s="257" t="s">
        <v>38</v>
      </c>
      <c r="B4" s="215">
        <v>1728.9119048470043</v>
      </c>
      <c r="C4" s="215">
        <v>626.29131001138001</v>
      </c>
      <c r="D4" s="215">
        <v>1201.7937709340906</v>
      </c>
      <c r="E4" s="215">
        <v>1331.2723481259538</v>
      </c>
      <c r="F4" s="215">
        <v>1382.0537211272504</v>
      </c>
      <c r="G4" s="215">
        <v>1297.5242973994957</v>
      </c>
      <c r="H4" s="215">
        <v>1736.0356841286193</v>
      </c>
      <c r="I4" s="215">
        <v>2203.4029890927395</v>
      </c>
      <c r="J4" s="215">
        <v>2139.2761857213777</v>
      </c>
      <c r="K4" s="215">
        <v>1870.0461759372606</v>
      </c>
      <c r="L4" s="215">
        <v>1673.2711805913477</v>
      </c>
      <c r="M4" s="215">
        <v>1867.8915735251039</v>
      </c>
      <c r="N4" s="215">
        <v>1584.4116121831353</v>
      </c>
      <c r="O4" s="215">
        <v>1471.1761370789081</v>
      </c>
      <c r="P4" s="215">
        <v>1656.0535155411583</v>
      </c>
      <c r="Q4" s="215">
        <v>1792.2793218052823</v>
      </c>
    </row>
    <row r="5" spans="1:17" x14ac:dyDescent="0.25">
      <c r="A5" s="256" t="s">
        <v>37</v>
      </c>
      <c r="B5" s="214">
        <v>970.58039141458448</v>
      </c>
      <c r="C5" s="214">
        <v>560.40901519574732</v>
      </c>
      <c r="D5" s="214">
        <v>1116.4503951194424</v>
      </c>
      <c r="E5" s="214">
        <v>1192.9943798912996</v>
      </c>
      <c r="F5" s="214">
        <v>1268.4022655336287</v>
      </c>
      <c r="G5" s="214">
        <v>1229.2101788386597</v>
      </c>
      <c r="H5" s="214">
        <v>1127.7092736298971</v>
      </c>
      <c r="I5" s="214">
        <v>1468.8138470639792</v>
      </c>
      <c r="J5" s="214">
        <v>1241.6738880644307</v>
      </c>
      <c r="K5" s="214">
        <v>1167.8668125347599</v>
      </c>
      <c r="L5" s="214">
        <v>1092.6277994316356</v>
      </c>
      <c r="M5" s="214">
        <v>1137.9933472521197</v>
      </c>
      <c r="N5" s="214">
        <v>1082.4204989513819</v>
      </c>
      <c r="O5" s="214">
        <v>1031.7363209234795</v>
      </c>
      <c r="P5" s="214">
        <v>1154.6273739524643</v>
      </c>
      <c r="Q5" s="214">
        <v>1296.2592969590444</v>
      </c>
    </row>
    <row r="6" spans="1:17" x14ac:dyDescent="0.25">
      <c r="A6" s="223" t="s">
        <v>57</v>
      </c>
      <c r="B6" s="213">
        <v>509.9430948776448</v>
      </c>
      <c r="C6" s="213">
        <v>247.72868557676804</v>
      </c>
      <c r="D6" s="213">
        <v>547.81899076702098</v>
      </c>
      <c r="E6" s="213">
        <v>601.67153111968412</v>
      </c>
      <c r="F6" s="213">
        <v>609.64029576757707</v>
      </c>
      <c r="G6" s="213">
        <v>597.08614111769839</v>
      </c>
      <c r="H6" s="213">
        <v>750.98472390607481</v>
      </c>
      <c r="I6" s="213">
        <v>888.26754080400451</v>
      </c>
      <c r="J6" s="213">
        <v>783.21427707306123</v>
      </c>
      <c r="K6" s="213">
        <v>736.96480482406866</v>
      </c>
      <c r="L6" s="213">
        <v>833.80101997701684</v>
      </c>
      <c r="M6" s="213">
        <v>809.81111970803966</v>
      </c>
      <c r="N6" s="213">
        <v>840.44681249095777</v>
      </c>
      <c r="O6" s="213">
        <v>815.53011252374051</v>
      </c>
      <c r="P6" s="213">
        <v>1014.9031187914286</v>
      </c>
      <c r="Q6" s="213">
        <v>1102.2147191358815</v>
      </c>
    </row>
    <row r="7" spans="1:17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5">
      <c r="A8" s="31" t="s">
        <v>143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</row>
    <row r="9" spans="1:17" x14ac:dyDescent="0.25">
      <c r="A9" s="257" t="s">
        <v>202</v>
      </c>
      <c r="B9" s="215">
        <v>15046</v>
      </c>
      <c r="C9" s="215">
        <v>11918</v>
      </c>
      <c r="D9" s="215">
        <v>10948</v>
      </c>
      <c r="E9" s="215">
        <v>11653.448</v>
      </c>
      <c r="F9" s="215">
        <v>12566.264999999999</v>
      </c>
      <c r="G9" s="215">
        <v>12646.223</v>
      </c>
      <c r="H9" s="215">
        <v>14688.352999999999</v>
      </c>
      <c r="I9" s="215">
        <v>17119.936000000002</v>
      </c>
      <c r="J9" s="215">
        <v>17207</v>
      </c>
      <c r="K9" s="215">
        <v>15043</v>
      </c>
      <c r="L9" s="215">
        <v>15521</v>
      </c>
      <c r="M9" s="215">
        <v>18552</v>
      </c>
      <c r="N9" s="215">
        <v>15919</v>
      </c>
      <c r="O9" s="215">
        <v>14538</v>
      </c>
      <c r="P9" s="215">
        <v>15501.732448278552</v>
      </c>
      <c r="Q9" s="215">
        <v>15893.841522268533</v>
      </c>
    </row>
    <row r="10" spans="1:17" x14ac:dyDescent="0.25">
      <c r="A10" s="256" t="s">
        <v>201</v>
      </c>
      <c r="B10" s="214">
        <v>5115</v>
      </c>
      <c r="C10" s="214">
        <v>6458</v>
      </c>
      <c r="D10" s="214">
        <v>6159</v>
      </c>
      <c r="E10" s="214">
        <v>6324</v>
      </c>
      <c r="F10" s="214">
        <v>6984</v>
      </c>
      <c r="G10" s="214">
        <v>7255</v>
      </c>
      <c r="H10" s="214">
        <v>5778</v>
      </c>
      <c r="I10" s="214">
        <v>6911</v>
      </c>
      <c r="J10" s="214">
        <v>6048</v>
      </c>
      <c r="K10" s="214">
        <v>6477</v>
      </c>
      <c r="L10" s="214">
        <v>7555</v>
      </c>
      <c r="M10" s="214">
        <v>7143</v>
      </c>
      <c r="N10" s="214">
        <v>7850</v>
      </c>
      <c r="O10" s="214">
        <v>8000</v>
      </c>
      <c r="P10" s="214">
        <v>8000</v>
      </c>
      <c r="Q10" s="214">
        <v>8667.8856048481721</v>
      </c>
    </row>
    <row r="11" spans="1:17" x14ac:dyDescent="0.25">
      <c r="A11" s="223" t="s">
        <v>200</v>
      </c>
      <c r="B11" s="213">
        <v>1925.9488786083054</v>
      </c>
      <c r="C11" s="213">
        <v>2045.8705028866443</v>
      </c>
      <c r="D11" s="213">
        <v>2165.792127164983</v>
      </c>
      <c r="E11" s="213">
        <v>2285.7137514433216</v>
      </c>
      <c r="F11" s="213">
        <v>2405.6353757216602</v>
      </c>
      <c r="G11" s="213">
        <v>2525.5569999999998</v>
      </c>
      <c r="H11" s="213">
        <v>2757.5309999999999</v>
      </c>
      <c r="I11" s="213">
        <v>2995.2070000000003</v>
      </c>
      <c r="J11" s="213">
        <v>2733.9700000000003</v>
      </c>
      <c r="K11" s="213">
        <v>2575.1840000000002</v>
      </c>
      <c r="L11" s="213">
        <v>3012.712</v>
      </c>
      <c r="M11" s="213">
        <v>3191.3780000000002</v>
      </c>
      <c r="N11" s="213">
        <v>3944.7309999999998</v>
      </c>
      <c r="O11" s="213">
        <v>3956.0259999999998</v>
      </c>
      <c r="P11" s="213">
        <v>4298.83</v>
      </c>
      <c r="Q11" s="213">
        <v>4272.4425315977714</v>
      </c>
    </row>
    <row r="12" spans="1:17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5">
      <c r="A13" s="31" t="s">
        <v>142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17" x14ac:dyDescent="0.25">
      <c r="A14" s="110" t="s">
        <v>202</v>
      </c>
      <c r="B14" s="120">
        <v>16717.777777777777</v>
      </c>
      <c r="C14" s="120">
        <v>15507.216434197959</v>
      </c>
      <c r="D14" s="120">
        <v>14296.65509061814</v>
      </c>
      <c r="E14" s="120">
        <v>14296.65509061814</v>
      </c>
      <c r="F14" s="120">
        <v>14296.655090618138</v>
      </c>
      <c r="G14" s="120">
        <v>14296.65509061814</v>
      </c>
      <c r="H14" s="120">
        <v>15507.216434197959</v>
      </c>
      <c r="I14" s="120">
        <v>19138.900464937411</v>
      </c>
      <c r="J14" s="120">
        <v>19138.900464937411</v>
      </c>
      <c r="K14" s="120">
        <v>19138.900464937411</v>
      </c>
      <c r="L14" s="120">
        <v>17928.339121357592</v>
      </c>
      <c r="M14" s="120">
        <v>20349.46180851723</v>
      </c>
      <c r="N14" s="120">
        <v>20349.46180851723</v>
      </c>
      <c r="O14" s="120">
        <v>19138.900464937411</v>
      </c>
      <c r="P14" s="120">
        <v>17928.339121357592</v>
      </c>
      <c r="Q14" s="120">
        <v>17928.339121357592</v>
      </c>
    </row>
    <row r="15" spans="1:17" x14ac:dyDescent="0.25">
      <c r="A15" s="180" t="s">
        <v>201</v>
      </c>
      <c r="B15" s="189">
        <v>7222.2222222222217</v>
      </c>
      <c r="C15" s="189">
        <v>7222.2222222222208</v>
      </c>
      <c r="D15" s="189">
        <v>7222.2222222222217</v>
      </c>
      <c r="E15" s="189">
        <v>7222.2222222222217</v>
      </c>
      <c r="F15" s="189">
        <v>7948.6022162892141</v>
      </c>
      <c r="G15" s="189">
        <v>7948.6022162892141</v>
      </c>
      <c r="H15" s="189">
        <v>7948.602216289215</v>
      </c>
      <c r="I15" s="189">
        <v>7948.6022162892141</v>
      </c>
      <c r="J15" s="189">
        <v>7948.6022162892132</v>
      </c>
      <c r="K15" s="189">
        <v>7222.2222222222217</v>
      </c>
      <c r="L15" s="189">
        <v>8674.9822103562074</v>
      </c>
      <c r="M15" s="189">
        <v>7948.602216289215</v>
      </c>
      <c r="N15" s="189">
        <v>8674.9822103562074</v>
      </c>
      <c r="O15" s="189">
        <v>8674.9822103562074</v>
      </c>
      <c r="P15" s="189">
        <v>8674.9822103562074</v>
      </c>
      <c r="Q15" s="189">
        <v>9401.3622044231997</v>
      </c>
    </row>
    <row r="16" spans="1:17" x14ac:dyDescent="0.25">
      <c r="A16" s="108" t="s">
        <v>200</v>
      </c>
      <c r="B16" s="118">
        <v>2139.9431984536723</v>
      </c>
      <c r="C16" s="118">
        <v>2230.0346327385278</v>
      </c>
      <c r="D16" s="118">
        <v>2320.1260670233823</v>
      </c>
      <c r="E16" s="118">
        <v>2500.3089355930929</v>
      </c>
      <c r="F16" s="118">
        <v>2590.4003698779479</v>
      </c>
      <c r="G16" s="118">
        <v>2773.2570012155506</v>
      </c>
      <c r="H16" s="118">
        <v>2953.4398697852612</v>
      </c>
      <c r="I16" s="118">
        <v>3226.3879354077185</v>
      </c>
      <c r="J16" s="118">
        <v>3316.4793696925735</v>
      </c>
      <c r="K16" s="118">
        <v>3223.7141726398263</v>
      </c>
      <c r="L16" s="118">
        <v>3311.1318441567896</v>
      </c>
      <c r="M16" s="118">
        <v>3491.3147127264992</v>
      </c>
      <c r="N16" s="118">
        <v>4302.137621290196</v>
      </c>
      <c r="O16" s="118">
        <v>4302.137621290196</v>
      </c>
      <c r="P16" s="118">
        <v>4665.1771211975083</v>
      </c>
      <c r="Q16" s="118">
        <v>4665.1771211975083</v>
      </c>
    </row>
    <row r="17" spans="1:17" x14ac:dyDescent="0.25">
      <c r="A17" s="124" t="s">
        <v>141</v>
      </c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</row>
    <row r="18" spans="1:17" x14ac:dyDescent="0.25">
      <c r="A18" s="121" t="s">
        <v>202</v>
      </c>
      <c r="B18" s="120"/>
      <c r="C18" s="120">
        <v>0</v>
      </c>
      <c r="D18" s="120">
        <v>0</v>
      </c>
      <c r="E18" s="120">
        <v>0</v>
      </c>
      <c r="F18" s="120">
        <v>1210.5613435798177</v>
      </c>
      <c r="G18" s="120">
        <v>1210.561343579818</v>
      </c>
      <c r="H18" s="120">
        <v>1210.5613435798186</v>
      </c>
      <c r="I18" s="120">
        <v>4842.2453743192718</v>
      </c>
      <c r="J18" s="120">
        <v>1210.561343579818</v>
      </c>
      <c r="K18" s="120">
        <v>0</v>
      </c>
      <c r="L18" s="120">
        <v>0</v>
      </c>
      <c r="M18" s="120">
        <v>3631.6840307394541</v>
      </c>
      <c r="N18" s="120">
        <v>0</v>
      </c>
      <c r="O18" s="120">
        <v>0</v>
      </c>
      <c r="P18" s="120">
        <v>0</v>
      </c>
      <c r="Q18" s="120">
        <v>1210.561343579818</v>
      </c>
    </row>
    <row r="19" spans="1:17" x14ac:dyDescent="0.25">
      <c r="A19" s="179" t="s">
        <v>201</v>
      </c>
      <c r="B19" s="189"/>
      <c r="C19" s="189">
        <v>726.37999406699225</v>
      </c>
      <c r="D19" s="189">
        <v>9.0949470177292824E-13</v>
      </c>
      <c r="E19" s="189">
        <v>726.37999406699237</v>
      </c>
      <c r="F19" s="189">
        <v>726.37999406699237</v>
      </c>
      <c r="G19" s="189">
        <v>726.37999406699237</v>
      </c>
      <c r="H19" s="189">
        <v>9.0949470177292824E-13</v>
      </c>
      <c r="I19" s="189">
        <v>726.37999406699237</v>
      </c>
      <c r="J19" s="189">
        <v>0</v>
      </c>
      <c r="K19" s="189">
        <v>0</v>
      </c>
      <c r="L19" s="189">
        <v>1452.7599881339856</v>
      </c>
      <c r="M19" s="189">
        <v>0</v>
      </c>
      <c r="N19" s="189">
        <v>726.37999406699237</v>
      </c>
      <c r="O19" s="189">
        <v>726.37999406699237</v>
      </c>
      <c r="P19" s="189">
        <v>0</v>
      </c>
      <c r="Q19" s="189">
        <v>1452.7599881339847</v>
      </c>
    </row>
    <row r="20" spans="1:17" x14ac:dyDescent="0.25">
      <c r="A20" s="119" t="s">
        <v>200</v>
      </c>
      <c r="B20" s="118"/>
      <c r="C20" s="118">
        <v>180.18286856971028</v>
      </c>
      <c r="D20" s="118">
        <v>182.85663133760255</v>
      </c>
      <c r="E20" s="118">
        <v>270.27430285456546</v>
      </c>
      <c r="F20" s="118">
        <v>182.85663133760255</v>
      </c>
      <c r="G20" s="118">
        <v>365.7132626752051</v>
      </c>
      <c r="H20" s="118">
        <v>270.27430285456546</v>
      </c>
      <c r="I20" s="118">
        <v>365.71326267520504</v>
      </c>
      <c r="J20" s="118">
        <v>180.18286856971031</v>
      </c>
      <c r="K20" s="118">
        <v>0</v>
      </c>
      <c r="L20" s="118">
        <v>270.27430285456546</v>
      </c>
      <c r="M20" s="118">
        <v>180.18286856971031</v>
      </c>
      <c r="N20" s="118">
        <v>993.67953990129899</v>
      </c>
      <c r="O20" s="118">
        <v>90.091434284855154</v>
      </c>
      <c r="P20" s="118">
        <v>455.80469696006026</v>
      </c>
      <c r="Q20" s="118">
        <v>182.85663133760255</v>
      </c>
    </row>
    <row r="21" spans="1:17" x14ac:dyDescent="0.25">
      <c r="A21" s="124" t="s">
        <v>140</v>
      </c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</row>
    <row r="22" spans="1:17" x14ac:dyDescent="0.25">
      <c r="A22" s="121" t="s">
        <v>202</v>
      </c>
      <c r="B22" s="120"/>
      <c r="C22" s="120">
        <f>B14+C18-C14</f>
        <v>1210.5613435798186</v>
      </c>
      <c r="D22" s="120">
        <f t="shared" ref="D22:Q22" si="1">C14+D18-D14</f>
        <v>1210.5613435798186</v>
      </c>
      <c r="E22" s="120">
        <f t="shared" si="1"/>
        <v>0</v>
      </c>
      <c r="F22" s="120">
        <f t="shared" si="1"/>
        <v>1210.5613435798205</v>
      </c>
      <c r="G22" s="120">
        <f t="shared" si="1"/>
        <v>1210.5613435798168</v>
      </c>
      <c r="H22" s="120">
        <f t="shared" si="1"/>
        <v>0</v>
      </c>
      <c r="I22" s="120">
        <f t="shared" si="1"/>
        <v>1210.5613435798186</v>
      </c>
      <c r="J22" s="120">
        <f t="shared" si="1"/>
        <v>1210.5613435798186</v>
      </c>
      <c r="K22" s="120">
        <f t="shared" si="1"/>
        <v>0</v>
      </c>
      <c r="L22" s="120">
        <f t="shared" si="1"/>
        <v>1210.5613435798186</v>
      </c>
      <c r="M22" s="120">
        <f t="shared" si="1"/>
        <v>1210.5613435798186</v>
      </c>
      <c r="N22" s="120">
        <f t="shared" si="1"/>
        <v>0</v>
      </c>
      <c r="O22" s="120">
        <f t="shared" si="1"/>
        <v>1210.5613435798186</v>
      </c>
      <c r="P22" s="120">
        <f t="shared" si="1"/>
        <v>1210.5613435798186</v>
      </c>
      <c r="Q22" s="120">
        <f t="shared" si="1"/>
        <v>1210.5613435798186</v>
      </c>
    </row>
    <row r="23" spans="1:17" x14ac:dyDescent="0.25">
      <c r="A23" s="179" t="s">
        <v>201</v>
      </c>
      <c r="B23" s="189"/>
      <c r="C23" s="189">
        <f t="shared" ref="C23:Q24" si="2">B15+C19-C15</f>
        <v>726.37999406699328</v>
      </c>
      <c r="D23" s="189">
        <f t="shared" si="2"/>
        <v>0</v>
      </c>
      <c r="E23" s="189">
        <f t="shared" si="2"/>
        <v>726.37999406699237</v>
      </c>
      <c r="F23" s="189">
        <f t="shared" si="2"/>
        <v>0</v>
      </c>
      <c r="G23" s="189">
        <f t="shared" si="2"/>
        <v>726.37999406699328</v>
      </c>
      <c r="H23" s="189">
        <f t="shared" si="2"/>
        <v>0</v>
      </c>
      <c r="I23" s="189">
        <f t="shared" si="2"/>
        <v>726.37999406699328</v>
      </c>
      <c r="J23" s="189">
        <f t="shared" si="2"/>
        <v>0</v>
      </c>
      <c r="K23" s="189">
        <f t="shared" si="2"/>
        <v>726.37999406699146</v>
      </c>
      <c r="L23" s="189">
        <f t="shared" si="2"/>
        <v>0</v>
      </c>
      <c r="M23" s="189">
        <f t="shared" si="2"/>
        <v>726.37999406699237</v>
      </c>
      <c r="N23" s="189">
        <f t="shared" si="2"/>
        <v>0</v>
      </c>
      <c r="O23" s="189">
        <f t="shared" si="2"/>
        <v>726.37999406699237</v>
      </c>
      <c r="P23" s="189">
        <f t="shared" si="2"/>
        <v>0</v>
      </c>
      <c r="Q23" s="189">
        <f t="shared" si="2"/>
        <v>726.37999406699237</v>
      </c>
    </row>
    <row r="24" spans="1:17" x14ac:dyDescent="0.25">
      <c r="A24" s="119" t="s">
        <v>200</v>
      </c>
      <c r="B24" s="118"/>
      <c r="C24" s="118">
        <f t="shared" si="2"/>
        <v>90.091434284854586</v>
      </c>
      <c r="D24" s="118">
        <f t="shared" si="2"/>
        <v>92.765197052748135</v>
      </c>
      <c r="E24" s="118">
        <f t="shared" si="2"/>
        <v>90.09143428485504</v>
      </c>
      <c r="F24" s="118">
        <f t="shared" si="2"/>
        <v>92.765197052747681</v>
      </c>
      <c r="G24" s="118">
        <f t="shared" si="2"/>
        <v>182.85663133760227</v>
      </c>
      <c r="H24" s="118">
        <f t="shared" si="2"/>
        <v>90.09143428485504</v>
      </c>
      <c r="I24" s="118">
        <f t="shared" si="2"/>
        <v>92.765197052747681</v>
      </c>
      <c r="J24" s="118">
        <f t="shared" si="2"/>
        <v>90.091434284855495</v>
      </c>
      <c r="K24" s="118">
        <f t="shared" si="2"/>
        <v>92.765197052747226</v>
      </c>
      <c r="L24" s="118">
        <f t="shared" si="2"/>
        <v>182.85663133760227</v>
      </c>
      <c r="M24" s="118">
        <f t="shared" si="2"/>
        <v>0</v>
      </c>
      <c r="N24" s="118">
        <f t="shared" si="2"/>
        <v>182.85663133760227</v>
      </c>
      <c r="O24" s="118">
        <f t="shared" si="2"/>
        <v>90.091434284855495</v>
      </c>
      <c r="P24" s="118">
        <f t="shared" si="2"/>
        <v>92.765197052747681</v>
      </c>
      <c r="Q24" s="118">
        <f t="shared" si="2"/>
        <v>182.85663133760227</v>
      </c>
    </row>
    <row r="25" spans="1:17" x14ac:dyDescent="0.25">
      <c r="A25" s="31" t="s">
        <v>138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</row>
    <row r="26" spans="1:17" x14ac:dyDescent="0.25">
      <c r="A26" s="110" t="s">
        <v>202</v>
      </c>
      <c r="B26" s="120">
        <f>B14-B9</f>
        <v>1671.7777777777774</v>
      </c>
      <c r="C26" s="120">
        <f t="shared" ref="C26:Q26" si="3">C14-C9</f>
        <v>3589.2164341979587</v>
      </c>
      <c r="D26" s="120">
        <f t="shared" si="3"/>
        <v>3348.6550906181401</v>
      </c>
      <c r="E26" s="120">
        <f t="shared" si="3"/>
        <v>2643.2070906181398</v>
      </c>
      <c r="F26" s="120">
        <f t="shared" si="3"/>
        <v>1730.3900906181389</v>
      </c>
      <c r="G26" s="120">
        <f t="shared" si="3"/>
        <v>1650.4320906181401</v>
      </c>
      <c r="H26" s="120">
        <f t="shared" si="3"/>
        <v>818.86343419795958</v>
      </c>
      <c r="I26" s="120">
        <f t="shared" si="3"/>
        <v>2018.9644649374095</v>
      </c>
      <c r="J26" s="120">
        <f t="shared" si="3"/>
        <v>1931.900464937411</v>
      </c>
      <c r="K26" s="120">
        <f t="shared" si="3"/>
        <v>4095.900464937411</v>
      </c>
      <c r="L26" s="120">
        <f t="shared" si="3"/>
        <v>2407.3391213575924</v>
      </c>
      <c r="M26" s="120">
        <f t="shared" si="3"/>
        <v>1797.4618085172297</v>
      </c>
      <c r="N26" s="120">
        <f t="shared" si="3"/>
        <v>4430.4618085172297</v>
      </c>
      <c r="O26" s="120">
        <f t="shared" si="3"/>
        <v>4600.900464937411</v>
      </c>
      <c r="P26" s="120">
        <f t="shared" si="3"/>
        <v>2426.6066730790408</v>
      </c>
      <c r="Q26" s="120">
        <f t="shared" si="3"/>
        <v>2034.4975990890598</v>
      </c>
    </row>
    <row r="27" spans="1:17" x14ac:dyDescent="0.25">
      <c r="A27" s="180" t="s">
        <v>201</v>
      </c>
      <c r="B27" s="189">
        <f t="shared" ref="B27:Q27" si="4">B15-B10</f>
        <v>2107.2222222222217</v>
      </c>
      <c r="C27" s="189">
        <f t="shared" si="4"/>
        <v>764.22222222222081</v>
      </c>
      <c r="D27" s="189">
        <f t="shared" si="4"/>
        <v>1063.2222222222217</v>
      </c>
      <c r="E27" s="189">
        <f t="shared" si="4"/>
        <v>898.22222222222172</v>
      </c>
      <c r="F27" s="189">
        <f t="shared" si="4"/>
        <v>964.60221628921408</v>
      </c>
      <c r="G27" s="189">
        <f t="shared" si="4"/>
        <v>693.60221628921408</v>
      </c>
      <c r="H27" s="189">
        <f t="shared" si="4"/>
        <v>2170.602216289215</v>
      </c>
      <c r="I27" s="189">
        <f t="shared" si="4"/>
        <v>1037.6022162892141</v>
      </c>
      <c r="J27" s="189">
        <f t="shared" si="4"/>
        <v>1900.6022162892132</v>
      </c>
      <c r="K27" s="189">
        <f t="shared" si="4"/>
        <v>745.22222222222172</v>
      </c>
      <c r="L27" s="189">
        <f t="shared" si="4"/>
        <v>1119.9822103562074</v>
      </c>
      <c r="M27" s="189">
        <f t="shared" si="4"/>
        <v>805.60221628921499</v>
      </c>
      <c r="N27" s="189">
        <f t="shared" si="4"/>
        <v>824.98221035620736</v>
      </c>
      <c r="O27" s="189">
        <f t="shared" si="4"/>
        <v>674.98221035620736</v>
      </c>
      <c r="P27" s="189">
        <f t="shared" si="4"/>
        <v>674.98221035620736</v>
      </c>
      <c r="Q27" s="189">
        <f t="shared" si="4"/>
        <v>733.47659957502765</v>
      </c>
    </row>
    <row r="28" spans="1:17" x14ac:dyDescent="0.25">
      <c r="A28" s="108" t="s">
        <v>200</v>
      </c>
      <c r="B28" s="118">
        <f t="shared" ref="B28:Q28" si="5">B16-B11</f>
        <v>213.99431984536682</v>
      </c>
      <c r="C28" s="118">
        <f t="shared" si="5"/>
        <v>184.16412985188344</v>
      </c>
      <c r="D28" s="118">
        <f t="shared" si="5"/>
        <v>154.33393985839939</v>
      </c>
      <c r="E28" s="118">
        <f t="shared" si="5"/>
        <v>214.59518414977128</v>
      </c>
      <c r="F28" s="118">
        <f t="shared" si="5"/>
        <v>184.76499415628768</v>
      </c>
      <c r="G28" s="118">
        <f t="shared" si="5"/>
        <v>247.70000121555086</v>
      </c>
      <c r="H28" s="118">
        <f t="shared" si="5"/>
        <v>195.90886978526123</v>
      </c>
      <c r="I28" s="118">
        <f t="shared" si="5"/>
        <v>231.18093540771815</v>
      </c>
      <c r="J28" s="118">
        <f t="shared" si="5"/>
        <v>582.50936969257327</v>
      </c>
      <c r="K28" s="118">
        <f t="shared" si="5"/>
        <v>648.53017263982611</v>
      </c>
      <c r="L28" s="118">
        <f t="shared" si="5"/>
        <v>298.41984415678962</v>
      </c>
      <c r="M28" s="118">
        <f t="shared" si="5"/>
        <v>299.93671272649908</v>
      </c>
      <c r="N28" s="118">
        <f t="shared" si="5"/>
        <v>357.4066212901962</v>
      </c>
      <c r="O28" s="118">
        <f t="shared" si="5"/>
        <v>346.11162129019613</v>
      </c>
      <c r="P28" s="118">
        <f t="shared" si="5"/>
        <v>366.34712119750839</v>
      </c>
      <c r="Q28" s="118">
        <f t="shared" si="5"/>
        <v>392.73458959973686</v>
      </c>
    </row>
    <row r="29" spans="1:17" x14ac:dyDescent="0.25">
      <c r="A29" s="123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</row>
    <row r="30" spans="1:17" x14ac:dyDescent="0.25">
      <c r="A30" s="31" t="s">
        <v>77</v>
      </c>
      <c r="B30" s="217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</row>
    <row r="31" spans="1:17" x14ac:dyDescent="0.25">
      <c r="A31" s="50" t="s">
        <v>69</v>
      </c>
      <c r="B31" s="38">
        <v>2600.4651001191605</v>
      </c>
      <c r="C31" s="38">
        <v>2378.4874999999997</v>
      </c>
      <c r="D31" s="38">
        <v>2247.3573700000002</v>
      </c>
      <c r="E31" s="38">
        <v>2356.6373399999993</v>
      </c>
      <c r="F31" s="38">
        <v>2499.0980900000004</v>
      </c>
      <c r="G31" s="38">
        <v>2520.2983565028726</v>
      </c>
      <c r="H31" s="38">
        <v>2562.3608899999999</v>
      </c>
      <c r="I31" s="38">
        <v>2924.3393500000002</v>
      </c>
      <c r="J31" s="38">
        <v>2645.1183899999992</v>
      </c>
      <c r="K31" s="38">
        <v>2554.1934700000002</v>
      </c>
      <c r="L31" s="38">
        <v>2719.0436049952191</v>
      </c>
      <c r="M31" s="38">
        <v>2994.6357175174435</v>
      </c>
      <c r="N31" s="38">
        <v>2698.5757464909848</v>
      </c>
      <c r="O31" s="38">
        <v>2549.0246744178976</v>
      </c>
      <c r="P31" s="38">
        <v>2628.9863115735011</v>
      </c>
      <c r="Q31" s="38">
        <v>2579.7322938795241</v>
      </c>
    </row>
    <row r="32" spans="1:17" x14ac:dyDescent="0.25">
      <c r="A32" s="55" t="s">
        <v>33</v>
      </c>
      <c r="B32" s="54">
        <v>1441.2977723430215</v>
      </c>
      <c r="C32" s="54">
        <v>1098.80954</v>
      </c>
      <c r="D32" s="54">
        <v>918.05147000000011</v>
      </c>
      <c r="E32" s="54">
        <v>841.8296499999999</v>
      </c>
      <c r="F32" s="54">
        <v>884.35154999999997</v>
      </c>
      <c r="G32" s="54">
        <v>807.66523584841161</v>
      </c>
      <c r="H32" s="54">
        <v>826.66116999999997</v>
      </c>
      <c r="I32" s="54">
        <v>1155.66039</v>
      </c>
      <c r="J32" s="54">
        <v>949.55070999999998</v>
      </c>
      <c r="K32" s="54">
        <v>686.64333999999997</v>
      </c>
      <c r="L32" s="54">
        <v>735.759274307194</v>
      </c>
      <c r="M32" s="54">
        <v>892.42643256205145</v>
      </c>
      <c r="N32" s="54">
        <v>712.30190266764282</v>
      </c>
      <c r="O32" s="54">
        <v>613.8531463952412</v>
      </c>
      <c r="P32" s="54">
        <v>621.16969615598362</v>
      </c>
      <c r="Q32" s="54">
        <v>579.12604757528072</v>
      </c>
    </row>
    <row r="33" spans="1:17" x14ac:dyDescent="0.25">
      <c r="A33" s="52" t="s">
        <v>32</v>
      </c>
      <c r="B33" s="51">
        <v>143.69279487285246</v>
      </c>
      <c r="C33" s="51">
        <v>167.91221999999999</v>
      </c>
      <c r="D33" s="51">
        <v>199.52148</v>
      </c>
      <c r="E33" s="51">
        <v>300.73866999999996</v>
      </c>
      <c r="F33" s="51">
        <v>290.43662</v>
      </c>
      <c r="G33" s="51">
        <v>339.49708303258637</v>
      </c>
      <c r="H33" s="51">
        <v>208.31119000000001</v>
      </c>
      <c r="I33" s="51">
        <v>139.87856000000002</v>
      </c>
      <c r="J33" s="51">
        <v>145.93556000000001</v>
      </c>
      <c r="K33" s="51">
        <v>172.1437</v>
      </c>
      <c r="L33" s="51">
        <v>144.21175683294425</v>
      </c>
      <c r="M33" s="51">
        <v>105.33477662600552</v>
      </c>
      <c r="N33" s="51">
        <v>84.935418079921149</v>
      </c>
      <c r="O33" s="51">
        <v>78.198181201652076</v>
      </c>
      <c r="P33" s="51">
        <v>57.920535775736283</v>
      </c>
      <c r="Q33" s="51">
        <v>47.314989661268527</v>
      </c>
    </row>
    <row r="34" spans="1:17" x14ac:dyDescent="0.25">
      <c r="A34" s="53" t="s">
        <v>31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3" t="s">
        <v>30</v>
      </c>
      <c r="B35" s="51">
        <v>12.08704680915679</v>
      </c>
      <c r="C35" s="51">
        <v>17.58127</v>
      </c>
      <c r="D35" s="51">
        <v>38.45814</v>
      </c>
      <c r="E35" s="51">
        <v>32.977020000000003</v>
      </c>
      <c r="F35" s="51">
        <v>39.588360000000002</v>
      </c>
      <c r="G35" s="51">
        <v>20.875393092762966</v>
      </c>
      <c r="H35" s="51">
        <v>8.7926300000000008</v>
      </c>
      <c r="I35" s="51">
        <v>7.6851599999999998</v>
      </c>
      <c r="J35" s="51">
        <v>8.7959099999999992</v>
      </c>
      <c r="K35" s="51">
        <v>10.99259</v>
      </c>
      <c r="L35" s="51">
        <v>9.888220484923858</v>
      </c>
      <c r="M35" s="51">
        <v>8.7898153067660196</v>
      </c>
      <c r="N35" s="51">
        <v>5.493446686189448</v>
      </c>
      <c r="O35" s="51">
        <v>7.6908338282399553</v>
      </c>
      <c r="P35" s="51">
        <v>9.8882971351024072</v>
      </c>
      <c r="Q35" s="51">
        <v>8.7894275791979251</v>
      </c>
    </row>
    <row r="36" spans="1:17" x14ac:dyDescent="0.25">
      <c r="A36" s="53" t="s">
        <v>76</v>
      </c>
      <c r="B36" s="51">
        <v>38.933334611264513</v>
      </c>
      <c r="C36" s="51">
        <v>47.109729999999999</v>
      </c>
      <c r="D36" s="51">
        <v>51.217910000000003</v>
      </c>
      <c r="E36" s="51">
        <v>54.302610000000001</v>
      </c>
      <c r="F36" s="51">
        <v>66.667509999999993</v>
      </c>
      <c r="G36" s="51">
        <v>52.260397970716092</v>
      </c>
      <c r="H36" s="51">
        <v>45.124409999999997</v>
      </c>
      <c r="I36" s="51">
        <v>44.120690000000003</v>
      </c>
      <c r="J36" s="51">
        <v>52.34055</v>
      </c>
      <c r="K36" s="51">
        <v>47.625970000000002</v>
      </c>
      <c r="L36" s="51">
        <v>47.575079906121459</v>
      </c>
      <c r="M36" s="51">
        <v>55.84483685666892</v>
      </c>
      <c r="N36" s="51">
        <v>44.475241457327854</v>
      </c>
      <c r="O36" s="51">
        <v>35.158431694351819</v>
      </c>
      <c r="P36" s="51">
        <v>31.026274713088331</v>
      </c>
      <c r="Q36" s="51">
        <v>30.810884830424154</v>
      </c>
    </row>
    <row r="37" spans="1:17" x14ac:dyDescent="0.25">
      <c r="A37" s="53" t="s">
        <v>29</v>
      </c>
      <c r="B37" s="51">
        <v>92.672413452431158</v>
      </c>
      <c r="C37" s="51">
        <v>103.22122</v>
      </c>
      <c r="D37" s="51">
        <v>109.84542999999999</v>
      </c>
      <c r="E37" s="51">
        <v>107.95981999999999</v>
      </c>
      <c r="F37" s="51">
        <v>106.98174</v>
      </c>
      <c r="G37" s="51">
        <v>97.449605470663187</v>
      </c>
      <c r="H37" s="51">
        <v>68.793639999999996</v>
      </c>
      <c r="I37" s="51">
        <v>50.572679999999998</v>
      </c>
      <c r="J37" s="51">
        <v>57.29936</v>
      </c>
      <c r="K37" s="51">
        <v>46.738320000000002</v>
      </c>
      <c r="L37" s="51">
        <v>43.947285951612166</v>
      </c>
      <c r="M37" s="51">
        <v>39.171428030744025</v>
      </c>
      <c r="N37" s="51">
        <v>33.438116376029164</v>
      </c>
      <c r="O37" s="51">
        <v>31.52743434207412</v>
      </c>
      <c r="P37" s="51">
        <v>16.241656196029364</v>
      </c>
      <c r="Q37" s="51">
        <v>6.6876439121635185</v>
      </c>
    </row>
    <row r="38" spans="1:17" x14ac:dyDescent="0.25">
      <c r="A38" s="53" t="s">
        <v>28</v>
      </c>
      <c r="B38" s="51">
        <v>0</v>
      </c>
      <c r="C38" s="51">
        <v>0</v>
      </c>
      <c r="D38" s="51">
        <v>0</v>
      </c>
      <c r="E38" s="51">
        <v>105.49921999999999</v>
      </c>
      <c r="F38" s="51">
        <v>77.199010000000001</v>
      </c>
      <c r="G38" s="51">
        <v>168.91168649844411</v>
      </c>
      <c r="H38" s="51">
        <v>85.60051</v>
      </c>
      <c r="I38" s="51">
        <v>37.500030000000002</v>
      </c>
      <c r="J38" s="51">
        <v>27.499739999999999</v>
      </c>
      <c r="K38" s="51">
        <v>66.786819999999992</v>
      </c>
      <c r="L38" s="51">
        <v>42.801170490286758</v>
      </c>
      <c r="M38" s="51">
        <v>1.5286964318265568</v>
      </c>
      <c r="N38" s="51">
        <v>1.5286135603746844</v>
      </c>
      <c r="O38" s="51">
        <v>3.8214813369861798</v>
      </c>
      <c r="P38" s="51">
        <v>0.76430773151618681</v>
      </c>
      <c r="Q38" s="51">
        <v>1.0270333394829367</v>
      </c>
    </row>
    <row r="39" spans="1:17" x14ac:dyDescent="0.25">
      <c r="A39" s="52" t="s">
        <v>27</v>
      </c>
      <c r="B39" s="51">
        <v>678.3425901840377</v>
      </c>
      <c r="C39" s="51">
        <v>782.43651</v>
      </c>
      <c r="D39" s="51">
        <v>812.18027999999993</v>
      </c>
      <c r="E39" s="51">
        <v>867.64724999999999</v>
      </c>
      <c r="F39" s="51">
        <v>948.89301</v>
      </c>
      <c r="G39" s="51">
        <v>963.12687071176686</v>
      </c>
      <c r="H39" s="51">
        <v>1020.81147</v>
      </c>
      <c r="I39" s="51">
        <v>1052.8128099999999</v>
      </c>
      <c r="J39" s="51">
        <v>984.43714</v>
      </c>
      <c r="K39" s="51">
        <v>1018.08137</v>
      </c>
      <c r="L39" s="51">
        <v>1062.5379987476017</v>
      </c>
      <c r="M39" s="51">
        <v>1107.2380984547437</v>
      </c>
      <c r="N39" s="51">
        <v>1051.7667627652452</v>
      </c>
      <c r="O39" s="51">
        <v>1014.2040794662468</v>
      </c>
      <c r="P39" s="51">
        <v>1022.8343223640106</v>
      </c>
      <c r="Q39" s="51">
        <v>1011.6480394467557</v>
      </c>
    </row>
    <row r="40" spans="1:17" x14ac:dyDescent="0.25">
      <c r="A40" s="53" t="s">
        <v>66</v>
      </c>
      <c r="B40" s="51">
        <v>668.21517602911081</v>
      </c>
      <c r="C40" s="51">
        <v>760.93669999999997</v>
      </c>
      <c r="D40" s="51">
        <v>793.78004999999996</v>
      </c>
      <c r="E40" s="51">
        <v>849.851</v>
      </c>
      <c r="F40" s="51">
        <v>912.99044000000004</v>
      </c>
      <c r="G40" s="51">
        <v>930.4035468294195</v>
      </c>
      <c r="H40" s="51">
        <v>985.82070999999996</v>
      </c>
      <c r="I40" s="51">
        <v>1014.29516</v>
      </c>
      <c r="J40" s="51">
        <v>948.03786000000002</v>
      </c>
      <c r="K40" s="51">
        <v>988.66318999999999</v>
      </c>
      <c r="L40" s="51">
        <v>1023.9882971748578</v>
      </c>
      <c r="M40" s="51">
        <v>1062.6705856324286</v>
      </c>
      <c r="N40" s="51">
        <v>1011.4740591173387</v>
      </c>
      <c r="O40" s="51">
        <v>977.13866085211566</v>
      </c>
      <c r="P40" s="51">
        <v>976.23151620312558</v>
      </c>
      <c r="Q40" s="51">
        <v>967.68116826690857</v>
      </c>
    </row>
    <row r="41" spans="1:17" x14ac:dyDescent="0.25">
      <c r="A41" s="53" t="s">
        <v>25</v>
      </c>
      <c r="B41" s="51">
        <v>10.127414154926893</v>
      </c>
      <c r="C41" s="51">
        <v>21.49981</v>
      </c>
      <c r="D41" s="51">
        <v>18.400229999999997</v>
      </c>
      <c r="E41" s="51">
        <v>17.796250000000001</v>
      </c>
      <c r="F41" s="51">
        <v>35.902569999999997</v>
      </c>
      <c r="G41" s="51">
        <v>32.723323882347394</v>
      </c>
      <c r="H41" s="51">
        <v>34.990760000000002</v>
      </c>
      <c r="I41" s="51">
        <v>38.517650000000003</v>
      </c>
      <c r="J41" s="51">
        <v>36.399279999999997</v>
      </c>
      <c r="K41" s="51">
        <v>29.41818</v>
      </c>
      <c r="L41" s="51">
        <v>38.549701572743807</v>
      </c>
      <c r="M41" s="51">
        <v>44.567512822315116</v>
      </c>
      <c r="N41" s="51">
        <v>40.292703647906499</v>
      </c>
      <c r="O41" s="51">
        <v>37.065418614131076</v>
      </c>
      <c r="P41" s="51">
        <v>46.602806160885038</v>
      </c>
      <c r="Q41" s="51">
        <v>43.966871179847132</v>
      </c>
    </row>
    <row r="42" spans="1:17" x14ac:dyDescent="0.25">
      <c r="A42" s="52" t="s">
        <v>24</v>
      </c>
      <c r="B42" s="51">
        <v>11.417068459019635</v>
      </c>
      <c r="C42" s="51">
        <v>19.115739999999999</v>
      </c>
      <c r="D42" s="51">
        <v>19.099260000000001</v>
      </c>
      <c r="E42" s="51">
        <v>37.611580000000004</v>
      </c>
      <c r="F42" s="51">
        <v>49.905159999999995</v>
      </c>
      <c r="G42" s="51">
        <v>84.265138103564539</v>
      </c>
      <c r="H42" s="51">
        <v>162.45333000000005</v>
      </c>
      <c r="I42" s="51">
        <v>187.60749999999999</v>
      </c>
      <c r="J42" s="51">
        <v>191.11224000000007</v>
      </c>
      <c r="K42" s="51">
        <v>297.32060999999999</v>
      </c>
      <c r="L42" s="51">
        <v>367.53587182956045</v>
      </c>
      <c r="M42" s="51">
        <v>440.24094709655856</v>
      </c>
      <c r="N42" s="51">
        <v>426.34015850948379</v>
      </c>
      <c r="O42" s="51">
        <v>439.66729455777835</v>
      </c>
      <c r="P42" s="51">
        <v>514.16336089148683</v>
      </c>
      <c r="Q42" s="51">
        <v>511.27325404476153</v>
      </c>
    </row>
    <row r="43" spans="1:17" x14ac:dyDescent="0.25">
      <c r="A43" s="53" t="s">
        <v>23</v>
      </c>
      <c r="B43" s="51">
        <v>11.417068459019635</v>
      </c>
      <c r="C43" s="51">
        <v>19.115739999999999</v>
      </c>
      <c r="D43" s="51">
        <v>19.099260000000001</v>
      </c>
      <c r="E43" s="51">
        <v>37.611580000000004</v>
      </c>
      <c r="F43" s="51">
        <v>49.905159999999995</v>
      </c>
      <c r="G43" s="51">
        <v>84.265138103564539</v>
      </c>
      <c r="H43" s="51">
        <v>162.45333000000005</v>
      </c>
      <c r="I43" s="51">
        <v>187.60749999999999</v>
      </c>
      <c r="J43" s="51">
        <v>191.11224000000007</v>
      </c>
      <c r="K43" s="51">
        <v>297.32060999999999</v>
      </c>
      <c r="L43" s="51">
        <v>367.53587182956045</v>
      </c>
      <c r="M43" s="51">
        <v>440.24094709655856</v>
      </c>
      <c r="N43" s="51">
        <v>426.34015850948379</v>
      </c>
      <c r="O43" s="51">
        <v>439.57175633529693</v>
      </c>
      <c r="P43" s="51">
        <v>513.11242971574393</v>
      </c>
      <c r="Q43" s="51">
        <v>510.31787608660909</v>
      </c>
    </row>
    <row r="44" spans="1:17" x14ac:dyDescent="0.25">
      <c r="A44" s="53" t="s">
        <v>74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9.5538222481446944E-2</v>
      </c>
      <c r="P44" s="51">
        <v>1.0509311757429454</v>
      </c>
      <c r="Q44" s="51">
        <v>0.95537795815244098</v>
      </c>
    </row>
    <row r="45" spans="1:17" x14ac:dyDescent="0.25">
      <c r="A45" s="53" t="s">
        <v>73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72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71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2" t="s">
        <v>22</v>
      </c>
      <c r="B48" s="51">
        <v>42.82482527149952</v>
      </c>
      <c r="C48" s="51">
        <v>42.398789999999998</v>
      </c>
      <c r="D48" s="51">
        <v>36.499879999999997</v>
      </c>
      <c r="E48" s="51">
        <v>38.101730000000003</v>
      </c>
      <c r="F48" s="51">
        <v>28.901499999999999</v>
      </c>
      <c r="G48" s="51">
        <v>26.51246238517027</v>
      </c>
      <c r="H48" s="51">
        <v>26.10003</v>
      </c>
      <c r="I48" s="51">
        <v>27.697500000000002</v>
      </c>
      <c r="J48" s="51">
        <v>22.701689999999999</v>
      </c>
      <c r="K48" s="51">
        <v>22.100580000000001</v>
      </c>
      <c r="L48" s="51">
        <v>31.790622268602959</v>
      </c>
      <c r="M48" s="51">
        <v>32.889493360395242</v>
      </c>
      <c r="N48" s="51">
        <v>32.96069235237821</v>
      </c>
      <c r="O48" s="51">
        <v>24.863945093614504</v>
      </c>
      <c r="P48" s="51">
        <v>25.198353226902555</v>
      </c>
      <c r="Q48" s="51">
        <v>27.873060619269417</v>
      </c>
    </row>
    <row r="49" spans="1:17" x14ac:dyDescent="0.25">
      <c r="A49" s="63" t="s">
        <v>21</v>
      </c>
      <c r="B49" s="62">
        <v>282.89004898872986</v>
      </c>
      <c r="C49" s="62">
        <v>267.81470000000002</v>
      </c>
      <c r="D49" s="62">
        <v>262.005</v>
      </c>
      <c r="E49" s="62">
        <v>270.70846</v>
      </c>
      <c r="F49" s="62">
        <v>296.61025000000001</v>
      </c>
      <c r="G49" s="62">
        <v>299.23156642137315</v>
      </c>
      <c r="H49" s="62">
        <v>318.02370000000002</v>
      </c>
      <c r="I49" s="62">
        <v>360.68259</v>
      </c>
      <c r="J49" s="62">
        <v>351.38105000000002</v>
      </c>
      <c r="K49" s="62">
        <v>357.90386999999998</v>
      </c>
      <c r="L49" s="62">
        <v>377.20808100931578</v>
      </c>
      <c r="M49" s="62">
        <v>416.50596941768907</v>
      </c>
      <c r="N49" s="62">
        <v>390.27081211631321</v>
      </c>
      <c r="O49" s="62">
        <v>378.23802770336459</v>
      </c>
      <c r="P49" s="62">
        <v>387.70004315938121</v>
      </c>
      <c r="Q49" s="62">
        <v>402.49690253218802</v>
      </c>
    </row>
    <row r="50" spans="1:17" x14ac:dyDescent="0.25">
      <c r="A50" s="191" t="s">
        <v>105</v>
      </c>
      <c r="B50" s="190">
        <f t="shared" ref="B50:Q50" si="6">SUM(B51:B53)</f>
        <v>2600.4651001191605</v>
      </c>
      <c r="C50" s="190">
        <f t="shared" si="6"/>
        <v>2378.4874999999997</v>
      </c>
      <c r="D50" s="190">
        <f t="shared" si="6"/>
        <v>2247.3573700000002</v>
      </c>
      <c r="E50" s="190">
        <f t="shared" si="6"/>
        <v>2356.6373399999993</v>
      </c>
      <c r="F50" s="190">
        <f t="shared" si="6"/>
        <v>2499.0980900000004</v>
      </c>
      <c r="G50" s="190">
        <f t="shared" si="6"/>
        <v>2520.2983565028726</v>
      </c>
      <c r="H50" s="190">
        <f t="shared" si="6"/>
        <v>2562.3608899999999</v>
      </c>
      <c r="I50" s="190">
        <f t="shared" si="6"/>
        <v>2924.3393500000002</v>
      </c>
      <c r="J50" s="190">
        <f t="shared" si="6"/>
        <v>2645.1183899999992</v>
      </c>
      <c r="K50" s="190">
        <f t="shared" si="6"/>
        <v>2554.1934699999997</v>
      </c>
      <c r="L50" s="190">
        <f t="shared" si="6"/>
        <v>2719.0436049952186</v>
      </c>
      <c r="M50" s="190">
        <f t="shared" si="6"/>
        <v>2994.6357175174439</v>
      </c>
      <c r="N50" s="190">
        <f t="shared" si="6"/>
        <v>2698.5757464909852</v>
      </c>
      <c r="O50" s="190">
        <f t="shared" si="6"/>
        <v>2549.024674417898</v>
      </c>
      <c r="P50" s="190">
        <f t="shared" si="6"/>
        <v>2628.9863115735006</v>
      </c>
      <c r="Q50" s="190">
        <f t="shared" si="6"/>
        <v>2579.7322938795246</v>
      </c>
    </row>
    <row r="51" spans="1:17" x14ac:dyDescent="0.25">
      <c r="A51" s="216" t="s">
        <v>38</v>
      </c>
      <c r="B51" s="215">
        <v>1655.06</v>
      </c>
      <c r="C51" s="215">
        <v>1315.409737099242</v>
      </c>
      <c r="D51" s="215">
        <v>1190.427166450364</v>
      </c>
      <c r="E51" s="215">
        <v>1270.909537151809</v>
      </c>
      <c r="F51" s="215">
        <v>1343.3848978737788</v>
      </c>
      <c r="G51" s="215">
        <v>1331.8733463148353</v>
      </c>
      <c r="H51" s="215">
        <v>1456.1932386934052</v>
      </c>
      <c r="I51" s="215">
        <v>1659.4876926077188</v>
      </c>
      <c r="J51" s="215">
        <v>1551.2769129831347</v>
      </c>
      <c r="K51" s="215">
        <v>1429.3886005157071</v>
      </c>
      <c r="L51" s="215">
        <v>1454.0104356597346</v>
      </c>
      <c r="M51" s="215">
        <v>1686.7054382364663</v>
      </c>
      <c r="N51" s="215">
        <v>1320.718131883727</v>
      </c>
      <c r="O51" s="215">
        <v>1189.2509210636388</v>
      </c>
      <c r="P51" s="215">
        <v>1236.1478335407435</v>
      </c>
      <c r="Q51" s="215">
        <v>1215.3171047313224</v>
      </c>
    </row>
    <row r="52" spans="1:17" x14ac:dyDescent="0.25">
      <c r="A52" s="179" t="s">
        <v>37</v>
      </c>
      <c r="B52" s="214">
        <v>359.6484707957577</v>
      </c>
      <c r="C52" s="214">
        <v>445.09676013636164</v>
      </c>
      <c r="D52" s="214">
        <v>418.19319904858776</v>
      </c>
      <c r="E52" s="214">
        <v>420.32378193117609</v>
      </c>
      <c r="F52" s="214">
        <v>455.82474539453227</v>
      </c>
      <c r="G52" s="214">
        <v>467.5640276352172</v>
      </c>
      <c r="H52" s="214">
        <v>357.80869904233253</v>
      </c>
      <c r="I52" s="214">
        <v>436.52136346400005</v>
      </c>
      <c r="J52" s="214">
        <v>360.78375936538089</v>
      </c>
      <c r="K52" s="214">
        <v>407.23095473744968</v>
      </c>
      <c r="L52" s="214">
        <v>445.29698996974821</v>
      </c>
      <c r="M52" s="214">
        <v>428.33919608553902</v>
      </c>
      <c r="N52" s="214">
        <v>419.59324691003116</v>
      </c>
      <c r="O52" s="214">
        <v>414.6861678115468</v>
      </c>
      <c r="P52" s="214">
        <v>404.24149611080958</v>
      </c>
      <c r="Q52" s="214">
        <v>413.62968980852122</v>
      </c>
    </row>
    <row r="53" spans="1:17" x14ac:dyDescent="0.25">
      <c r="A53" s="119" t="s">
        <v>36</v>
      </c>
      <c r="B53" s="213">
        <v>585.75662932340288</v>
      </c>
      <c r="C53" s="213">
        <v>617.98100276439618</v>
      </c>
      <c r="D53" s="213">
        <v>638.73700450104843</v>
      </c>
      <c r="E53" s="213">
        <v>665.40402091701412</v>
      </c>
      <c r="F53" s="213">
        <v>699.88844673168933</v>
      </c>
      <c r="G53" s="213">
        <v>720.86098255282013</v>
      </c>
      <c r="H53" s="213">
        <v>748.35895226426203</v>
      </c>
      <c r="I53" s="213">
        <v>828.33029392828121</v>
      </c>
      <c r="J53" s="213">
        <v>733.05771765148359</v>
      </c>
      <c r="K53" s="213">
        <v>717.57391474684312</v>
      </c>
      <c r="L53" s="213">
        <v>819.73617936573589</v>
      </c>
      <c r="M53" s="213">
        <v>879.59108319543827</v>
      </c>
      <c r="N53" s="213">
        <v>958.26436769722704</v>
      </c>
      <c r="O53" s="213">
        <v>945.08758554271242</v>
      </c>
      <c r="P53" s="213">
        <v>988.59698192194776</v>
      </c>
      <c r="Q53" s="213">
        <v>950.78549933968077</v>
      </c>
    </row>
    <row r="54" spans="1:17" x14ac:dyDescent="0.2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 x14ac:dyDescent="0.25">
      <c r="A55" s="31" t="s">
        <v>63</v>
      </c>
      <c r="B55" s="70">
        <f t="shared" ref="B55:Q55" si="7">SUM(B56:B57)</f>
        <v>17350.500639117101</v>
      </c>
      <c r="C55" s="70">
        <f t="shared" si="7"/>
        <v>14951.455135777873</v>
      </c>
      <c r="D55" s="70">
        <f t="shared" si="7"/>
        <v>14111.125610087729</v>
      </c>
      <c r="E55" s="70">
        <f t="shared" si="7"/>
        <v>14609.489583735012</v>
      </c>
      <c r="F55" s="70">
        <f t="shared" si="7"/>
        <v>15676.031030855756</v>
      </c>
      <c r="G55" s="70">
        <f t="shared" si="7"/>
        <v>15507.750518982553</v>
      </c>
      <c r="H55" s="70">
        <f t="shared" si="7"/>
        <v>16831.351334991741</v>
      </c>
      <c r="I55" s="70">
        <f t="shared" si="7"/>
        <v>19380.419948531773</v>
      </c>
      <c r="J55" s="70">
        <f t="shared" si="7"/>
        <v>18045.307304727699</v>
      </c>
      <c r="K55" s="70">
        <f t="shared" si="7"/>
        <v>16333.071846573795</v>
      </c>
      <c r="L55" s="70">
        <f t="shared" si="7"/>
        <v>17672.880008281234</v>
      </c>
      <c r="M55" s="70">
        <f t="shared" si="7"/>
        <v>20006.102643181934</v>
      </c>
      <c r="N55" s="70">
        <f t="shared" si="7"/>
        <v>17692.765117359802</v>
      </c>
      <c r="O55" s="70">
        <f t="shared" si="7"/>
        <v>16660.194205405849</v>
      </c>
      <c r="P55" s="70">
        <f t="shared" si="7"/>
        <v>17694.789926477988</v>
      </c>
      <c r="Q55" s="70">
        <f t="shared" si="7"/>
        <v>17445.636647293384</v>
      </c>
    </row>
    <row r="56" spans="1:17" x14ac:dyDescent="0.25">
      <c r="A56" s="55" t="s">
        <v>343</v>
      </c>
      <c r="B56" s="54">
        <v>7905.5258691171002</v>
      </c>
      <c r="C56" s="54">
        <v>6842.7923657778729</v>
      </c>
      <c r="D56" s="54">
        <v>6279.5398000877285</v>
      </c>
      <c r="E56" s="54">
        <v>6670.7618137350109</v>
      </c>
      <c r="F56" s="54">
        <v>7006.1454008557557</v>
      </c>
      <c r="G56" s="54">
        <v>7151.9586789825544</v>
      </c>
      <c r="H56" s="54">
        <v>7297.9510749917399</v>
      </c>
      <c r="I56" s="54">
        <v>8576.6810785317721</v>
      </c>
      <c r="J56" s="54">
        <v>7665.169364727697</v>
      </c>
      <c r="K56" s="54">
        <v>7232.7872065737965</v>
      </c>
      <c r="L56" s="54">
        <v>7823.3410882812323</v>
      </c>
      <c r="M56" s="54">
        <v>8615.4768331819341</v>
      </c>
      <c r="N56" s="54">
        <v>7672.7046773598031</v>
      </c>
      <c r="O56" s="54">
        <v>7243.7028254058487</v>
      </c>
      <c r="P56" s="54">
        <v>7593.9775664779881</v>
      </c>
      <c r="Q56" s="54">
        <v>7357.0800372933845</v>
      </c>
    </row>
    <row r="57" spans="1:17" x14ac:dyDescent="0.25">
      <c r="A57" s="52" t="s">
        <v>106</v>
      </c>
      <c r="B57" s="51">
        <v>9444.9747700000007</v>
      </c>
      <c r="C57" s="51">
        <v>8108.6627699999999</v>
      </c>
      <c r="D57" s="51">
        <v>7831.5858099999996</v>
      </c>
      <c r="E57" s="51">
        <v>7938.7277700000004</v>
      </c>
      <c r="F57" s="51">
        <v>8669.8856300000007</v>
      </c>
      <c r="G57" s="51">
        <v>8355.7918399999999</v>
      </c>
      <c r="H57" s="51">
        <v>9533.4002600000003</v>
      </c>
      <c r="I57" s="51">
        <v>10803.738869999999</v>
      </c>
      <c r="J57" s="51">
        <v>10380.137940000001</v>
      </c>
      <c r="K57" s="51">
        <v>9100.2846399999999</v>
      </c>
      <c r="L57" s="51">
        <v>9849.5389200000009</v>
      </c>
      <c r="M57" s="51">
        <v>11390.62581</v>
      </c>
      <c r="N57" s="51">
        <v>10020.060439999999</v>
      </c>
      <c r="O57" s="51">
        <v>9416.4913799999995</v>
      </c>
      <c r="P57" s="51">
        <v>10100.81236</v>
      </c>
      <c r="Q57" s="51">
        <v>10088.55661</v>
      </c>
    </row>
    <row r="58" spans="1:17" x14ac:dyDescent="0.25">
      <c r="A58" s="50" t="s">
        <v>105</v>
      </c>
      <c r="B58" s="38">
        <f t="shared" ref="B58:Q58" si="8">SUM(B59:B61)</f>
        <v>17350.500639117105</v>
      </c>
      <c r="C58" s="38">
        <f t="shared" si="8"/>
        <v>14951.455135777873</v>
      </c>
      <c r="D58" s="38">
        <f t="shared" si="8"/>
        <v>14111.125610087729</v>
      </c>
      <c r="E58" s="38">
        <f t="shared" si="8"/>
        <v>14609.489583735012</v>
      </c>
      <c r="F58" s="38">
        <f t="shared" si="8"/>
        <v>15676.031030855756</v>
      </c>
      <c r="G58" s="38">
        <f t="shared" si="8"/>
        <v>15507.750518982552</v>
      </c>
      <c r="H58" s="38">
        <f t="shared" si="8"/>
        <v>16831.351334991741</v>
      </c>
      <c r="I58" s="38">
        <f t="shared" si="8"/>
        <v>19380.419948531769</v>
      </c>
      <c r="J58" s="38">
        <f t="shared" si="8"/>
        <v>18045.307304727692</v>
      </c>
      <c r="K58" s="38">
        <f t="shared" si="8"/>
        <v>16333.071846573797</v>
      </c>
      <c r="L58" s="38">
        <f t="shared" si="8"/>
        <v>17672.880008281234</v>
      </c>
      <c r="M58" s="38">
        <f t="shared" si="8"/>
        <v>20006.102643181937</v>
      </c>
      <c r="N58" s="38">
        <f t="shared" si="8"/>
        <v>17692.765117359802</v>
      </c>
      <c r="O58" s="38">
        <f t="shared" si="8"/>
        <v>16660.194205405849</v>
      </c>
      <c r="P58" s="38">
        <f t="shared" si="8"/>
        <v>17694.789926477988</v>
      </c>
      <c r="Q58" s="38">
        <f t="shared" si="8"/>
        <v>17445.636647293384</v>
      </c>
    </row>
    <row r="59" spans="1:17" x14ac:dyDescent="0.25">
      <c r="A59" s="121" t="s">
        <v>38</v>
      </c>
      <c r="B59" s="120">
        <f>NMM_emi!B$5</f>
        <v>13814.197007390041</v>
      </c>
      <c r="C59" s="120">
        <f>NMM_emi!C$5</f>
        <v>11161.163019735159</v>
      </c>
      <c r="D59" s="120">
        <f>NMM_emi!D$5</f>
        <v>10300.866927814244</v>
      </c>
      <c r="E59" s="120">
        <f>NMM_emi!E$5</f>
        <v>10565.01008656187</v>
      </c>
      <c r="F59" s="120">
        <f>NMM_emi!F$5</f>
        <v>11406.006937897426</v>
      </c>
      <c r="G59" s="120">
        <f>NMM_emi!G$5</f>
        <v>11158.13823403159</v>
      </c>
      <c r="H59" s="120">
        <f>NMM_emi!H$5</f>
        <v>12611.944788482797</v>
      </c>
      <c r="I59" s="120">
        <f>NMM_emi!I$5</f>
        <v>14794.966022233066</v>
      </c>
      <c r="J59" s="120">
        <f>NMM_emi!J$5</f>
        <v>13778.656321566268</v>
      </c>
      <c r="K59" s="120">
        <f>NMM_emi!K$5</f>
        <v>12161.855974591072</v>
      </c>
      <c r="L59" s="120">
        <f>NMM_emi!L$5</f>
        <v>13029.157703049637</v>
      </c>
      <c r="M59" s="120">
        <f>NMM_emi!M$5</f>
        <v>15116.855791292732</v>
      </c>
      <c r="N59" s="120">
        <f>NMM_emi!N$5</f>
        <v>12822.440033147093</v>
      </c>
      <c r="O59" s="120">
        <f>NMM_emi!O$5</f>
        <v>11815.948434573496</v>
      </c>
      <c r="P59" s="120">
        <f>NMM_emi!P$5</f>
        <v>12729.624639049336</v>
      </c>
      <c r="Q59" s="120">
        <f>NMM_emi!Q$5</f>
        <v>12659.047402937567</v>
      </c>
    </row>
    <row r="60" spans="1:17" x14ac:dyDescent="0.25">
      <c r="A60" s="179" t="s">
        <v>37</v>
      </c>
      <c r="B60" s="189">
        <f>NMM_emi!B$47</f>
        <v>2163.7461572350894</v>
      </c>
      <c r="C60" s="189">
        <f>NMM_emi!C$47</f>
        <v>2346.2596556677308</v>
      </c>
      <c r="D60" s="189">
        <f>NMM_emi!D$47</f>
        <v>2317.761301790405</v>
      </c>
      <c r="E60" s="189">
        <f>NMM_emi!E$47</f>
        <v>2481.0848000677993</v>
      </c>
      <c r="F60" s="189">
        <f>NMM_emi!F$47</f>
        <v>2625.4356890932436</v>
      </c>
      <c r="G60" s="189">
        <f>NMM_emi!G$47</f>
        <v>2671.5280771356893</v>
      </c>
      <c r="H60" s="189">
        <f>NMM_emi!H$47</f>
        <v>2504.0604953216603</v>
      </c>
      <c r="I60" s="189">
        <f>NMM_emi!I$47</f>
        <v>2703.476376752109</v>
      </c>
      <c r="J60" s="189">
        <f>NMM_emi!J$47</f>
        <v>2605.550053410554</v>
      </c>
      <c r="K60" s="189">
        <f>NMM_emi!K$47</f>
        <v>2581.2006581312085</v>
      </c>
      <c r="L60" s="189">
        <f>NMM_emi!L$47</f>
        <v>2810.8531036623826</v>
      </c>
      <c r="M60" s="189">
        <f>NMM_emi!M$47</f>
        <v>2954.2929432868837</v>
      </c>
      <c r="N60" s="189">
        <f>NMM_emi!N$47</f>
        <v>2732.9367189657123</v>
      </c>
      <c r="O60" s="189">
        <f>NMM_emi!O$47</f>
        <v>2733.3615152164894</v>
      </c>
      <c r="P60" s="189">
        <f>NMM_emi!P$47</f>
        <v>2760.0707048927302</v>
      </c>
      <c r="Q60" s="189">
        <f>NMM_emi!Q$47</f>
        <v>2701.7120137646575</v>
      </c>
    </row>
    <row r="61" spans="1:17" x14ac:dyDescent="0.25">
      <c r="A61" s="119" t="s">
        <v>36</v>
      </c>
      <c r="B61" s="118">
        <f>NMM_emi!B$97</f>
        <v>1372.5574744919727</v>
      </c>
      <c r="C61" s="118">
        <f>NMM_emi!C$97</f>
        <v>1444.0324603749827</v>
      </c>
      <c r="D61" s="118">
        <f>NMM_emi!D$97</f>
        <v>1492.4973804830811</v>
      </c>
      <c r="E61" s="118">
        <f>NMM_emi!E$97</f>
        <v>1563.3946971053424</v>
      </c>
      <c r="F61" s="118">
        <f>NMM_emi!F$97</f>
        <v>1644.5884038650879</v>
      </c>
      <c r="G61" s="118">
        <f>NMM_emi!G$97</f>
        <v>1678.0842078152721</v>
      </c>
      <c r="H61" s="118">
        <f>NMM_emi!H$97</f>
        <v>1715.346051187282</v>
      </c>
      <c r="I61" s="118">
        <f>NMM_emi!I$97</f>
        <v>1881.977549546596</v>
      </c>
      <c r="J61" s="118">
        <f>NMM_emi!J$97</f>
        <v>1661.1009297508735</v>
      </c>
      <c r="K61" s="118">
        <f>NMM_emi!K$97</f>
        <v>1590.0152138515164</v>
      </c>
      <c r="L61" s="118">
        <f>NMM_emi!L$97</f>
        <v>1832.8692015692141</v>
      </c>
      <c r="M61" s="118">
        <f>NMM_emi!M$97</f>
        <v>1934.9539086023206</v>
      </c>
      <c r="N61" s="118">
        <f>NMM_emi!N$97</f>
        <v>2137.3883652469972</v>
      </c>
      <c r="O61" s="118">
        <f>NMM_emi!O$97</f>
        <v>2110.8842556158625</v>
      </c>
      <c r="P61" s="118">
        <f>NMM_emi!P$97</f>
        <v>2205.0945825359213</v>
      </c>
      <c r="Q61" s="118">
        <f>NMM_emi!Q$97</f>
        <v>2084.8772305911598</v>
      </c>
    </row>
    <row r="62" spans="1:17" x14ac:dyDescent="0.25">
      <c r="A62" s="117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</row>
    <row r="63" spans="1:17" x14ac:dyDescent="0.25">
      <c r="A63" s="184" t="s">
        <v>104</v>
      </c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</row>
    <row r="64" spans="1:17" x14ac:dyDescent="0.25">
      <c r="A64" s="110" t="s">
        <v>38</v>
      </c>
      <c r="B64" s="187">
        <f t="shared" ref="B64:Q64" si="9">IF(B$9=0,"",B$4/B$9*1000)</f>
        <v>114.90840787232516</v>
      </c>
      <c r="C64" s="187">
        <f t="shared" si="9"/>
        <v>52.55003440270012</v>
      </c>
      <c r="D64" s="187">
        <f t="shared" si="9"/>
        <v>109.77290563884642</v>
      </c>
      <c r="E64" s="187">
        <f t="shared" si="9"/>
        <v>114.23849388832849</v>
      </c>
      <c r="F64" s="187">
        <f t="shared" si="9"/>
        <v>109.98126500811898</v>
      </c>
      <c r="G64" s="187">
        <f t="shared" si="9"/>
        <v>102.60172522653568</v>
      </c>
      <c r="H64" s="187">
        <f t="shared" si="9"/>
        <v>118.1913100896077</v>
      </c>
      <c r="I64" s="187">
        <f t="shared" si="9"/>
        <v>128.7039267607507</v>
      </c>
      <c r="J64" s="187">
        <f t="shared" si="9"/>
        <v>124.32592466562316</v>
      </c>
      <c r="K64" s="187">
        <f t="shared" si="9"/>
        <v>124.31338003970356</v>
      </c>
      <c r="L64" s="187">
        <f t="shared" si="9"/>
        <v>107.80691840676165</v>
      </c>
      <c r="M64" s="187">
        <f t="shared" si="9"/>
        <v>100.68410810290555</v>
      </c>
      <c r="N64" s="187">
        <f t="shared" si="9"/>
        <v>99.529594332755536</v>
      </c>
      <c r="O64" s="187">
        <f t="shared" si="9"/>
        <v>101.19522197543735</v>
      </c>
      <c r="P64" s="187">
        <f t="shared" si="9"/>
        <v>106.83022178756936</v>
      </c>
      <c r="Q64" s="187">
        <f t="shared" si="9"/>
        <v>112.76564695162945</v>
      </c>
    </row>
    <row r="65" spans="1:17" x14ac:dyDescent="0.25">
      <c r="A65" s="180" t="s">
        <v>37</v>
      </c>
      <c r="B65" s="186">
        <f t="shared" ref="B65:Q65" si="10">IF(B$10=0,"",B$5/B$10*1000)</f>
        <v>189.75178717782686</v>
      </c>
      <c r="C65" s="186">
        <f t="shared" si="10"/>
        <v>86.777487642574684</v>
      </c>
      <c r="D65" s="186">
        <f t="shared" si="10"/>
        <v>181.27137443082358</v>
      </c>
      <c r="E65" s="186">
        <f t="shared" si="10"/>
        <v>188.64553761722004</v>
      </c>
      <c r="F65" s="186">
        <f t="shared" si="10"/>
        <v>181.61544466403618</v>
      </c>
      <c r="G65" s="186">
        <f t="shared" si="10"/>
        <v>169.42938371311641</v>
      </c>
      <c r="H65" s="186">
        <f t="shared" si="10"/>
        <v>195.17294455346089</v>
      </c>
      <c r="I65" s="186">
        <f t="shared" si="10"/>
        <v>212.53275170944568</v>
      </c>
      <c r="J65" s="186">
        <f t="shared" si="10"/>
        <v>205.30322223287544</v>
      </c>
      <c r="K65" s="186">
        <f t="shared" si="10"/>
        <v>180.30983673533424</v>
      </c>
      <c r="L65" s="186">
        <f t="shared" si="10"/>
        <v>144.62313692013706</v>
      </c>
      <c r="M65" s="186">
        <f t="shared" si="10"/>
        <v>159.3158822976508</v>
      </c>
      <c r="N65" s="186">
        <f t="shared" si="10"/>
        <v>137.88796164985757</v>
      </c>
      <c r="O65" s="186">
        <f t="shared" si="10"/>
        <v>128.96704011543494</v>
      </c>
      <c r="P65" s="186">
        <f t="shared" si="10"/>
        <v>144.32842174405803</v>
      </c>
      <c r="Q65" s="186">
        <f t="shared" si="10"/>
        <v>149.54734707550978</v>
      </c>
    </row>
    <row r="66" spans="1:17" x14ac:dyDescent="0.25">
      <c r="A66" s="108" t="s">
        <v>57</v>
      </c>
      <c r="B66" s="185">
        <f t="shared" ref="B66:Q66" si="11">IF(B$11=0,"",B$6/B$11*1000)</f>
        <v>264.77498989803445</v>
      </c>
      <c r="C66" s="185">
        <f t="shared" si="11"/>
        <v>121.08717791631115</v>
      </c>
      <c r="D66" s="185">
        <f t="shared" si="11"/>
        <v>252.94162994493601</v>
      </c>
      <c r="E66" s="185">
        <f t="shared" si="11"/>
        <v>263.23135639349266</v>
      </c>
      <c r="F66" s="185">
        <f t="shared" si="11"/>
        <v>253.42173710955373</v>
      </c>
      <c r="G66" s="185">
        <f t="shared" si="11"/>
        <v>236.41760653895298</v>
      </c>
      <c r="H66" s="185">
        <f t="shared" si="11"/>
        <v>272.33953993847206</v>
      </c>
      <c r="I66" s="185">
        <f t="shared" si="11"/>
        <v>296.56298907020596</v>
      </c>
      <c r="J66" s="185">
        <f t="shared" si="11"/>
        <v>286.47508095299548</v>
      </c>
      <c r="K66" s="185">
        <f t="shared" si="11"/>
        <v>286.17947487405502</v>
      </c>
      <c r="L66" s="185">
        <f t="shared" si="11"/>
        <v>276.76094494827811</v>
      </c>
      <c r="M66" s="185">
        <f t="shared" si="11"/>
        <v>253.74967168039626</v>
      </c>
      <c r="N66" s="185">
        <f t="shared" si="11"/>
        <v>213.05554484981556</v>
      </c>
      <c r="O66" s="185">
        <f t="shared" si="11"/>
        <v>206.14882524122456</v>
      </c>
      <c r="P66" s="185">
        <f t="shared" si="11"/>
        <v>236.08821907156798</v>
      </c>
      <c r="Q66" s="185">
        <f t="shared" si="11"/>
        <v>257.98233937243498</v>
      </c>
    </row>
    <row r="67" spans="1:17" x14ac:dyDescent="0.25">
      <c r="A67" s="184" t="s">
        <v>103</v>
      </c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</row>
    <row r="68" spans="1:17" x14ac:dyDescent="0.25">
      <c r="A68" s="110" t="s">
        <v>38</v>
      </c>
      <c r="B68" s="113">
        <f t="shared" ref="B68:Q68" si="12">IF(B$51=0,"",B$51/B$9)</f>
        <v>0.11</v>
      </c>
      <c r="C68" s="113">
        <f t="shared" si="12"/>
        <v>0.11037168460305773</v>
      </c>
      <c r="D68" s="113">
        <f t="shared" si="12"/>
        <v>0.10873466993518122</v>
      </c>
      <c r="E68" s="113">
        <f t="shared" si="12"/>
        <v>0.10905866977325586</v>
      </c>
      <c r="F68" s="113">
        <f t="shared" si="12"/>
        <v>0.10690407196360882</v>
      </c>
      <c r="G68" s="113">
        <f t="shared" si="12"/>
        <v>0.10531787604210643</v>
      </c>
      <c r="H68" s="113">
        <f t="shared" si="12"/>
        <v>9.9139313896759243E-2</v>
      </c>
      <c r="I68" s="113">
        <f t="shared" si="12"/>
        <v>9.6933054691776807E-2</v>
      </c>
      <c r="J68" s="113">
        <f t="shared" si="12"/>
        <v>9.0153827685426555E-2</v>
      </c>
      <c r="K68" s="113">
        <f t="shared" si="12"/>
        <v>9.5020182178801246E-2</v>
      </c>
      <c r="L68" s="113">
        <f t="shared" si="12"/>
        <v>9.3680203315490929E-2</v>
      </c>
      <c r="M68" s="113">
        <f t="shared" si="12"/>
        <v>9.0917714437066963E-2</v>
      </c>
      <c r="N68" s="113">
        <f t="shared" si="12"/>
        <v>8.2964893013614358E-2</v>
      </c>
      <c r="O68" s="113">
        <f t="shared" si="12"/>
        <v>8.1802924822096487E-2</v>
      </c>
      <c r="P68" s="113">
        <f t="shared" si="12"/>
        <v>7.9742560237389223E-2</v>
      </c>
      <c r="Q68" s="113">
        <f t="shared" si="12"/>
        <v>7.646465475502362E-2</v>
      </c>
    </row>
    <row r="69" spans="1:17" x14ac:dyDescent="0.25">
      <c r="A69" s="180" t="s">
        <v>37</v>
      </c>
      <c r="B69" s="182">
        <f t="shared" ref="B69:Q69" si="13">IF(B$52=0,"",B$52/B$10)</f>
        <v>7.0312506509434547E-2</v>
      </c>
      <c r="C69" s="182">
        <f t="shared" si="13"/>
        <v>6.8921765273515276E-2</v>
      </c>
      <c r="D69" s="182">
        <f t="shared" si="13"/>
        <v>6.7899528989866495E-2</v>
      </c>
      <c r="E69" s="182">
        <f t="shared" si="13"/>
        <v>6.6464861152937399E-2</v>
      </c>
      <c r="F69" s="182">
        <f t="shared" si="13"/>
        <v>6.5267002490626044E-2</v>
      </c>
      <c r="G69" s="182">
        <f t="shared" si="13"/>
        <v>6.444714371264193E-2</v>
      </c>
      <c r="H69" s="182">
        <f t="shared" si="13"/>
        <v>6.1926046909368732E-2</v>
      </c>
      <c r="I69" s="182">
        <f t="shared" si="13"/>
        <v>6.3163270650267694E-2</v>
      </c>
      <c r="J69" s="182">
        <f t="shared" si="13"/>
        <v>5.9653399365969063E-2</v>
      </c>
      <c r="K69" s="182">
        <f t="shared" si="13"/>
        <v>6.2873391189972164E-2</v>
      </c>
      <c r="L69" s="182">
        <f t="shared" si="13"/>
        <v>5.89407001945398E-2</v>
      </c>
      <c r="M69" s="182">
        <f t="shared" si="13"/>
        <v>5.9966288126212935E-2</v>
      </c>
      <c r="N69" s="182">
        <f t="shared" si="13"/>
        <v>5.3451369033124987E-2</v>
      </c>
      <c r="O69" s="182">
        <f t="shared" si="13"/>
        <v>5.1835770976443346E-2</v>
      </c>
      <c r="P69" s="182">
        <f t="shared" si="13"/>
        <v>5.0530187013851195E-2</v>
      </c>
      <c r="Q69" s="182">
        <f t="shared" si="13"/>
        <v>4.7719791038447423E-2</v>
      </c>
    </row>
    <row r="70" spans="1:17" x14ac:dyDescent="0.25">
      <c r="A70" s="108" t="s">
        <v>36</v>
      </c>
      <c r="B70" s="112">
        <f t="shared" ref="B70:Q70" si="14">IF(B$53=0,"",B$53/B$11)</f>
        <v>0.30413924057354619</v>
      </c>
      <c r="C70" s="112">
        <f t="shared" si="14"/>
        <v>0.30206261925788991</v>
      </c>
      <c r="D70" s="112">
        <f t="shared" si="14"/>
        <v>0.29492073430756893</v>
      </c>
      <c r="E70" s="112">
        <f t="shared" si="14"/>
        <v>0.29111432719728902</v>
      </c>
      <c r="F70" s="112">
        <f t="shared" si="14"/>
        <v>0.29093704465571041</v>
      </c>
      <c r="G70" s="112">
        <f t="shared" si="14"/>
        <v>0.28542653464278184</v>
      </c>
      <c r="H70" s="112">
        <f t="shared" si="14"/>
        <v>0.27138732158016066</v>
      </c>
      <c r="I70" s="112">
        <f t="shared" si="14"/>
        <v>0.27655193578550036</v>
      </c>
      <c r="J70" s="112">
        <f t="shared" si="14"/>
        <v>0.26812939339183806</v>
      </c>
      <c r="K70" s="112">
        <f t="shared" si="14"/>
        <v>0.27864957018482683</v>
      </c>
      <c r="L70" s="112">
        <f t="shared" si="14"/>
        <v>0.27209244672764471</v>
      </c>
      <c r="M70" s="112">
        <f t="shared" si="14"/>
        <v>0.27561482318780106</v>
      </c>
      <c r="N70" s="112">
        <f t="shared" si="14"/>
        <v>0.24292261441837912</v>
      </c>
      <c r="O70" s="112">
        <f t="shared" si="14"/>
        <v>0.23889822401134686</v>
      </c>
      <c r="P70" s="112">
        <f t="shared" si="14"/>
        <v>0.22996884778461762</v>
      </c>
      <c r="Q70" s="112">
        <f t="shared" si="14"/>
        <v>0.22253909615119249</v>
      </c>
    </row>
    <row r="71" spans="1:17" x14ac:dyDescent="0.25">
      <c r="A71" s="184" t="s">
        <v>102</v>
      </c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</row>
    <row r="72" spans="1:17" x14ac:dyDescent="0.25">
      <c r="A72" s="110" t="s">
        <v>38</v>
      </c>
      <c r="B72" s="113">
        <f>IF(NMM_ued!B$5=0,"",NMM_ued!B$5/B$9)</f>
        <v>5.6362142557357435E-2</v>
      </c>
      <c r="C72" s="113">
        <f>IF(NMM_ued!C$5=0,"",NMM_ued!C$5/C$9)</f>
        <v>5.6608343564686116E-2</v>
      </c>
      <c r="D72" s="113">
        <f>IF(NMM_ued!D$5=0,"",NMM_ued!D$5/D$9)</f>
        <v>5.5337534671046906E-2</v>
      </c>
      <c r="E72" s="113">
        <f>IF(NMM_ued!E$5=0,"",NMM_ued!E$5/E$9)</f>
        <v>5.5860689970976526E-2</v>
      </c>
      <c r="F72" s="113">
        <f>IF(NMM_ued!F$5=0,"",NMM_ued!F$5/F$9)</f>
        <v>5.4550483654895225E-2</v>
      </c>
      <c r="G72" s="113">
        <f>IF(NMM_ued!G$5=0,"",NMM_ued!G$5/G$9)</f>
        <v>5.4136184238594821E-2</v>
      </c>
      <c r="H72" s="113">
        <f>IF(NMM_ued!H$5=0,"",NMM_ued!H$5/H$9)</f>
        <v>5.1039064207238687E-2</v>
      </c>
      <c r="I72" s="113">
        <f>IF(NMM_ued!I$5=0,"",NMM_ued!I$5/I$9)</f>
        <v>5.1382708362886949E-2</v>
      </c>
      <c r="J72" s="113">
        <f>IF(NMM_ued!J$5=0,"",NMM_ued!J$5/J$9)</f>
        <v>4.7743085165212404E-2</v>
      </c>
      <c r="K72" s="113">
        <f>IF(NMM_ued!K$5=0,"",NMM_ued!K$5/K$9)</f>
        <v>5.0313064798184669E-2</v>
      </c>
      <c r="L72" s="113">
        <f>IF(NMM_ued!L$5=0,"",NMM_ued!L$5/L$9)</f>
        <v>4.9793369890570975E-2</v>
      </c>
      <c r="M72" s="113">
        <f>IF(NMM_ued!M$5=0,"",NMM_ued!M$5/M$9)</f>
        <v>4.9801527263064749E-2</v>
      </c>
      <c r="N72" s="113">
        <f>IF(NMM_ued!N$5=0,"",NMM_ued!N$5/N$9)</f>
        <v>4.5688114770323501E-2</v>
      </c>
      <c r="O72" s="113">
        <f>IF(NMM_ued!O$5=0,"",NMM_ued!O$5/O$9)</f>
        <v>4.4989555358799144E-2</v>
      </c>
      <c r="P72" s="113">
        <f>IF(NMM_ued!P$5=0,"",NMM_ued!P$5/P$9)</f>
        <v>4.3817631854285118E-2</v>
      </c>
      <c r="Q72" s="113">
        <f>IF(NMM_ued!Q$5=0,"",NMM_ued!Q$5/Q$9)</f>
        <v>4.2025404940053336E-2</v>
      </c>
    </row>
    <row r="73" spans="1:17" x14ac:dyDescent="0.25">
      <c r="A73" s="180" t="s">
        <v>37</v>
      </c>
      <c r="B73" s="182">
        <f>IF(NMM_ued!B$47=0,"",NMM_ued!B$47/B$10)</f>
        <v>3.0371582786118331E-2</v>
      </c>
      <c r="C73" s="182">
        <f>IF(NMM_ued!C$47=0,"",NMM_ued!C$47/C$10)</f>
        <v>2.9958277309638588E-2</v>
      </c>
      <c r="D73" s="182">
        <f>IF(NMM_ued!D$47=0,"",NMM_ued!D$47/D$10)</f>
        <v>2.963235890984223E-2</v>
      </c>
      <c r="E73" s="182">
        <f>IF(NMM_ued!E$47=0,"",NMM_ued!E$47/E$10)</f>
        <v>2.9053272395385937E-2</v>
      </c>
      <c r="F73" s="182">
        <f>IF(NMM_ued!F$47=0,"",NMM_ued!F$47/F$10)</f>
        <v>2.8836902278253227E-2</v>
      </c>
      <c r="G73" s="182">
        <f>IF(NMM_ued!G$47=0,"",NMM_ued!G$47/G$10)</f>
        <v>2.8788852959179618E-2</v>
      </c>
      <c r="H73" s="182">
        <f>IF(NMM_ued!H$47=0,"",NMM_ued!H$47/H$10)</f>
        <v>2.7723299532454389E-2</v>
      </c>
      <c r="I73" s="182">
        <f>IF(NMM_ued!I$47=0,"",NMM_ued!I$47/I$10)</f>
        <v>2.8362830402982486E-2</v>
      </c>
      <c r="J73" s="182">
        <f>IF(NMM_ued!J$47=0,"",NMM_ued!J$47/J$10)</f>
        <v>2.6758917715868451E-2</v>
      </c>
      <c r="K73" s="182">
        <f>IF(NMM_ued!K$47=0,"",NMM_ued!K$47/K$10)</f>
        <v>2.8282678288164789E-2</v>
      </c>
      <c r="L73" s="182">
        <f>IF(NMM_ued!L$47=0,"",NMM_ued!L$47/L$10)</f>
        <v>2.7478025975042546E-2</v>
      </c>
      <c r="M73" s="182">
        <f>IF(NMM_ued!M$47=0,"",NMM_ued!M$47/M$10)</f>
        <v>2.7944133577573034E-2</v>
      </c>
      <c r="N73" s="182">
        <f>IF(NMM_ued!N$47=0,"",NMM_ued!N$47/N$10)</f>
        <v>2.5397145724249601E-2</v>
      </c>
      <c r="O73" s="182">
        <f>IF(NMM_ued!O$47=0,"",NMM_ued!O$47/O$10)</f>
        <v>2.4919443026609072E-2</v>
      </c>
      <c r="P73" s="182">
        <f>IF(NMM_ued!P$47=0,"",NMM_ued!P$47/P$10)</f>
        <v>2.465422434526867E-2</v>
      </c>
      <c r="Q73" s="182">
        <f>IF(NMM_ued!Q$47=0,"",NMM_ued!Q$47/Q$10)</f>
        <v>2.3899591868727824E-2</v>
      </c>
    </row>
    <row r="74" spans="1:17" x14ac:dyDescent="0.25">
      <c r="A74" s="108" t="s">
        <v>36</v>
      </c>
      <c r="B74" s="112">
        <f>IF(NMM_ued!B$97=0,"",NMM_ued!B$97/B$11)</f>
        <v>0.12447284887081762</v>
      </c>
      <c r="C74" s="112">
        <f>IF(NMM_ued!C$97=0,"",NMM_ued!C$97/C$11)</f>
        <v>0.12334309772433401</v>
      </c>
      <c r="D74" s="112">
        <f>IF(NMM_ued!D$97=0,"",NMM_ued!D$97/D$11)</f>
        <v>0.12103987747711861</v>
      </c>
      <c r="E74" s="112">
        <f>IF(NMM_ued!E$97=0,"",NMM_ued!E$97/E$11)</f>
        <v>0.12006965740953425</v>
      </c>
      <c r="F74" s="112">
        <f>IF(NMM_ued!F$97=0,"",NMM_ued!F$97/F$11)</f>
        <v>0.12116290690062831</v>
      </c>
      <c r="G74" s="112">
        <f>IF(NMM_ued!G$97=0,"",NMM_ued!G$97/G$11)</f>
        <v>0.11978848415034075</v>
      </c>
      <c r="H74" s="112">
        <f>IF(NMM_ued!H$97=0,"",NMM_ued!H$97/H$11)</f>
        <v>0.11613383978161371</v>
      </c>
      <c r="I74" s="112">
        <f>IF(NMM_ued!I$97=0,"",NMM_ued!I$97/I$11)</f>
        <v>0.12010836143851913</v>
      </c>
      <c r="J74" s="112">
        <f>IF(NMM_ued!J$97=0,"",NMM_ued!J$97/J$11)</f>
        <v>0.11739520119056401</v>
      </c>
      <c r="K74" s="112">
        <f>IF(NMM_ued!K$97=0,"",NMM_ued!K$97/K$11)</f>
        <v>0.12241502965929617</v>
      </c>
      <c r="L74" s="112">
        <f>IF(NMM_ued!L$97=0,"",NMM_ued!L$97/L$11)</f>
        <v>0.12121775675287247</v>
      </c>
      <c r="M74" s="112">
        <f>IF(NMM_ued!M$97=0,"",NMM_ued!M$97/M$11)</f>
        <v>0.12529925848435483</v>
      </c>
      <c r="N74" s="112">
        <f>IF(NMM_ued!N$97=0,"",NMM_ued!N$97/N$11)</f>
        <v>0.11548623228368717</v>
      </c>
      <c r="O74" s="112">
        <f>IF(NMM_ued!O$97=0,"",NMM_ued!O$97/O$11)</f>
        <v>0.11429188631705081</v>
      </c>
      <c r="P74" s="112">
        <f>IF(NMM_ued!P$97=0,"",NMM_ued!P$97/P$11)</f>
        <v>0.11256382311240123</v>
      </c>
      <c r="Q74" s="112">
        <f>IF(NMM_ued!Q$97=0,"",NMM_ued!Q$97/Q$11)</f>
        <v>0.10994131324082973</v>
      </c>
    </row>
    <row r="75" spans="1:17" x14ac:dyDescent="0.25">
      <c r="A75" s="39" t="s">
        <v>60</v>
      </c>
      <c r="B75" s="111">
        <f t="shared" ref="B75:Q75" si="15">IF(B$50=0,"",B$58/B$50)</f>
        <v>6.672075944538558</v>
      </c>
      <c r="C75" s="111">
        <f t="shared" si="15"/>
        <v>6.2861188615781565</v>
      </c>
      <c r="D75" s="111">
        <f t="shared" si="15"/>
        <v>6.2789860653482661</v>
      </c>
      <c r="E75" s="111">
        <f t="shared" si="15"/>
        <v>6.1992947899802928</v>
      </c>
      <c r="F75" s="111">
        <f t="shared" si="15"/>
        <v>6.2726753677986897</v>
      </c>
      <c r="G75" s="111">
        <f t="shared" si="15"/>
        <v>6.1531407497725263</v>
      </c>
      <c r="H75" s="111">
        <f t="shared" si="15"/>
        <v>6.5686888215780339</v>
      </c>
      <c r="I75" s="111">
        <f t="shared" si="15"/>
        <v>6.6272814571030443</v>
      </c>
      <c r="J75" s="111">
        <f t="shared" si="15"/>
        <v>6.8221170640032103</v>
      </c>
      <c r="K75" s="111">
        <f t="shared" si="15"/>
        <v>6.3946102902587869</v>
      </c>
      <c r="L75" s="111">
        <f t="shared" si="15"/>
        <v>6.4996677419273352</v>
      </c>
      <c r="M75" s="111">
        <f t="shared" si="15"/>
        <v>6.6806465060688636</v>
      </c>
      <c r="N75" s="111">
        <f t="shared" si="15"/>
        <v>6.5563344443327471</v>
      </c>
      <c r="O75" s="111">
        <f t="shared" si="15"/>
        <v>6.5359093509796704</v>
      </c>
      <c r="P75" s="111">
        <f t="shared" si="15"/>
        <v>6.7306512204269726</v>
      </c>
      <c r="Q75" s="111">
        <f t="shared" si="15"/>
        <v>6.7625763683633249</v>
      </c>
    </row>
    <row r="76" spans="1:17" x14ac:dyDescent="0.25">
      <c r="A76" s="110" t="s">
        <v>199</v>
      </c>
      <c r="B76" s="109">
        <f t="shared" ref="B76:Q76" si="16">IF(B$51=0,"",B$59/B$51)</f>
        <v>8.346644234885769</v>
      </c>
      <c r="C76" s="109">
        <f t="shared" si="16"/>
        <v>8.48493264490188</v>
      </c>
      <c r="D76" s="109">
        <f t="shared" si="16"/>
        <v>8.6530845549581539</v>
      </c>
      <c r="E76" s="109">
        <f t="shared" si="16"/>
        <v>8.3129520848814664</v>
      </c>
      <c r="F76" s="109">
        <f t="shared" si="16"/>
        <v>8.4904981111147695</v>
      </c>
      <c r="G76" s="109">
        <f t="shared" si="16"/>
        <v>8.3777772600563551</v>
      </c>
      <c r="H76" s="109">
        <f t="shared" si="16"/>
        <v>8.6609005270475539</v>
      </c>
      <c r="I76" s="109">
        <f t="shared" si="16"/>
        <v>8.9153815892326733</v>
      </c>
      <c r="J76" s="109">
        <f t="shared" si="16"/>
        <v>8.8821384539718657</v>
      </c>
      <c r="K76" s="109">
        <f t="shared" si="16"/>
        <v>8.5084321857633487</v>
      </c>
      <c r="L76" s="109">
        <f t="shared" si="16"/>
        <v>8.9608419468721756</v>
      </c>
      <c r="M76" s="109">
        <f t="shared" si="16"/>
        <v>8.9623567035499399</v>
      </c>
      <c r="N76" s="109">
        <f t="shared" si="16"/>
        <v>9.7086878143018875</v>
      </c>
      <c r="O76" s="109">
        <f t="shared" si="16"/>
        <v>9.9356226892854398</v>
      </c>
      <c r="P76" s="109">
        <f t="shared" si="16"/>
        <v>10.297817375602566</v>
      </c>
      <c r="Q76" s="109">
        <f t="shared" si="16"/>
        <v>10.416250502568365</v>
      </c>
    </row>
    <row r="77" spans="1:17" x14ac:dyDescent="0.25">
      <c r="A77" s="180" t="s">
        <v>198</v>
      </c>
      <c r="B77" s="178">
        <f t="shared" ref="B77:Q77" si="17">IF(B$52=0,"",B$60/B$52)</f>
        <v>6.016280710015498</v>
      </c>
      <c r="C77" s="178">
        <f t="shared" si="17"/>
        <v>5.2713474143215988</v>
      </c>
      <c r="D77" s="178">
        <f t="shared" si="17"/>
        <v>5.5423218432615302</v>
      </c>
      <c r="E77" s="178">
        <f t="shared" si="17"/>
        <v>5.9027942427346467</v>
      </c>
      <c r="F77" s="178">
        <f t="shared" si="17"/>
        <v>5.7597480514596393</v>
      </c>
      <c r="G77" s="178">
        <f t="shared" si="17"/>
        <v>5.7137160244071525</v>
      </c>
      <c r="H77" s="178">
        <f t="shared" si="17"/>
        <v>6.9983220140363427</v>
      </c>
      <c r="I77" s="178">
        <f t="shared" si="17"/>
        <v>6.193228105261027</v>
      </c>
      <c r="J77" s="178">
        <f t="shared" si="17"/>
        <v>7.2219161361190984</v>
      </c>
      <c r="K77" s="178">
        <f t="shared" si="17"/>
        <v>6.338419582556936</v>
      </c>
      <c r="L77" s="178">
        <f t="shared" si="17"/>
        <v>6.3123110350540239</v>
      </c>
      <c r="M77" s="178">
        <f t="shared" si="17"/>
        <v>6.8970875658479631</v>
      </c>
      <c r="N77" s="178">
        <f t="shared" si="17"/>
        <v>6.5133000568803396</v>
      </c>
      <c r="O77" s="178">
        <f t="shared" si="17"/>
        <v>6.5913978506721245</v>
      </c>
      <c r="P77" s="178">
        <f t="shared" si="17"/>
        <v>6.8277767904761246</v>
      </c>
      <c r="Q77" s="178">
        <f t="shared" si="17"/>
        <v>6.5317168480225458</v>
      </c>
    </row>
    <row r="78" spans="1:17" x14ac:dyDescent="0.25">
      <c r="A78" s="108" t="s">
        <v>197</v>
      </c>
      <c r="B78" s="107">
        <f t="shared" ref="B78:Q78" si="18">IF(B$53=0,"",B$61/B$53)</f>
        <v>2.3432214093375086</v>
      </c>
      <c r="C78" s="107">
        <f t="shared" si="18"/>
        <v>2.3366939338190575</v>
      </c>
      <c r="D78" s="107">
        <f t="shared" si="18"/>
        <v>2.3366383503159498</v>
      </c>
      <c r="E78" s="107">
        <f t="shared" si="18"/>
        <v>2.349542004496425</v>
      </c>
      <c r="F78" s="107">
        <f t="shared" si="18"/>
        <v>2.3497864717512056</v>
      </c>
      <c r="G78" s="107">
        <f t="shared" si="18"/>
        <v>2.3278888002407769</v>
      </c>
      <c r="H78" s="107">
        <f t="shared" si="18"/>
        <v>2.2921434239508578</v>
      </c>
      <c r="I78" s="107">
        <f t="shared" si="18"/>
        <v>2.2720134266990146</v>
      </c>
      <c r="J78" s="107">
        <f t="shared" si="18"/>
        <v>2.2659892799063441</v>
      </c>
      <c r="K78" s="107">
        <f t="shared" si="18"/>
        <v>2.2158208111738102</v>
      </c>
      <c r="L78" s="107">
        <f t="shared" si="18"/>
        <v>2.2359257133037382</v>
      </c>
      <c r="M78" s="107">
        <f t="shared" si="18"/>
        <v>2.1998334744059576</v>
      </c>
      <c r="N78" s="107">
        <f t="shared" si="18"/>
        <v>2.230478808664548</v>
      </c>
      <c r="O78" s="107">
        <f t="shared" si="18"/>
        <v>2.2335329422443913</v>
      </c>
      <c r="P78" s="107">
        <f t="shared" si="18"/>
        <v>2.2305293490264964</v>
      </c>
      <c r="Q78" s="107">
        <f t="shared" si="18"/>
        <v>2.192794517837203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61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9" t="s">
        <v>349</v>
      </c>
      <c r="B1" s="3"/>
      <c r="C1" s="3"/>
      <c r="D1" s="10" t="s">
        <v>19</v>
      </c>
    </row>
    <row r="2" spans="1:4" ht="18.75" x14ac:dyDescent="0.3">
      <c r="A2" s="9"/>
      <c r="B2" s="3"/>
      <c r="C2" s="3"/>
      <c r="D2" s="10"/>
    </row>
    <row r="3" spans="1:4" ht="18.75" x14ac:dyDescent="0.3">
      <c r="A3" s="9"/>
      <c r="B3" s="7" t="s">
        <v>18</v>
      </c>
      <c r="C3" s="8"/>
      <c r="D3" s="7" t="s">
        <v>17</v>
      </c>
    </row>
    <row r="4" spans="1:4" ht="15" customHeight="1" x14ac:dyDescent="0.3">
      <c r="A4" s="6"/>
      <c r="B4" s="4" t="str">
        <f ca="1">HYPERLINK("#"&amp;CELL("address",Ind_Summary!$B$2),MID(CELL("filename",Ind_Summary!$B$2),FIND("]",CELL("filename",Ind_Summary!$B$2))+1,256))</f>
        <v>Ind_Summary</v>
      </c>
      <c r="D4" s="3" t="s">
        <v>16</v>
      </c>
    </row>
    <row r="5" spans="1:4" ht="15" customHeight="1" x14ac:dyDescent="0.3">
      <c r="A5" s="6"/>
      <c r="B5" s="2" t="str">
        <f ca="1">HYPERLINK("#"&amp;CELL("address",Ind_Summary_fec!$B$2),MID(CELL("filename",Ind_Summary_fec!$B$2),FIND("]",CELL("filename",Ind_Summary_fec!$B$2))+1,256))</f>
        <v>Ind_Summary_fec</v>
      </c>
      <c r="D5" s="1" t="s">
        <v>15</v>
      </c>
    </row>
    <row r="6" spans="1:4" ht="15" customHeight="1" x14ac:dyDescent="0.3">
      <c r="A6" s="6"/>
      <c r="B6" s="2" t="str">
        <f ca="1">HYPERLINK("#"&amp;CELL("address",Ind_Summary_ued!$B$2),MID(CELL("filename",Ind_Summary_ued!$B$2),FIND("]",CELL("filename",Ind_Summary_ued!$B$2))+1,256))</f>
        <v>Ind_Summary_ued</v>
      </c>
      <c r="D6" s="1" t="s">
        <v>14</v>
      </c>
    </row>
    <row r="7" spans="1:4" ht="5.0999999999999996" customHeight="1" x14ac:dyDescent="0.3">
      <c r="A7" s="6"/>
      <c r="B7" s="4"/>
      <c r="D7" s="3"/>
    </row>
    <row r="8" spans="1:4" x14ac:dyDescent="0.25">
      <c r="A8" s="5"/>
      <c r="B8" s="4" t="str">
        <f ca="1">HYPERLINK("#"&amp;CELL("address",ISI!$B$2),MID(CELL("filename",ISI!$B$2),FIND("]",CELL("filename",ISI!$B$2))+1,256))</f>
        <v>ISI</v>
      </c>
      <c r="D8" s="3" t="s">
        <v>13</v>
      </c>
    </row>
    <row r="9" spans="1:4" x14ac:dyDescent="0.25">
      <c r="A9" s="5"/>
      <c r="B9" s="2" t="str">
        <f ca="1">HYPERLINK("#"&amp;CELL("address",ISI_fec!$B$2),MID(CELL("filename",ISI_fec!$B$2),FIND("]",CELL("filename",ISI_fec!$B$2))+1,256))</f>
        <v>ISI_fec</v>
      </c>
      <c r="D9" s="1" t="s">
        <v>2</v>
      </c>
    </row>
    <row r="10" spans="1:4" x14ac:dyDescent="0.25">
      <c r="A10" s="5"/>
      <c r="B10" s="2" t="str">
        <f ca="1">HYPERLINK("#"&amp;CELL("address",ISI_ued!$B$2),MID(CELL("filename",ISI_ued!$B$2),FIND("]",CELL("filename",ISI_ued!$B$2))+1,256))</f>
        <v>ISI_ued</v>
      </c>
      <c r="D10" s="1" t="s">
        <v>1</v>
      </c>
    </row>
    <row r="11" spans="1:4" x14ac:dyDescent="0.25">
      <c r="A11" s="5"/>
      <c r="B11" s="2" t="str">
        <f ca="1">HYPERLINK("#"&amp;CELL("address",ISI_emi!$B$2),MID(CELL("filename",ISI_emi!$B$2),FIND("]",CELL("filename",ISI_emi!$B$2))+1,256))</f>
        <v>ISI_emi</v>
      </c>
      <c r="D11" s="1" t="s">
        <v>0</v>
      </c>
    </row>
    <row r="12" spans="1:4" ht="5.0999999999999996" customHeight="1" x14ac:dyDescent="0.25">
      <c r="A12" s="5"/>
      <c r="B12" s="2"/>
      <c r="D12" s="1"/>
    </row>
    <row r="13" spans="1:4" x14ac:dyDescent="0.25">
      <c r="B13" s="4" t="str">
        <f ca="1">HYPERLINK("#"&amp;CELL("address",NFM!$B$2),MID(CELL("filename",NFM!$B$2),FIND("]",CELL("filename",NFM!$B$2))+1,256))</f>
        <v>NFM</v>
      </c>
      <c r="D13" s="3" t="s">
        <v>12</v>
      </c>
    </row>
    <row r="14" spans="1:4" x14ac:dyDescent="0.25">
      <c r="B14" s="2" t="str">
        <f ca="1">HYPERLINK("#"&amp;CELL("address",NFM_fec!$B$2),MID(CELL("filename",NFM_fec!$B$2),FIND("]",CELL("filename",NFM_fec!$B$2))+1,256))</f>
        <v>NFM_fec</v>
      </c>
      <c r="D14" s="1" t="s">
        <v>2</v>
      </c>
    </row>
    <row r="15" spans="1:4" x14ac:dyDescent="0.25">
      <c r="B15" s="2" t="str">
        <f ca="1">HYPERLINK("#"&amp;CELL("address",NFM_ued!$B$2),MID(CELL("filename",NFM_ued!$B$2),FIND("]",CELL("filename",NFM_ued!$B$2))+1,256))</f>
        <v>NFM_ued</v>
      </c>
      <c r="D15" s="1" t="s">
        <v>1</v>
      </c>
    </row>
    <row r="16" spans="1:4" x14ac:dyDescent="0.25">
      <c r="B16" s="2" t="str">
        <f ca="1">HYPERLINK("#"&amp;CELL("address",NFM_emi!$B$2),MID(CELL("filename",NFM_emi!$B$2),FIND("]",CELL("filename",NFM_emi!$B$2))+1,256))</f>
        <v>NFM_emi</v>
      </c>
      <c r="D16" s="1" t="s">
        <v>0</v>
      </c>
    </row>
    <row r="17" spans="2:4" ht="5.0999999999999996" customHeight="1" x14ac:dyDescent="0.25">
      <c r="B17" s="2"/>
      <c r="D17" s="1"/>
    </row>
    <row r="18" spans="2:4" x14ac:dyDescent="0.25">
      <c r="B18" s="4" t="str">
        <f ca="1">HYPERLINK("#"&amp;CELL("address",CHI!$B$2),MID(CELL("filename",CHI!$B$2),FIND("]",CELL("filename",CHI!$B$2))+1,256))</f>
        <v>CHI</v>
      </c>
      <c r="D18" s="3" t="s">
        <v>11</v>
      </c>
    </row>
    <row r="19" spans="2:4" x14ac:dyDescent="0.25">
      <c r="B19" s="2" t="str">
        <f ca="1">HYPERLINK("#"&amp;CELL("address",CHI_fec!$B$2),MID(CELL("filename",CHI_fec!$B$2),FIND("]",CELL("filename",CHI_fec!$B$2))+1,256))</f>
        <v>CHI_fec</v>
      </c>
      <c r="D19" s="1" t="s">
        <v>2</v>
      </c>
    </row>
    <row r="20" spans="2:4" x14ac:dyDescent="0.25">
      <c r="B20" s="2" t="str">
        <f ca="1">HYPERLINK("#"&amp;CELL("address",CHI_ued!$B$2),MID(CELL("filename",CHI_ued!$B$2),FIND("]",CELL("filename",CHI_ued!$B$2))+1,256))</f>
        <v>CHI_ued</v>
      </c>
      <c r="D20" s="1" t="s">
        <v>1</v>
      </c>
    </row>
    <row r="21" spans="2:4" x14ac:dyDescent="0.25">
      <c r="B21" s="2" t="str">
        <f ca="1">HYPERLINK("#"&amp;CELL("address",CHI_emi!$B$2),MID(CELL("filename",CHI_emi!$B$2),FIND("]",CELL("filename",CHI_emi!$B$2))+1,256))</f>
        <v>CHI_emi</v>
      </c>
      <c r="D21" s="1" t="s">
        <v>0</v>
      </c>
    </row>
    <row r="22" spans="2:4" ht="5.0999999999999996" customHeight="1" x14ac:dyDescent="0.25">
      <c r="B22" s="2"/>
      <c r="D22" s="1"/>
    </row>
    <row r="23" spans="2:4" x14ac:dyDescent="0.25">
      <c r="B23" s="4" t="str">
        <f ca="1">HYPERLINK("#"&amp;CELL("address",NMM!$B$2),MID(CELL("filename",NMM!$B$2),FIND("]",CELL("filename",NMM!$B$2))+1,256))</f>
        <v>NMM</v>
      </c>
      <c r="D23" s="3" t="s">
        <v>10</v>
      </c>
    </row>
    <row r="24" spans="2:4" x14ac:dyDescent="0.25">
      <c r="B24" s="2" t="str">
        <f ca="1">HYPERLINK("#"&amp;CELL("address",NMM_fec!$B$2),MID(CELL("filename",NMM_fec!$B$2),FIND("]",CELL("filename",NMM_fec!$B$2))+1,256))</f>
        <v>NMM_fec</v>
      </c>
      <c r="D24" s="1" t="s">
        <v>2</v>
      </c>
    </row>
    <row r="25" spans="2:4" x14ac:dyDescent="0.25">
      <c r="B25" s="2" t="str">
        <f ca="1">HYPERLINK("#"&amp;CELL("address",NMM_ued!$B$2),MID(CELL("filename",NMM_ued!$B$2),FIND("]",CELL("filename",NMM_ued!$B$2))+1,256))</f>
        <v>NMM_ued</v>
      </c>
      <c r="D25" s="1" t="s">
        <v>1</v>
      </c>
    </row>
    <row r="26" spans="2:4" x14ac:dyDescent="0.25">
      <c r="B26" s="2" t="str">
        <f ca="1">HYPERLINK("#"&amp;CELL("address",NMM_emi!$B$2),MID(CELL("filename",NMM_emi!$B$2),FIND("]",CELL("filename",NMM_emi!$B$2))+1,256))</f>
        <v>NMM_emi</v>
      </c>
      <c r="D26" s="1" t="s">
        <v>0</v>
      </c>
    </row>
    <row r="27" spans="2:4" ht="5.0999999999999996" customHeight="1" x14ac:dyDescent="0.25">
      <c r="B27" s="2"/>
      <c r="D27" s="1"/>
    </row>
    <row r="28" spans="2:4" x14ac:dyDescent="0.25">
      <c r="B28" s="4" t="str">
        <f ca="1">HYPERLINK("#"&amp;CELL("address",PPA!$B$2),MID(CELL("filename",PPA!$B$2),FIND("]",CELL("filename",PPA!$B$2))+1,256))</f>
        <v>PPA</v>
      </c>
      <c r="D28" s="3" t="s">
        <v>9</v>
      </c>
    </row>
    <row r="29" spans="2:4" x14ac:dyDescent="0.25">
      <c r="B29" s="2" t="str">
        <f ca="1">HYPERLINK("#"&amp;CELL("address",PPA_fec!$B$2),MID(CELL("filename",PPA_fec!$B$2),FIND("]",CELL("filename",PPA_fec!$B$2))+1,256))</f>
        <v>PPA_fec</v>
      </c>
      <c r="D29" s="1" t="s">
        <v>2</v>
      </c>
    </row>
    <row r="30" spans="2:4" x14ac:dyDescent="0.25">
      <c r="B30" s="2" t="str">
        <f ca="1">HYPERLINK("#"&amp;CELL("address",PPA_ued!$B$2),MID(CELL("filename",PPA_ued!$B$2),FIND("]",CELL("filename",PPA_ued!$B$2))+1,256))</f>
        <v>PPA_ued</v>
      </c>
      <c r="D30" s="1" t="s">
        <v>1</v>
      </c>
    </row>
    <row r="31" spans="2:4" x14ac:dyDescent="0.25">
      <c r="B31" s="2" t="str">
        <f ca="1">HYPERLINK("#"&amp;CELL("address",PPA_emi!$B$2),MID(CELL("filename",PPA_emi!$B$2),FIND("]",CELL("filename",PPA_emi!$B$2))+1,256))</f>
        <v>PPA_emi</v>
      </c>
      <c r="D31" s="1" t="s">
        <v>0</v>
      </c>
    </row>
    <row r="32" spans="2:4" ht="5.0999999999999996" customHeight="1" x14ac:dyDescent="0.25">
      <c r="B32" s="2"/>
      <c r="D32" s="1"/>
    </row>
    <row r="33" spans="2:4" x14ac:dyDescent="0.25">
      <c r="B33" s="4" t="str">
        <f ca="1">HYPERLINK("#"&amp;CELL("address",FBT!$B$2),MID(CELL("filename",FBT!$B$2),FIND("]",CELL("filename",FBT!$B$2))+1,256))</f>
        <v>FBT</v>
      </c>
      <c r="D33" s="3" t="s">
        <v>8</v>
      </c>
    </row>
    <row r="34" spans="2:4" x14ac:dyDescent="0.25">
      <c r="B34" s="2" t="str">
        <f ca="1">HYPERLINK("#"&amp;CELL("address",FBT_fec!$B$2),MID(CELL("filename",FBT_fec!$B$2),FIND("]",CELL("filename",FBT_fec!$B$2))+1,256))</f>
        <v>FBT_fec</v>
      </c>
      <c r="D34" s="1" t="s">
        <v>2</v>
      </c>
    </row>
    <row r="35" spans="2:4" x14ac:dyDescent="0.25">
      <c r="B35" s="2" t="str">
        <f ca="1">HYPERLINK("#"&amp;CELL("address",FBT_ued!$B$2),MID(CELL("filename",FBT_ued!$B$2),FIND("]",CELL("filename",FBT_ued!$B$2))+1,256))</f>
        <v>FBT_ued</v>
      </c>
      <c r="D35" s="1" t="s">
        <v>1</v>
      </c>
    </row>
    <row r="36" spans="2:4" x14ac:dyDescent="0.25">
      <c r="B36" s="2" t="str">
        <f ca="1">HYPERLINK("#"&amp;CELL("address",FBT_emi!$B$2),MID(CELL("filename",FBT_emi!$B$2),FIND("]",CELL("filename",FBT_emi!$B$2))+1,256))</f>
        <v>FBT_emi</v>
      </c>
      <c r="D36" s="1" t="s">
        <v>0</v>
      </c>
    </row>
    <row r="37" spans="2:4" ht="5.0999999999999996" customHeight="1" x14ac:dyDescent="0.25">
      <c r="B37" s="2"/>
      <c r="D37" s="1"/>
    </row>
    <row r="38" spans="2:4" x14ac:dyDescent="0.25">
      <c r="B38" s="4" t="str">
        <f ca="1">HYPERLINK("#"&amp;CELL("address",TRE!$B$2),MID(CELL("filename",TRE!$B$2),FIND("]",CELL("filename",TRE!$B$2))+1,256))</f>
        <v>TRE</v>
      </c>
      <c r="D38" s="3" t="s">
        <v>7</v>
      </c>
    </row>
    <row r="39" spans="2:4" x14ac:dyDescent="0.25">
      <c r="B39" s="2" t="str">
        <f ca="1">HYPERLINK("#"&amp;CELL("address",TRE_fec!$B$2),MID(CELL("filename",TRE_fec!$B$2),FIND("]",CELL("filename",TRE_fec!$B$2))+1,256))</f>
        <v>TRE_fec</v>
      </c>
      <c r="D39" s="1" t="s">
        <v>2</v>
      </c>
    </row>
    <row r="40" spans="2:4" x14ac:dyDescent="0.25">
      <c r="B40" s="2" t="str">
        <f ca="1">HYPERLINK("#"&amp;CELL("address",TRE_ued!$B$2),MID(CELL("filename",TRE_ued!$B$2),FIND("]",CELL("filename",TRE_ued!$B$2))+1,256))</f>
        <v>TRE_ued</v>
      </c>
      <c r="D40" s="1" t="s">
        <v>1</v>
      </c>
    </row>
    <row r="41" spans="2:4" x14ac:dyDescent="0.25">
      <c r="B41" s="2" t="str">
        <f ca="1">HYPERLINK("#"&amp;CELL("address",TRE_emi!$B$2),MID(CELL("filename",TRE_emi!$B$2),FIND("]",CELL("filename",TRE_emi!$B$2))+1,256))</f>
        <v>TRE_emi</v>
      </c>
      <c r="D41" s="1" t="s">
        <v>0</v>
      </c>
    </row>
    <row r="42" spans="2:4" ht="5.0999999999999996" customHeight="1" x14ac:dyDescent="0.25">
      <c r="B42" s="2"/>
      <c r="D42" s="1"/>
    </row>
    <row r="43" spans="2:4" x14ac:dyDescent="0.25">
      <c r="B43" s="4" t="str">
        <f ca="1">HYPERLINK("#"&amp;CELL("address",MAE!$B$2),MID(CELL("filename",MAE!$B$2),FIND("]",CELL("filename",MAE!$B$2))+1,256))</f>
        <v>MAE</v>
      </c>
      <c r="D43" s="3" t="s">
        <v>6</v>
      </c>
    </row>
    <row r="44" spans="2:4" x14ac:dyDescent="0.25">
      <c r="B44" s="2" t="str">
        <f ca="1">HYPERLINK("#"&amp;CELL("address",MAE_fec!$B$2),MID(CELL("filename",MAE_fec!$B$2),FIND("]",CELL("filename",MAE_fec!$B$2))+1,256))</f>
        <v>MAE_fec</v>
      </c>
      <c r="D44" s="1" t="s">
        <v>2</v>
      </c>
    </row>
    <row r="45" spans="2:4" x14ac:dyDescent="0.25">
      <c r="B45" s="2" t="str">
        <f ca="1">HYPERLINK("#"&amp;CELL("address",MAE_ued!$B$2),MID(CELL("filename",MAE_ued!$B$2),FIND("]",CELL("filename",MAE_ued!$B$2))+1,256))</f>
        <v>MAE_ued</v>
      </c>
      <c r="D45" s="1" t="s">
        <v>1</v>
      </c>
    </row>
    <row r="46" spans="2:4" x14ac:dyDescent="0.25">
      <c r="B46" s="2" t="str">
        <f ca="1">HYPERLINK("#"&amp;CELL("address",MAE_emi!$B$2),MID(CELL("filename",MAE_emi!$B$2),FIND("]",CELL("filename",MAE_emi!$B$2))+1,256))</f>
        <v>MAE_emi</v>
      </c>
      <c r="D46" s="1" t="s">
        <v>0</v>
      </c>
    </row>
    <row r="47" spans="2:4" ht="5.0999999999999996" customHeight="1" x14ac:dyDescent="0.25">
      <c r="B47" s="2"/>
      <c r="D47" s="1"/>
    </row>
    <row r="48" spans="2:4" x14ac:dyDescent="0.25">
      <c r="B48" s="4" t="str">
        <f ca="1">HYPERLINK("#"&amp;CELL("address",TEL!$B$2),MID(CELL("filename",TEL!$B$2),FIND("]",CELL("filename",TEL!$B$2))+1,256))</f>
        <v>TEL</v>
      </c>
      <c r="D48" s="3" t="s">
        <v>5</v>
      </c>
    </row>
    <row r="49" spans="2:4" x14ac:dyDescent="0.25">
      <c r="B49" s="2" t="str">
        <f ca="1">HYPERLINK("#"&amp;CELL("address",TEL_fec!$B$2),MID(CELL("filename",TEL_fec!$B$2),FIND("]",CELL("filename",TEL_fec!$B$2))+1,256))</f>
        <v>TEL_fec</v>
      </c>
      <c r="D49" s="1" t="s">
        <v>2</v>
      </c>
    </row>
    <row r="50" spans="2:4" x14ac:dyDescent="0.25">
      <c r="B50" s="2" t="str">
        <f ca="1">HYPERLINK("#"&amp;CELL("address",TEL_ued!$B$2),MID(CELL("filename",TEL_ued!$B$2),FIND("]",CELL("filename",TEL_ued!$B$2))+1,256))</f>
        <v>TEL_ued</v>
      </c>
      <c r="D50" s="1" t="s">
        <v>1</v>
      </c>
    </row>
    <row r="51" spans="2:4" x14ac:dyDescent="0.25">
      <c r="B51" s="2" t="str">
        <f ca="1">HYPERLINK("#"&amp;CELL("address",TEL_emi!$B$2),MID(CELL("filename",TEL_emi!$B$2),FIND("]",CELL("filename",TEL_emi!$B$2))+1,256))</f>
        <v>TEL_emi</v>
      </c>
      <c r="D51" s="1" t="s">
        <v>0</v>
      </c>
    </row>
    <row r="52" spans="2:4" ht="5.0999999999999996" customHeight="1" x14ac:dyDescent="0.25">
      <c r="B52" s="2"/>
      <c r="D52" s="1"/>
    </row>
    <row r="53" spans="2:4" x14ac:dyDescent="0.25">
      <c r="B53" s="4" t="str">
        <f ca="1">HYPERLINK("#"&amp;CELL("address",WWP!$B$2),MID(CELL("filename",WWP!$B$2),FIND("]",CELL("filename",WWP!$B$2))+1,256))</f>
        <v>WWP</v>
      </c>
      <c r="D53" s="3" t="s">
        <v>4</v>
      </c>
    </row>
    <row r="54" spans="2:4" x14ac:dyDescent="0.25">
      <c r="B54" s="2" t="str">
        <f ca="1">HYPERLINK("#"&amp;CELL("address",WWP_fec!$B$2),MID(CELL("filename",WWP_fec!$B$2),FIND("]",CELL("filename",WWP_fec!$B$2))+1,256))</f>
        <v>WWP_fec</v>
      </c>
      <c r="D54" s="1" t="s">
        <v>2</v>
      </c>
    </row>
    <row r="55" spans="2:4" x14ac:dyDescent="0.25">
      <c r="B55" s="2" t="str">
        <f ca="1">HYPERLINK("#"&amp;CELL("address",WWP_ued!$B$2),MID(CELL("filename",WWP_ued!$B$2),FIND("]",CELL("filename",WWP_ued!$B$2))+1,256))</f>
        <v>WWP_ued</v>
      </c>
      <c r="D55" s="1" t="s">
        <v>1</v>
      </c>
    </row>
    <row r="56" spans="2:4" x14ac:dyDescent="0.25">
      <c r="B56" s="2" t="str">
        <f ca="1">HYPERLINK("#"&amp;CELL("address",WWP_emi!$B$2),MID(CELL("filename",WWP_emi!$B$2),FIND("]",CELL("filename",WWP_emi!$B$2))+1,256))</f>
        <v>WWP_emi</v>
      </c>
      <c r="D56" s="1" t="s">
        <v>0</v>
      </c>
    </row>
    <row r="57" spans="2:4" ht="5.0999999999999996" customHeight="1" x14ac:dyDescent="0.25">
      <c r="B57" s="2"/>
      <c r="D57" s="1"/>
    </row>
    <row r="58" spans="2:4" x14ac:dyDescent="0.25">
      <c r="B58" s="4" t="str">
        <f ca="1">HYPERLINK("#"&amp;CELL("address",OIS!$B$2),MID(CELL("filename",OIS!$B$2),FIND("]",CELL("filename",OIS!$B$2))+1,256))</f>
        <v>OIS</v>
      </c>
      <c r="D58" s="3" t="s">
        <v>3</v>
      </c>
    </row>
    <row r="59" spans="2:4" x14ac:dyDescent="0.25">
      <c r="B59" s="2" t="str">
        <f ca="1">HYPERLINK("#"&amp;CELL("address",OIS_fec!$B$2),MID(CELL("filename",OIS_fec!$B$2),FIND("]",CELL("filename",OIS_fec!$B$2))+1,256))</f>
        <v>OIS_fec</v>
      </c>
      <c r="D59" s="1" t="s">
        <v>2</v>
      </c>
    </row>
    <row r="60" spans="2:4" x14ac:dyDescent="0.25">
      <c r="B60" s="2" t="str">
        <f ca="1">HYPERLINK("#"&amp;CELL("address",OIS_ued!$B$2),MID(CELL("filename",OIS_ued!$B$2),FIND("]",CELL("filename",OIS_ued!$B$2))+1,256))</f>
        <v>OIS_ued</v>
      </c>
      <c r="D60" s="1" t="s">
        <v>1</v>
      </c>
    </row>
    <row r="61" spans="2:4" x14ac:dyDescent="0.25">
      <c r="B61" s="2" t="str">
        <f ca="1">HYPERLINK("#"&amp;CELL("address",OIS_emi!$B$2),MID(CELL("filename",OIS_emi!$B$2),FIND("]",CELL("filename",OIS_emi!$B$2))+1,256))</f>
        <v>OIS_emi</v>
      </c>
      <c r="D61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1655.06</v>
      </c>
      <c r="C5" s="96">
        <v>1315.409737099242</v>
      </c>
      <c r="D5" s="96">
        <v>1190.427166450364</v>
      </c>
      <c r="E5" s="96">
        <v>1270.9095371518092</v>
      </c>
      <c r="F5" s="96">
        <v>1343.3848978737788</v>
      </c>
      <c r="G5" s="96">
        <v>1331.8733463148353</v>
      </c>
      <c r="H5" s="96">
        <v>1456.1932386934054</v>
      </c>
      <c r="I5" s="96">
        <v>1659.4876926077188</v>
      </c>
      <c r="J5" s="96">
        <v>1551.2769129831349</v>
      </c>
      <c r="K5" s="96">
        <v>1429.3886005157071</v>
      </c>
      <c r="L5" s="96">
        <v>1454.0104356597346</v>
      </c>
      <c r="M5" s="96">
        <v>1686.7054382364663</v>
      </c>
      <c r="N5" s="96">
        <v>1320.7181318837272</v>
      </c>
      <c r="O5" s="96">
        <v>1189.2509210636388</v>
      </c>
      <c r="P5" s="96">
        <v>1236.1478335407435</v>
      </c>
      <c r="Q5" s="96">
        <v>1215.3171047313224</v>
      </c>
    </row>
    <row r="6" spans="1:17" x14ac:dyDescent="0.25">
      <c r="A6" s="132" t="s">
        <v>83</v>
      </c>
      <c r="B6" s="160">
        <v>6.917002736055216</v>
      </c>
      <c r="C6" s="160">
        <v>5.4975002420148691</v>
      </c>
      <c r="D6" s="160">
        <v>4.9751597932471485</v>
      </c>
      <c r="E6" s="160">
        <v>5.3115202746472825</v>
      </c>
      <c r="F6" s="160">
        <v>5.6144170085484424</v>
      </c>
      <c r="G6" s="160">
        <v>5.5663067082394191</v>
      </c>
      <c r="H6" s="160">
        <v>6.0858776215166763</v>
      </c>
      <c r="I6" s="160">
        <v>6.9355074198020308</v>
      </c>
      <c r="J6" s="160">
        <v>6.4832614234430368</v>
      </c>
      <c r="K6" s="160">
        <v>5.973852827482558</v>
      </c>
      <c r="L6" s="160">
        <v>6.0767550189789024</v>
      </c>
      <c r="M6" s="160">
        <v>7.0492587164216705</v>
      </c>
      <c r="N6" s="160">
        <v>5.5196856499446989</v>
      </c>
      <c r="O6" s="160">
        <v>4.9702439034556907</v>
      </c>
      <c r="P6" s="160">
        <v>5.1662404666719342</v>
      </c>
      <c r="Q6" s="160">
        <v>5.0791824698810082</v>
      </c>
    </row>
    <row r="7" spans="1:17" x14ac:dyDescent="0.25">
      <c r="A7" s="76" t="s">
        <v>82</v>
      </c>
      <c r="B7" s="159">
        <v>2.7668010944220867</v>
      </c>
      <c r="C7" s="159">
        <v>2.199000096805948</v>
      </c>
      <c r="D7" s="159">
        <v>1.9900639172988597</v>
      </c>
      <c r="E7" s="159">
        <v>2.1246081098589134</v>
      </c>
      <c r="F7" s="159">
        <v>2.245766803419377</v>
      </c>
      <c r="G7" s="159">
        <v>2.2265226832957676</v>
      </c>
      <c r="H7" s="159">
        <v>2.4343510486066706</v>
      </c>
      <c r="I7" s="159">
        <v>2.7742029679208127</v>
      </c>
      <c r="J7" s="159">
        <v>2.593304569377215</v>
      </c>
      <c r="K7" s="159">
        <v>2.3895411309930235</v>
      </c>
      <c r="L7" s="159">
        <v>2.4307020075915609</v>
      </c>
      <c r="M7" s="159">
        <v>2.8197034865686685</v>
      </c>
      <c r="N7" s="159">
        <v>2.2078742599778796</v>
      </c>
      <c r="O7" s="159">
        <v>1.9880975613822764</v>
      </c>
      <c r="P7" s="159">
        <v>2.0664961866687737</v>
      </c>
      <c r="Q7" s="159">
        <v>2.0316729879524034</v>
      </c>
    </row>
    <row r="8" spans="1:17" x14ac:dyDescent="0.25">
      <c r="A8" s="76" t="s">
        <v>81</v>
      </c>
      <c r="B8" s="159">
        <v>11.75890465129387</v>
      </c>
      <c r="C8" s="159">
        <v>9.3457504114252785</v>
      </c>
      <c r="D8" s="159">
        <v>8.4577716485201542</v>
      </c>
      <c r="E8" s="159">
        <v>9.0295844669003813</v>
      </c>
      <c r="F8" s="159">
        <v>9.5445089145323543</v>
      </c>
      <c r="G8" s="159">
        <v>9.4627214040070129</v>
      </c>
      <c r="H8" s="159">
        <v>10.345991956578352</v>
      </c>
      <c r="I8" s="159">
        <v>11.790362613663454</v>
      </c>
      <c r="J8" s="159">
        <v>11.021544419853164</v>
      </c>
      <c r="K8" s="159">
        <v>10.155549806720352</v>
      </c>
      <c r="L8" s="159">
        <v>10.330483532264136</v>
      </c>
      <c r="M8" s="159">
        <v>11.983739817916842</v>
      </c>
      <c r="N8" s="159">
        <v>9.3834656049059895</v>
      </c>
      <c r="O8" s="159">
        <v>8.4494146358746764</v>
      </c>
      <c r="P8" s="159">
        <v>8.7826087933422894</v>
      </c>
      <c r="Q8" s="159">
        <v>8.6346101987977146</v>
      </c>
    </row>
    <row r="9" spans="1:17" x14ac:dyDescent="0.25">
      <c r="A9" s="76" t="s">
        <v>80</v>
      </c>
      <c r="B9" s="159">
        <v>1.3834005472110433</v>
      </c>
      <c r="C9" s="159">
        <v>1.099500048402974</v>
      </c>
      <c r="D9" s="159">
        <v>0.99503195864942984</v>
      </c>
      <c r="E9" s="159">
        <v>1.0623040549294567</v>
      </c>
      <c r="F9" s="159">
        <v>1.1228834017096885</v>
      </c>
      <c r="G9" s="159">
        <v>1.1132613416478838</v>
      </c>
      <c r="H9" s="159">
        <v>1.2171755243033353</v>
      </c>
      <c r="I9" s="159">
        <v>1.3871014839604063</v>
      </c>
      <c r="J9" s="159">
        <v>1.2966522846886075</v>
      </c>
      <c r="K9" s="159">
        <v>1.1947705654965117</v>
      </c>
      <c r="L9" s="159">
        <v>1.2153510037957804</v>
      </c>
      <c r="M9" s="159">
        <v>1.4098517432843343</v>
      </c>
      <c r="N9" s="159">
        <v>1.1039371299889398</v>
      </c>
      <c r="O9" s="159">
        <v>0.99404878069113822</v>
      </c>
      <c r="P9" s="159">
        <v>1.0332480933343868</v>
      </c>
      <c r="Q9" s="159">
        <v>1.0158364939762017</v>
      </c>
    </row>
    <row r="10" spans="1:17" x14ac:dyDescent="0.25">
      <c r="A10" s="129" t="s">
        <v>79</v>
      </c>
      <c r="B10" s="158">
        <v>4.1502016416331307</v>
      </c>
      <c r="C10" s="158">
        <v>3.298500145208922</v>
      </c>
      <c r="D10" s="158">
        <v>2.9850958759482902</v>
      </c>
      <c r="E10" s="158">
        <v>3.18691216478837</v>
      </c>
      <c r="F10" s="158">
        <v>3.3686502051290663</v>
      </c>
      <c r="G10" s="158">
        <v>3.3397840249436523</v>
      </c>
      <c r="H10" s="158">
        <v>3.6515265729100062</v>
      </c>
      <c r="I10" s="158">
        <v>4.1613044518812199</v>
      </c>
      <c r="J10" s="158">
        <v>3.8899568540658223</v>
      </c>
      <c r="K10" s="158">
        <v>3.5843116964895358</v>
      </c>
      <c r="L10" s="158">
        <v>3.6460530113873419</v>
      </c>
      <c r="M10" s="158">
        <v>4.2295552298530028</v>
      </c>
      <c r="N10" s="158">
        <v>3.3118113899668198</v>
      </c>
      <c r="O10" s="158">
        <v>2.9821463420734151</v>
      </c>
      <c r="P10" s="158">
        <v>3.0997442800031614</v>
      </c>
      <c r="Q10" s="158">
        <v>3.0475094819286053</v>
      </c>
    </row>
    <row r="11" spans="1:17" x14ac:dyDescent="0.25">
      <c r="A11" s="92" t="s">
        <v>125</v>
      </c>
      <c r="B11" s="91">
        <v>0.83004032832662611</v>
      </c>
      <c r="C11" s="91">
        <v>0.65970002904178437</v>
      </c>
      <c r="D11" s="91">
        <v>0.59701917518965808</v>
      </c>
      <c r="E11" s="91">
        <v>0.63738243295767405</v>
      </c>
      <c r="F11" s="91">
        <v>0.67373004102581324</v>
      </c>
      <c r="G11" s="91">
        <v>0.66795680498873045</v>
      </c>
      <c r="H11" s="91">
        <v>0.73030531458200121</v>
      </c>
      <c r="I11" s="91">
        <v>0.83226089037624384</v>
      </c>
      <c r="J11" s="91">
        <v>0.7779913708131645</v>
      </c>
      <c r="K11" s="91">
        <v>0.7168623392979071</v>
      </c>
      <c r="L11" s="91">
        <v>0.72921060227746837</v>
      </c>
      <c r="M11" s="91">
        <v>0.84591104597060063</v>
      </c>
      <c r="N11" s="91">
        <v>0.662362277993364</v>
      </c>
      <c r="O11" s="91">
        <v>0.59642926841468302</v>
      </c>
      <c r="P11" s="91">
        <v>0.61994885600063232</v>
      </c>
      <c r="Q11" s="91">
        <v>0.60950189638572116</v>
      </c>
    </row>
    <row r="12" spans="1:17" x14ac:dyDescent="0.25">
      <c r="A12" s="92" t="s">
        <v>26</v>
      </c>
      <c r="B12" s="91">
        <v>1.2450604924899393</v>
      </c>
      <c r="C12" s="91">
        <v>0.98955004356267662</v>
      </c>
      <c r="D12" s="91">
        <v>0.89552876278448701</v>
      </c>
      <c r="E12" s="91">
        <v>0.95607364943651107</v>
      </c>
      <c r="F12" s="91">
        <v>1.0105950615387198</v>
      </c>
      <c r="G12" s="91">
        <v>1.0019352074830956</v>
      </c>
      <c r="H12" s="91">
        <v>1.095457971873002</v>
      </c>
      <c r="I12" s="91">
        <v>1.2483913355643657</v>
      </c>
      <c r="J12" s="91">
        <v>1.1669870562197466</v>
      </c>
      <c r="K12" s="91">
        <v>1.0752935089468607</v>
      </c>
      <c r="L12" s="91">
        <v>1.0938159034162025</v>
      </c>
      <c r="M12" s="91">
        <v>1.2688665689559009</v>
      </c>
      <c r="N12" s="91">
        <v>0.99354341699004589</v>
      </c>
      <c r="O12" s="91">
        <v>0.89464390262202442</v>
      </c>
      <c r="P12" s="91">
        <v>0.92992328400094826</v>
      </c>
      <c r="Q12" s="91">
        <v>0.91425284457858147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2.0751008208165653</v>
      </c>
      <c r="C14" s="157">
        <v>1.649250072604461</v>
      </c>
      <c r="D14" s="157">
        <v>1.4925479379741449</v>
      </c>
      <c r="E14" s="157">
        <v>1.5934560823941848</v>
      </c>
      <c r="F14" s="157">
        <v>1.6843251025645332</v>
      </c>
      <c r="G14" s="157">
        <v>1.6698920124718259</v>
      </c>
      <c r="H14" s="157">
        <v>1.8257632864550033</v>
      </c>
      <c r="I14" s="157">
        <v>2.0806522259406099</v>
      </c>
      <c r="J14" s="157">
        <v>1.9449784270329114</v>
      </c>
      <c r="K14" s="157">
        <v>1.7921558482447677</v>
      </c>
      <c r="L14" s="157">
        <v>1.823026505693671</v>
      </c>
      <c r="M14" s="157">
        <v>2.1147776149265014</v>
      </c>
      <c r="N14" s="157">
        <v>1.6559056949834099</v>
      </c>
      <c r="O14" s="157">
        <v>1.4910731710367076</v>
      </c>
      <c r="P14" s="157">
        <v>1.5498721400015805</v>
      </c>
      <c r="Q14" s="157">
        <v>1.5237547409643026</v>
      </c>
    </row>
    <row r="15" spans="1:17" x14ac:dyDescent="0.25">
      <c r="A15" s="156" t="s">
        <v>214</v>
      </c>
      <c r="B15" s="155">
        <v>50.954663674115018</v>
      </c>
      <c r="C15" s="155">
        <v>40.49778300940627</v>
      </c>
      <c r="D15" s="155">
        <v>36.649919576938622</v>
      </c>
      <c r="E15" s="155">
        <v>39.127746441697354</v>
      </c>
      <c r="F15" s="155">
        <v>41.359059886677073</v>
      </c>
      <c r="G15" s="155">
        <v>41.004651443446498</v>
      </c>
      <c r="H15" s="155">
        <v>44.832112867293489</v>
      </c>
      <c r="I15" s="155">
        <v>51.090979933150152</v>
      </c>
      <c r="J15" s="155">
        <v>47.759472989785884</v>
      </c>
      <c r="K15" s="155">
        <v>44.006873103628756</v>
      </c>
      <c r="L15" s="155">
        <v>44.764910473152177</v>
      </c>
      <c r="M15" s="155">
        <v>51.928938118642179</v>
      </c>
      <c r="N15" s="155">
        <v>40.661213622733193</v>
      </c>
      <c r="O15" s="155">
        <v>36.613706274654227</v>
      </c>
      <c r="P15" s="155">
        <v>38.057530910996888</v>
      </c>
      <c r="Q15" s="155">
        <v>37.416211091430981</v>
      </c>
    </row>
    <row r="16" spans="1:17" x14ac:dyDescent="0.25">
      <c r="A16" s="156" t="s">
        <v>213</v>
      </c>
      <c r="B16" s="204">
        <v>592.55342756511175</v>
      </c>
      <c r="C16" s="204">
        <v>470.95002499648251</v>
      </c>
      <c r="D16" s="204">
        <v>426.20309701568948</v>
      </c>
      <c r="E16" s="204">
        <v>455.0178255558676</v>
      </c>
      <c r="F16" s="204">
        <v>480.9658415853898</v>
      </c>
      <c r="G16" s="204">
        <v>476.84441436653094</v>
      </c>
      <c r="H16" s="204">
        <v>521.35408673094526</v>
      </c>
      <c r="I16" s="204">
        <v>594.13865373873</v>
      </c>
      <c r="J16" s="204">
        <v>555.3964520263811</v>
      </c>
      <c r="K16" s="204">
        <v>511.75734689865055</v>
      </c>
      <c r="L16" s="204">
        <v>520.57258792165669</v>
      </c>
      <c r="M16" s="204">
        <v>603.88329650872606</v>
      </c>
      <c r="N16" s="204">
        <v>472.8505648708167</v>
      </c>
      <c r="O16" s="204">
        <v>425.78197135525318</v>
      </c>
      <c r="P16" s="204">
        <v>442.57225462627025</v>
      </c>
      <c r="Q16" s="204">
        <v>435.1143257568022</v>
      </c>
    </row>
    <row r="17" spans="1:17" x14ac:dyDescent="0.25">
      <c r="A17" s="152" t="s">
        <v>227</v>
      </c>
      <c r="B17" s="151">
        <v>474.20711193490911</v>
      </c>
      <c r="C17" s="151">
        <v>376.89065800689377</v>
      </c>
      <c r="D17" s="151">
        <v>341.08070315957394</v>
      </c>
      <c r="E17" s="151">
        <v>364.14047898160277</v>
      </c>
      <c r="F17" s="151">
        <v>384.9060895905269</v>
      </c>
      <c r="G17" s="151">
        <v>381.60780456239718</v>
      </c>
      <c r="H17" s="151">
        <v>417.22788910368291</v>
      </c>
      <c r="I17" s="151">
        <v>475.47573260367153</v>
      </c>
      <c r="J17" s="151">
        <v>444.47122443720093</v>
      </c>
      <c r="K17" s="151">
        <v>409.54783517409345</v>
      </c>
      <c r="L17" s="151">
        <v>416.60247327433552</v>
      </c>
      <c r="M17" s="151">
        <v>483.2741499105893</v>
      </c>
      <c r="N17" s="151">
        <v>378.41161710188794</v>
      </c>
      <c r="O17" s="151">
        <v>340.74368581412079</v>
      </c>
      <c r="P17" s="151">
        <v>354.1805699297613</v>
      </c>
      <c r="Q17" s="151">
        <v>348.2121580605754</v>
      </c>
    </row>
    <row r="18" spans="1:17" x14ac:dyDescent="0.25">
      <c r="A18" s="154" t="s">
        <v>33</v>
      </c>
      <c r="B18" s="83">
        <v>462.79004347588949</v>
      </c>
      <c r="C18" s="83">
        <v>357.77491800689376</v>
      </c>
      <c r="D18" s="83">
        <v>321.98144315957393</v>
      </c>
      <c r="E18" s="83">
        <v>221.02967898160279</v>
      </c>
      <c r="F18" s="83">
        <v>257.80191959052695</v>
      </c>
      <c r="G18" s="83">
        <v>128.43097996038853</v>
      </c>
      <c r="H18" s="83">
        <v>169.17404910368288</v>
      </c>
      <c r="I18" s="83">
        <v>250.36820260367156</v>
      </c>
      <c r="J18" s="83">
        <v>225.85924443720083</v>
      </c>
      <c r="K18" s="83">
        <v>45.440405174093485</v>
      </c>
      <c r="L18" s="83">
        <v>6.2654309544882949</v>
      </c>
      <c r="M18" s="83">
        <v>41.50450638220417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0</v>
      </c>
      <c r="C22" s="208">
        <v>0</v>
      </c>
      <c r="D22" s="208">
        <v>0</v>
      </c>
      <c r="E22" s="208">
        <v>105.49921999999999</v>
      </c>
      <c r="F22" s="208">
        <v>77.199010000000001</v>
      </c>
      <c r="G22" s="208">
        <v>168.91168649844411</v>
      </c>
      <c r="H22" s="208">
        <v>85.60051</v>
      </c>
      <c r="I22" s="208">
        <v>37.500030000000002</v>
      </c>
      <c r="J22" s="208">
        <v>27.499739999999999</v>
      </c>
      <c r="K22" s="208">
        <v>66.786819999999992</v>
      </c>
      <c r="L22" s="208">
        <v>42.801170490286758</v>
      </c>
      <c r="M22" s="208">
        <v>1.5286964318265568</v>
      </c>
      <c r="N22" s="208">
        <v>1.5286135603746844</v>
      </c>
      <c r="O22" s="208">
        <v>3.8214813369861798</v>
      </c>
      <c r="P22" s="208">
        <v>0.76430773151618681</v>
      </c>
      <c r="Q22" s="208">
        <v>1.0270333394829367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11.417068459019635</v>
      </c>
      <c r="C24" s="208">
        <v>19.115739999999999</v>
      </c>
      <c r="D24" s="208">
        <v>19.099260000000001</v>
      </c>
      <c r="E24" s="208">
        <v>37.611580000000004</v>
      </c>
      <c r="F24" s="208">
        <v>49.905159999999995</v>
      </c>
      <c r="G24" s="208">
        <v>84.265138103564539</v>
      </c>
      <c r="H24" s="208">
        <v>162.45333000000005</v>
      </c>
      <c r="I24" s="208">
        <v>187.60749999999999</v>
      </c>
      <c r="J24" s="208">
        <v>191.11224000000007</v>
      </c>
      <c r="K24" s="208">
        <v>297.32060999999999</v>
      </c>
      <c r="L24" s="208">
        <v>367.53587182956045</v>
      </c>
      <c r="M24" s="208">
        <v>440.24094709655856</v>
      </c>
      <c r="N24" s="208">
        <v>376.88300354151323</v>
      </c>
      <c r="O24" s="208">
        <v>336.92220447713464</v>
      </c>
      <c r="P24" s="208">
        <v>353.41626219824514</v>
      </c>
      <c r="Q24" s="208">
        <v>347.18512472109245</v>
      </c>
    </row>
    <row r="25" spans="1:17" x14ac:dyDescent="0.25">
      <c r="A25" s="152" t="s">
        <v>226</v>
      </c>
      <c r="B25" s="264">
        <v>118.34631563020265</v>
      </c>
      <c r="C25" s="264">
        <v>94.059366989588767</v>
      </c>
      <c r="D25" s="264">
        <v>85.122393856115536</v>
      </c>
      <c r="E25" s="264">
        <v>90.877346574264834</v>
      </c>
      <c r="F25" s="264">
        <v>96.059751994862893</v>
      </c>
      <c r="G25" s="264">
        <v>95.236609804133792</v>
      </c>
      <c r="H25" s="264">
        <v>104.12619762726231</v>
      </c>
      <c r="I25" s="264">
        <v>118.66292113505844</v>
      </c>
      <c r="J25" s="264">
        <v>110.92522758918014</v>
      </c>
      <c r="K25" s="264">
        <v>102.20951172455713</v>
      </c>
      <c r="L25" s="264">
        <v>103.97011464732121</v>
      </c>
      <c r="M25" s="264">
        <v>120.60914659813672</v>
      </c>
      <c r="N25" s="264">
        <v>94.438947768928728</v>
      </c>
      <c r="O25" s="264">
        <v>85.03828554113241</v>
      </c>
      <c r="P25" s="264">
        <v>88.391684696508918</v>
      </c>
      <c r="Q25" s="264">
        <v>86.902167696226797</v>
      </c>
    </row>
    <row r="26" spans="1:17" x14ac:dyDescent="0.25">
      <c r="A26" s="150" t="s">
        <v>33</v>
      </c>
      <c r="B26" s="87">
        <v>68.138337713359519</v>
      </c>
      <c r="C26" s="87">
        <v>35.683709900285585</v>
      </c>
      <c r="D26" s="87">
        <v>34.416401104915899</v>
      </c>
      <c r="E26" s="87">
        <v>38.389106326128967</v>
      </c>
      <c r="F26" s="87">
        <v>35.96831744100551</v>
      </c>
      <c r="G26" s="87">
        <v>40.41092327917093</v>
      </c>
      <c r="H26" s="87">
        <v>46.286367534571546</v>
      </c>
      <c r="I26" s="87">
        <v>58.606935369009662</v>
      </c>
      <c r="J26" s="87">
        <v>55.642886986963333</v>
      </c>
      <c r="K26" s="87">
        <v>55.045320960627812</v>
      </c>
      <c r="L26" s="87">
        <v>40.137580788547055</v>
      </c>
      <c r="M26" s="87">
        <v>49.547061474281222</v>
      </c>
      <c r="N26" s="87">
        <v>28.274941652483705</v>
      </c>
      <c r="O26" s="87">
        <v>29.886148060421768</v>
      </c>
      <c r="P26" s="87">
        <v>24.087274706047609</v>
      </c>
      <c r="Q26" s="87">
        <v>23.120870686167677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10.127414154926893</v>
      </c>
      <c r="C33" s="87">
        <v>21.49981</v>
      </c>
      <c r="D33" s="87">
        <v>18.400229999999997</v>
      </c>
      <c r="E33" s="87">
        <v>17.796250000000001</v>
      </c>
      <c r="F33" s="87">
        <v>35.902569999999997</v>
      </c>
      <c r="G33" s="87">
        <v>32.723323882347394</v>
      </c>
      <c r="H33" s="87">
        <v>34.990760000000002</v>
      </c>
      <c r="I33" s="87">
        <v>38.517650000000003</v>
      </c>
      <c r="J33" s="87">
        <v>36.399279999999997</v>
      </c>
      <c r="K33" s="87">
        <v>29.41818</v>
      </c>
      <c r="L33" s="87">
        <v>38.549701572743807</v>
      </c>
      <c r="M33" s="87">
        <v>44.567512822315116</v>
      </c>
      <c r="N33" s="87">
        <v>40.292703647906499</v>
      </c>
      <c r="O33" s="87">
        <v>37.065418614131076</v>
      </c>
      <c r="P33" s="87">
        <v>46.602806160885038</v>
      </c>
      <c r="Q33" s="87">
        <v>43.966871179847132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40.080563761916238</v>
      </c>
      <c r="C35" s="87">
        <v>36.875847089303186</v>
      </c>
      <c r="D35" s="87">
        <v>32.30576275119963</v>
      </c>
      <c r="E35" s="87">
        <v>34.691990248135866</v>
      </c>
      <c r="F35" s="87">
        <v>24.188864553857385</v>
      </c>
      <c r="G35" s="87">
        <v>22.102362642615482</v>
      </c>
      <c r="H35" s="87">
        <v>22.849070092690773</v>
      </c>
      <c r="I35" s="87">
        <v>21.538335766048775</v>
      </c>
      <c r="J35" s="87">
        <v>18.883060602216801</v>
      </c>
      <c r="K35" s="87">
        <v>17.746010763929313</v>
      </c>
      <c r="L35" s="87">
        <v>25.282832286030342</v>
      </c>
      <c r="M35" s="87">
        <v>26.494572301540373</v>
      </c>
      <c r="N35" s="87">
        <v>25.871302468538524</v>
      </c>
      <c r="O35" s="87">
        <v>18.086718866579567</v>
      </c>
      <c r="P35" s="87">
        <v>17.701603829576271</v>
      </c>
      <c r="Q35" s="87">
        <v>19.814425830211988</v>
      </c>
    </row>
    <row r="36" spans="1:17" x14ac:dyDescent="0.25">
      <c r="A36" s="156" t="s">
        <v>212</v>
      </c>
      <c r="B36" s="204">
        <v>936.90833207243736</v>
      </c>
      <c r="C36" s="204">
        <v>744.63665533424421</v>
      </c>
      <c r="D36" s="204">
        <v>673.88561802758113</v>
      </c>
      <c r="E36" s="204">
        <v>719.44566037959657</v>
      </c>
      <c r="F36" s="204">
        <v>760.47303662599757</v>
      </c>
      <c r="G36" s="204">
        <v>753.95649428272577</v>
      </c>
      <c r="H36" s="204">
        <v>824.33239788249307</v>
      </c>
      <c r="I36" s="204">
        <v>939.41479231921232</v>
      </c>
      <c r="J36" s="204">
        <v>878.15805174767581</v>
      </c>
      <c r="K36" s="204">
        <v>809.15863448607706</v>
      </c>
      <c r="L36" s="204">
        <v>823.09674095795924</v>
      </c>
      <c r="M36" s="204">
        <v>954.82241056858197</v>
      </c>
      <c r="N36" s="204">
        <v>747.64166983735231</v>
      </c>
      <c r="O36" s="204">
        <v>673.21976053396475</v>
      </c>
      <c r="P36" s="204">
        <v>699.76750384736204</v>
      </c>
      <c r="Q36" s="204">
        <v>687.97549426179535</v>
      </c>
    </row>
    <row r="37" spans="1:17" x14ac:dyDescent="0.25">
      <c r="A37" s="84" t="s">
        <v>33</v>
      </c>
      <c r="B37" s="83">
        <v>910.36939115377254</v>
      </c>
      <c r="C37" s="83">
        <v>705.35091209282064</v>
      </c>
      <c r="D37" s="83">
        <v>561.65362573551033</v>
      </c>
      <c r="E37" s="83">
        <v>582.41086469226821</v>
      </c>
      <c r="F37" s="83">
        <v>590.5813129684675</v>
      </c>
      <c r="G37" s="83">
        <v>638.82333260885218</v>
      </c>
      <c r="H37" s="83">
        <v>611.20075336174546</v>
      </c>
      <c r="I37" s="83">
        <v>846.68525202731871</v>
      </c>
      <c r="J37" s="83">
        <v>668.0485785758359</v>
      </c>
      <c r="K37" s="83">
        <v>586.15761386527868</v>
      </c>
      <c r="L37" s="83">
        <v>689.35626256415867</v>
      </c>
      <c r="M37" s="83">
        <v>801.3748647055661</v>
      </c>
      <c r="N37" s="83">
        <v>684.02696101515915</v>
      </c>
      <c r="O37" s="83">
        <v>570.57020867580241</v>
      </c>
      <c r="P37" s="83">
        <v>540.07133632986324</v>
      </c>
      <c r="Q37" s="83">
        <v>524.84274289627865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1.4210854715202004E-14</v>
      </c>
      <c r="E39" s="208">
        <v>0</v>
      </c>
      <c r="F39" s="208">
        <v>2.8421709430404007E-14</v>
      </c>
      <c r="G39" s="208">
        <v>0</v>
      </c>
      <c r="H39" s="208">
        <v>0</v>
      </c>
      <c r="I39" s="208">
        <v>2.8421709430404007E-14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26.538940918664821</v>
      </c>
      <c r="C40" s="208">
        <v>39.285743241423575</v>
      </c>
      <c r="D40" s="208">
        <v>105.61466580014606</v>
      </c>
      <c r="E40" s="208">
        <v>102.90175577782401</v>
      </c>
      <c r="F40" s="208">
        <v>102.51137235080584</v>
      </c>
      <c r="G40" s="208">
        <v>92.440203625330213</v>
      </c>
      <c r="H40" s="208">
        <v>64.836219002055344</v>
      </c>
      <c r="I40" s="208">
        <v>47.937725282815798</v>
      </c>
      <c r="J40" s="208">
        <v>53.849673202856252</v>
      </c>
      <c r="K40" s="208">
        <v>42.888852145819719</v>
      </c>
      <c r="L40" s="208">
        <v>41.484164024395803</v>
      </c>
      <c r="M40" s="208">
        <v>36.937067324513876</v>
      </c>
      <c r="N40" s="208">
        <v>14.157553854222556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84" t="s">
        <v>26</v>
      </c>
      <c r="B42" s="208">
        <v>0</v>
      </c>
      <c r="C42" s="208">
        <v>0</v>
      </c>
      <c r="D42" s="208">
        <v>6.6173264919247288</v>
      </c>
      <c r="E42" s="208">
        <v>34.133039909504248</v>
      </c>
      <c r="F42" s="208">
        <v>67.380351306724307</v>
      </c>
      <c r="G42" s="208">
        <v>22.692958048543375</v>
      </c>
      <c r="H42" s="208">
        <v>148.29542551869227</v>
      </c>
      <c r="I42" s="208">
        <v>44.791815009077787</v>
      </c>
      <c r="J42" s="208">
        <v>156.25979996898366</v>
      </c>
      <c r="K42" s="208">
        <v>180.11216847497866</v>
      </c>
      <c r="L42" s="208">
        <v>92.256314369404777</v>
      </c>
      <c r="M42" s="208">
        <v>116.510478538502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49.457154967970553</v>
      </c>
      <c r="O43" s="208">
        <v>102.64955185816228</v>
      </c>
      <c r="P43" s="208">
        <v>159.69616751749879</v>
      </c>
      <c r="Q43" s="208">
        <v>163.13275136551664</v>
      </c>
    </row>
    <row r="44" spans="1:17" x14ac:dyDescent="0.25">
      <c r="A44" s="243" t="s">
        <v>211</v>
      </c>
      <c r="B44" s="242">
        <v>47.667266017720507</v>
      </c>
      <c r="C44" s="242">
        <v>37.885022815251027</v>
      </c>
      <c r="D44" s="242">
        <v>34.28540863649097</v>
      </c>
      <c r="E44" s="242">
        <v>36.603375703523334</v>
      </c>
      <c r="F44" s="242">
        <v>38.690733442375326</v>
      </c>
      <c r="G44" s="242">
        <v>38.35919005999834</v>
      </c>
      <c r="H44" s="242">
        <v>41.93971848875843</v>
      </c>
      <c r="I44" s="242">
        <v>47.794787679398532</v>
      </c>
      <c r="J44" s="242">
        <v>44.67821666786422</v>
      </c>
      <c r="K44" s="242">
        <v>41.167720000168842</v>
      </c>
      <c r="L44" s="242">
        <v>41.876851732948815</v>
      </c>
      <c r="M44" s="242">
        <v>48.578684046471722</v>
      </c>
      <c r="N44" s="242">
        <v>38.037909518040728</v>
      </c>
      <c r="O44" s="242">
        <v>34.251531676289439</v>
      </c>
      <c r="P44" s="242">
        <v>35.602206336093865</v>
      </c>
      <c r="Q44" s="242">
        <v>35.002261988758015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359.6484707957577</v>
      </c>
      <c r="C47" s="96">
        <v>445.09676013636147</v>
      </c>
      <c r="D47" s="96">
        <v>418.19319904858776</v>
      </c>
      <c r="E47" s="96">
        <v>420.3237819311762</v>
      </c>
      <c r="F47" s="96">
        <v>455.82474539453221</v>
      </c>
      <c r="G47" s="96">
        <v>467.56402763521703</v>
      </c>
      <c r="H47" s="96">
        <v>357.80869904233259</v>
      </c>
      <c r="I47" s="96">
        <v>436.52136346399999</v>
      </c>
      <c r="J47" s="96">
        <v>360.78375936538094</v>
      </c>
      <c r="K47" s="96">
        <v>407.23095473744991</v>
      </c>
      <c r="L47" s="96">
        <v>445.29698996974849</v>
      </c>
      <c r="M47" s="96">
        <v>428.3391960855389</v>
      </c>
      <c r="N47" s="96">
        <v>419.59324691003059</v>
      </c>
      <c r="O47" s="96">
        <v>414.6861678115464</v>
      </c>
      <c r="P47" s="96">
        <v>404.24149611080975</v>
      </c>
      <c r="Q47" s="96">
        <v>413.62968980852099</v>
      </c>
    </row>
    <row r="48" spans="1:17" x14ac:dyDescent="0.25">
      <c r="A48" s="132" t="s">
        <v>83</v>
      </c>
      <c r="B48" s="160">
        <v>2.0495975002895452</v>
      </c>
      <c r="C48" s="160">
        <v>2.536558003274632</v>
      </c>
      <c r="D48" s="160">
        <v>2.3832375361185161</v>
      </c>
      <c r="E48" s="160">
        <v>2.3953794961292201</v>
      </c>
      <c r="F48" s="160">
        <v>2.5976956239063536</v>
      </c>
      <c r="G48" s="160">
        <v>2.6645965159981904</v>
      </c>
      <c r="H48" s="160">
        <v>2.039112841259632</v>
      </c>
      <c r="I48" s="160">
        <v>2.4876877507617423</v>
      </c>
      <c r="J48" s="160">
        <v>2.0560673863125789</v>
      </c>
      <c r="K48" s="160">
        <v>2.3207648986345908</v>
      </c>
      <c r="L48" s="160">
        <v>2.5376990913073025</v>
      </c>
      <c r="M48" s="160">
        <v>2.4410584692059523</v>
      </c>
      <c r="N48" s="160">
        <v>2.391216256536123</v>
      </c>
      <c r="O48" s="160">
        <v>2.3632513467125853</v>
      </c>
      <c r="P48" s="160">
        <v>2.3037282992162105</v>
      </c>
      <c r="Q48" s="160">
        <v>2.3572305935329023</v>
      </c>
    </row>
    <row r="49" spans="1:17" x14ac:dyDescent="0.25">
      <c r="A49" s="76" t="s">
        <v>82</v>
      </c>
      <c r="B49" s="159">
        <v>2.1062965724319547</v>
      </c>
      <c r="C49" s="159">
        <v>2.6067281148212929</v>
      </c>
      <c r="D49" s="159">
        <v>2.4491662645511925</v>
      </c>
      <c r="E49" s="159">
        <v>2.4616441138604053</v>
      </c>
      <c r="F49" s="159">
        <v>2.669557016966738</v>
      </c>
      <c r="G49" s="159">
        <v>2.7383086229214531</v>
      </c>
      <c r="H49" s="159">
        <v>2.0955218708748422</v>
      </c>
      <c r="I49" s="159">
        <v>2.5565059393223271</v>
      </c>
      <c r="J49" s="159">
        <v>2.1129454382470314</v>
      </c>
      <c r="K49" s="159">
        <v>2.3849654142942098</v>
      </c>
      <c r="L49" s="159">
        <v>2.6079007693604002</v>
      </c>
      <c r="M49" s="159">
        <v>2.5085867279151843</v>
      </c>
      <c r="N49" s="159">
        <v>2.4573657044244479</v>
      </c>
      <c r="O49" s="159">
        <v>2.4286271868855822</v>
      </c>
      <c r="P49" s="159">
        <v>2.3674575226443801</v>
      </c>
      <c r="Q49" s="159">
        <v>2.4224398785072134</v>
      </c>
    </row>
    <row r="50" spans="1:17" x14ac:dyDescent="0.25">
      <c r="A50" s="76" t="s">
        <v>81</v>
      </c>
      <c r="B50" s="159">
        <v>2.9193199929617983</v>
      </c>
      <c r="C50" s="159">
        <v>3.6129164341880733</v>
      </c>
      <c r="D50" s="159">
        <v>3.3945362375710006</v>
      </c>
      <c r="E50" s="159">
        <v>3.4118304949107872</v>
      </c>
      <c r="F50" s="159">
        <v>3.6999970820748342</v>
      </c>
      <c r="G50" s="159">
        <v>3.7952865775992422</v>
      </c>
      <c r="H50" s="159">
        <v>2.9043862927006061</v>
      </c>
      <c r="I50" s="159">
        <v>3.543308667198791</v>
      </c>
      <c r="J50" s="159">
        <v>2.9285352987067355</v>
      </c>
      <c r="K50" s="159">
        <v>3.3055540741978926</v>
      </c>
      <c r="L50" s="159">
        <v>3.6145417294506967</v>
      </c>
      <c r="M50" s="159">
        <v>3.4768928007254796</v>
      </c>
      <c r="N50" s="159">
        <v>3.4059006337659032</v>
      </c>
      <c r="O50" s="159">
        <v>3.3660691447356452</v>
      </c>
      <c r="P50" s="159">
        <v>3.2812881950254535</v>
      </c>
      <c r="Q50" s="159">
        <v>3.3574935560516939</v>
      </c>
    </row>
    <row r="51" spans="1:17" x14ac:dyDescent="0.25">
      <c r="A51" s="76" t="s">
        <v>80</v>
      </c>
      <c r="B51" s="159">
        <v>1.5002413467611522</v>
      </c>
      <c r="C51" s="159">
        <v>1.8566812237197401</v>
      </c>
      <c r="D51" s="159">
        <v>1.7444554310458877</v>
      </c>
      <c r="E51" s="159">
        <v>1.7533429664942894</v>
      </c>
      <c r="F51" s="159">
        <v>1.9014320522611239</v>
      </c>
      <c r="G51" s="159">
        <v>1.950401415483513</v>
      </c>
      <c r="H51" s="159">
        <v>1.4925669038614382</v>
      </c>
      <c r="I51" s="159">
        <v>1.8209097254445239</v>
      </c>
      <c r="J51" s="159">
        <v>1.5049771012296349</v>
      </c>
      <c r="K51" s="159">
        <v>1.6987274118707254</v>
      </c>
      <c r="L51" s="159">
        <v>1.8575164645153914</v>
      </c>
      <c r="M51" s="159">
        <v>1.7867785479085043</v>
      </c>
      <c r="N51" s="159">
        <v>1.7502956051596104</v>
      </c>
      <c r="O51" s="159">
        <v>1.7298261647110387</v>
      </c>
      <c r="P51" s="159">
        <v>1.6862571532701705</v>
      </c>
      <c r="Q51" s="159">
        <v>1.7254191614542878</v>
      </c>
    </row>
    <row r="52" spans="1:17" x14ac:dyDescent="0.25">
      <c r="A52" s="129" t="s">
        <v>79</v>
      </c>
      <c r="B52" s="158">
        <v>1.5569245610785114</v>
      </c>
      <c r="C52" s="158">
        <v>1.9268317098067484</v>
      </c>
      <c r="D52" s="158">
        <v>1.8103657202660379</v>
      </c>
      <c r="E52" s="158">
        <v>1.8195890510700752</v>
      </c>
      <c r="F52" s="158">
        <v>1.9732733468374248</v>
      </c>
      <c r="G52" s="158">
        <v>2.0240929063075783</v>
      </c>
      <c r="H52" s="158">
        <v>1.5489601567718614</v>
      </c>
      <c r="I52" s="158">
        <v>1.8897086666567264</v>
      </c>
      <c r="J52" s="158">
        <v>1.5618392452812473</v>
      </c>
      <c r="K52" s="158">
        <v>1.7629099716713328</v>
      </c>
      <c r="L52" s="158">
        <v>1.9276985082801885</v>
      </c>
      <c r="M52" s="158">
        <v>1.8542879200421349</v>
      </c>
      <c r="N52" s="158">
        <v>1.816426552103702</v>
      </c>
      <c r="O52" s="158">
        <v>1.7951837203055265</v>
      </c>
      <c r="P52" s="158">
        <v>1.7499685526522395</v>
      </c>
      <c r="Q52" s="158">
        <v>1.790610208432919</v>
      </c>
    </row>
    <row r="53" spans="1:17" x14ac:dyDescent="0.25">
      <c r="A53" s="92" t="s">
        <v>125</v>
      </c>
      <c r="B53" s="91">
        <v>0.31138491221570225</v>
      </c>
      <c r="C53" s="91">
        <v>0.38536634196134972</v>
      </c>
      <c r="D53" s="91">
        <v>0.36207314405320762</v>
      </c>
      <c r="E53" s="91">
        <v>0.36391781021401509</v>
      </c>
      <c r="F53" s="91">
        <v>0.39465466936748494</v>
      </c>
      <c r="G53" s="91">
        <v>0.40481858126151565</v>
      </c>
      <c r="H53" s="91">
        <v>0.30979203135437228</v>
      </c>
      <c r="I53" s="91">
        <v>0.37794173333134523</v>
      </c>
      <c r="J53" s="91">
        <v>0.31236784905624948</v>
      </c>
      <c r="K53" s="91">
        <v>0.35258199433426657</v>
      </c>
      <c r="L53" s="91">
        <v>0.38553970165603774</v>
      </c>
      <c r="M53" s="91">
        <v>0.37085758400842705</v>
      </c>
      <c r="N53" s="91">
        <v>0.36328531042074041</v>
      </c>
      <c r="O53" s="91">
        <v>0.35903674406110531</v>
      </c>
      <c r="P53" s="91">
        <v>0.34999371053044798</v>
      </c>
      <c r="Q53" s="91">
        <v>0.35812204168658385</v>
      </c>
    </row>
    <row r="54" spans="1:17" x14ac:dyDescent="0.25">
      <c r="A54" s="92" t="s">
        <v>26</v>
      </c>
      <c r="B54" s="91">
        <v>0.46707736832355345</v>
      </c>
      <c r="C54" s="91">
        <v>0.57804951294202456</v>
      </c>
      <c r="D54" s="91">
        <v>0.5431097160798114</v>
      </c>
      <c r="E54" s="91">
        <v>0.54587671532102255</v>
      </c>
      <c r="F54" s="91">
        <v>0.59198200405122736</v>
      </c>
      <c r="G54" s="91">
        <v>0.60722787189227345</v>
      </c>
      <c r="H54" s="91">
        <v>0.46468804703155842</v>
      </c>
      <c r="I54" s="91">
        <v>0.56691259999701782</v>
      </c>
      <c r="J54" s="91">
        <v>0.46855177358437416</v>
      </c>
      <c r="K54" s="91">
        <v>0.52887299150139988</v>
      </c>
      <c r="L54" s="91">
        <v>0.57830955248405647</v>
      </c>
      <c r="M54" s="91">
        <v>0.55628637601264042</v>
      </c>
      <c r="N54" s="91">
        <v>0.54492796563111057</v>
      </c>
      <c r="O54" s="91">
        <v>0.53855511609165796</v>
      </c>
      <c r="P54" s="91">
        <v>0.52499056579567183</v>
      </c>
      <c r="Q54" s="91">
        <v>0.53718306252987569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0.7784622805392557</v>
      </c>
      <c r="C56" s="157">
        <v>0.96341585490337422</v>
      </c>
      <c r="D56" s="157">
        <v>0.90518286013301896</v>
      </c>
      <c r="E56" s="157">
        <v>0.90979452553503748</v>
      </c>
      <c r="F56" s="157">
        <v>0.98663667341871242</v>
      </c>
      <c r="G56" s="157">
        <v>1.0120464531537892</v>
      </c>
      <c r="H56" s="157">
        <v>0.77448007838593069</v>
      </c>
      <c r="I56" s="157">
        <v>0.94485433332836333</v>
      </c>
      <c r="J56" s="157">
        <v>0.78091962264062353</v>
      </c>
      <c r="K56" s="157">
        <v>0.88145498583566639</v>
      </c>
      <c r="L56" s="157">
        <v>0.96384925414009426</v>
      </c>
      <c r="M56" s="157">
        <v>0.92714396002106747</v>
      </c>
      <c r="N56" s="157">
        <v>0.90821327605185098</v>
      </c>
      <c r="O56" s="157">
        <v>0.89759186015276338</v>
      </c>
      <c r="P56" s="157">
        <v>0.87498427632611986</v>
      </c>
      <c r="Q56" s="157">
        <v>0.89530510421645959</v>
      </c>
    </row>
    <row r="57" spans="1:17" x14ac:dyDescent="0.25">
      <c r="A57" s="156" t="s">
        <v>210</v>
      </c>
      <c r="B57" s="204">
        <v>13.102990274739362</v>
      </c>
      <c r="C57" s="204">
        <v>15.799007714214499</v>
      </c>
      <c r="D57" s="204">
        <v>15.019247009100681</v>
      </c>
      <c r="E57" s="204">
        <v>14.968459886316831</v>
      </c>
      <c r="F57" s="204">
        <v>16.733683863723353</v>
      </c>
      <c r="G57" s="204">
        <v>17.052797830146019</v>
      </c>
      <c r="H57" s="204">
        <v>13.814215391159369</v>
      </c>
      <c r="I57" s="204">
        <v>16.827418540600974</v>
      </c>
      <c r="J57" s="204">
        <v>15.125674444940815</v>
      </c>
      <c r="K57" s="204">
        <v>17.652241758852536</v>
      </c>
      <c r="L57" s="204">
        <v>18.620264567761726</v>
      </c>
      <c r="M57" s="204">
        <v>18.308774025948619</v>
      </c>
      <c r="N57" s="204">
        <v>17.278228717708433</v>
      </c>
      <c r="O57" s="204">
        <v>17.137931155778908</v>
      </c>
      <c r="P57" s="204">
        <v>16.602868347539538</v>
      </c>
      <c r="Q57" s="204">
        <v>17.536501974771966</v>
      </c>
    </row>
    <row r="58" spans="1:17" x14ac:dyDescent="0.25">
      <c r="A58" s="156" t="s">
        <v>209</v>
      </c>
      <c r="B58" s="204">
        <v>61.673050879624697</v>
      </c>
      <c r="C58" s="204">
        <v>77.147156533613668</v>
      </c>
      <c r="D58" s="204">
        <v>72.139068472802123</v>
      </c>
      <c r="E58" s="204">
        <v>72.757274642343319</v>
      </c>
      <c r="F58" s="204">
        <v>77.915967187593992</v>
      </c>
      <c r="G58" s="204">
        <v>80.142841222755237</v>
      </c>
      <c r="H58" s="204">
        <v>59.825116691656461</v>
      </c>
      <c r="I58" s="204">
        <v>73.036412664414726</v>
      </c>
      <c r="J58" s="204">
        <v>57.966337189232689</v>
      </c>
      <c r="K58" s="204">
        <v>64.288229744887502</v>
      </c>
      <c r="L58" s="204">
        <v>71.640558740501291</v>
      </c>
      <c r="M58" s="204">
        <v>68.129423253655773</v>
      </c>
      <c r="N58" s="204">
        <v>68.031459519712399</v>
      </c>
      <c r="O58" s="204">
        <v>67.114214090864436</v>
      </c>
      <c r="P58" s="204">
        <v>65.627438068285358</v>
      </c>
      <c r="Q58" s="204">
        <v>66.410946557631192</v>
      </c>
    </row>
    <row r="59" spans="1:17" x14ac:dyDescent="0.25">
      <c r="A59" s="152" t="s">
        <v>225</v>
      </c>
      <c r="B59" s="151">
        <v>54.42760610305379</v>
      </c>
      <c r="C59" s="151">
        <v>68.180278435499787</v>
      </c>
      <c r="D59" s="151">
        <v>63.714187024147826</v>
      </c>
      <c r="E59" s="151">
        <v>64.289470668303196</v>
      </c>
      <c r="F59" s="151">
        <v>68.73296409225722</v>
      </c>
      <c r="G59" s="151">
        <v>70.723339634867486</v>
      </c>
      <c r="H59" s="151">
        <v>52.616735786402579</v>
      </c>
      <c r="I59" s="151">
        <v>64.242293713279295</v>
      </c>
      <c r="J59" s="151">
        <v>50.698020994305743</v>
      </c>
      <c r="K59" s="151">
        <v>56.084192654636524</v>
      </c>
      <c r="L59" s="151">
        <v>62.669646830712317</v>
      </c>
      <c r="M59" s="151">
        <v>59.500141488570762</v>
      </c>
      <c r="N59" s="151">
        <v>59.578372836535067</v>
      </c>
      <c r="O59" s="151">
        <v>58.759984968637298</v>
      </c>
      <c r="P59" s="151">
        <v>57.483626334597808</v>
      </c>
      <c r="Q59" s="151">
        <v>57.078001143386025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12.08704680915678</v>
      </c>
      <c r="C61" s="208">
        <v>17.58127</v>
      </c>
      <c r="D61" s="208">
        <v>14.348455493108979</v>
      </c>
      <c r="E61" s="208">
        <v>11.918533053467883</v>
      </c>
      <c r="F61" s="208">
        <v>4.1124272885519986</v>
      </c>
      <c r="G61" s="208">
        <v>20.543629469524952</v>
      </c>
      <c r="H61" s="208">
        <v>8.7926300000000008</v>
      </c>
      <c r="I61" s="208">
        <v>7.6851599999999713</v>
      </c>
      <c r="J61" s="208">
        <v>0.4727961860308767</v>
      </c>
      <c r="K61" s="208">
        <v>10.53098340824053</v>
      </c>
      <c r="L61" s="208">
        <v>9.888220484923858</v>
      </c>
      <c r="M61" s="208">
        <v>6.1019231191490846</v>
      </c>
      <c r="N61" s="208">
        <v>5.493446686189448</v>
      </c>
      <c r="O61" s="208">
        <v>7.6908338282399553</v>
      </c>
      <c r="P61" s="208">
        <v>9.8882971351024072</v>
      </c>
      <c r="Q61" s="208">
        <v>8.7894275791979251</v>
      </c>
    </row>
    <row r="62" spans="1:17" x14ac:dyDescent="0.25">
      <c r="A62" s="154" t="s">
        <v>125</v>
      </c>
      <c r="B62" s="208">
        <v>36.972900719167626</v>
      </c>
      <c r="C62" s="208">
        <v>45.20059865316378</v>
      </c>
      <c r="D62" s="208">
        <v>49.365731531038847</v>
      </c>
      <c r="E62" s="208">
        <v>52.370937614835313</v>
      </c>
      <c r="F62" s="208">
        <v>64.620536803705221</v>
      </c>
      <c r="G62" s="208">
        <v>50.179710165342534</v>
      </c>
      <c r="H62" s="208">
        <v>43.037952398473024</v>
      </c>
      <c r="I62" s="208">
        <v>41.752310681210673</v>
      </c>
      <c r="J62" s="208">
        <v>50.225224808274866</v>
      </c>
      <c r="K62" s="208">
        <v>45.553209246395994</v>
      </c>
      <c r="L62" s="208">
        <v>45.314169252849197</v>
      </c>
      <c r="M62" s="208">
        <v>53.398218369421677</v>
      </c>
      <c r="N62" s="208">
        <v>42.109742523949862</v>
      </c>
      <c r="O62" s="208">
        <v>32.881538197682893</v>
      </c>
      <c r="P62" s="208">
        <v>28.674069547105287</v>
      </c>
      <c r="Q62" s="208">
        <v>28.513866548780747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5.3676585747293846</v>
      </c>
      <c r="C64" s="208">
        <v>5.3984097823360067</v>
      </c>
      <c r="D64" s="208">
        <v>0</v>
      </c>
      <c r="E64" s="208">
        <v>0</v>
      </c>
      <c r="F64" s="208">
        <v>0</v>
      </c>
      <c r="G64" s="208">
        <v>0</v>
      </c>
      <c r="H64" s="208">
        <v>0.78615338792955392</v>
      </c>
      <c r="I64" s="208">
        <v>14.804823032068651</v>
      </c>
      <c r="J64" s="208">
        <v>0</v>
      </c>
      <c r="K64" s="208">
        <v>0</v>
      </c>
      <c r="L64" s="208">
        <v>7.4672570929392617</v>
      </c>
      <c r="M64" s="208">
        <v>0</v>
      </c>
      <c r="N64" s="208">
        <v>11.975183626395758</v>
      </c>
      <c r="O64" s="208">
        <v>18.187612942714455</v>
      </c>
      <c r="P64" s="208">
        <v>18.921259652390113</v>
      </c>
      <c r="Q64" s="208">
        <v>19.774707015407351</v>
      </c>
    </row>
    <row r="65" spans="1:17" x14ac:dyDescent="0.25">
      <c r="A65" s="152" t="s">
        <v>224</v>
      </c>
      <c r="B65" s="151">
        <v>7.2454447765709098</v>
      </c>
      <c r="C65" s="151">
        <v>8.966878098113888</v>
      </c>
      <c r="D65" s="151">
        <v>8.4248814486542987</v>
      </c>
      <c r="E65" s="151">
        <v>8.4678039740401196</v>
      </c>
      <c r="F65" s="151">
        <v>9.1830030953367707</v>
      </c>
      <c r="G65" s="151">
        <v>9.4195015878877495</v>
      </c>
      <c r="H65" s="151">
        <v>7.2083809052538808</v>
      </c>
      <c r="I65" s="151">
        <v>8.7941189511354274</v>
      </c>
      <c r="J65" s="151">
        <v>7.2683161949269426</v>
      </c>
      <c r="K65" s="151">
        <v>8.2040370902509725</v>
      </c>
      <c r="L65" s="151">
        <v>8.9709119097889811</v>
      </c>
      <c r="M65" s="151">
        <v>8.6292817650850182</v>
      </c>
      <c r="N65" s="151">
        <v>8.4530866831773306</v>
      </c>
      <c r="O65" s="151">
        <v>8.354229122227137</v>
      </c>
      <c r="P65" s="151">
        <v>8.1438117336875546</v>
      </c>
      <c r="Q65" s="151">
        <v>8.3329454142451613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4.5011832669876277</v>
      </c>
      <c r="C70" s="87">
        <v>3.4439351874170763</v>
      </c>
      <c r="D70" s="87">
        <v>4.2307641998539314</v>
      </c>
      <c r="E70" s="87">
        <v>5.0580642221759833</v>
      </c>
      <c r="F70" s="87">
        <v>4.4703676491941575</v>
      </c>
      <c r="G70" s="87">
        <v>5.0094018453329614</v>
      </c>
      <c r="H70" s="87">
        <v>3.957420997944654</v>
      </c>
      <c r="I70" s="87">
        <v>2.6349547171842</v>
      </c>
      <c r="J70" s="87">
        <v>3.4496867971437446</v>
      </c>
      <c r="K70" s="87">
        <v>3.8494678541802845</v>
      </c>
      <c r="L70" s="87">
        <v>2.4631219272163629</v>
      </c>
      <c r="M70" s="87">
        <v>2.2343607062301496</v>
      </c>
      <c r="N70" s="87">
        <v>1.3636967993376441</v>
      </c>
      <c r="O70" s="87">
        <v>1.5770028951922002</v>
      </c>
      <c r="P70" s="87">
        <v>0.64706233636127131</v>
      </c>
      <c r="Q70" s="87">
        <v>0.27431062518773253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2.7442615095832821</v>
      </c>
      <c r="C75" s="87">
        <v>5.5229429106968126</v>
      </c>
      <c r="D75" s="87">
        <v>4.1941172488003673</v>
      </c>
      <c r="E75" s="87">
        <v>3.4097397518641372</v>
      </c>
      <c r="F75" s="87">
        <v>4.7126354461426132</v>
      </c>
      <c r="G75" s="87">
        <v>4.4100997425547881</v>
      </c>
      <c r="H75" s="87">
        <v>3.2509599073092268</v>
      </c>
      <c r="I75" s="87">
        <v>6.1591642339512269</v>
      </c>
      <c r="J75" s="87">
        <v>3.818629397783198</v>
      </c>
      <c r="K75" s="87">
        <v>4.354569236070688</v>
      </c>
      <c r="L75" s="87">
        <v>6.5077899825726178</v>
      </c>
      <c r="M75" s="87">
        <v>6.3949210588548695</v>
      </c>
      <c r="N75" s="87">
        <v>7.0893898838396865</v>
      </c>
      <c r="O75" s="87">
        <v>6.7772262270349373</v>
      </c>
      <c r="P75" s="87">
        <v>7.4967493973262833</v>
      </c>
      <c r="Q75" s="87">
        <v>8.0586347890574288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1</v>
      </c>
    </row>
    <row r="77" spans="1:17" x14ac:dyDescent="0.25">
      <c r="A77" s="156" t="s">
        <v>208</v>
      </c>
      <c r="B77" s="204">
        <v>233.17489384796102</v>
      </c>
      <c r="C77" s="204">
        <v>288.18653335453388</v>
      </c>
      <c r="D77" s="204">
        <v>270.93027675056163</v>
      </c>
      <c r="E77" s="204">
        <v>272.19216993968138</v>
      </c>
      <c r="F77" s="204">
        <v>295.6478119554211</v>
      </c>
      <c r="G77" s="204">
        <v>303.15786617954933</v>
      </c>
      <c r="H77" s="204">
        <v>232.70605053225239</v>
      </c>
      <c r="I77" s="204">
        <v>283.87404060553854</v>
      </c>
      <c r="J77" s="204">
        <v>235.75403877777484</v>
      </c>
      <c r="K77" s="204">
        <v>266.64382126088969</v>
      </c>
      <c r="L77" s="204">
        <v>290.93398959066838</v>
      </c>
      <c r="M77" s="204">
        <v>280.22451153365051</v>
      </c>
      <c r="N77" s="204">
        <v>273.89191473710235</v>
      </c>
      <c r="O77" s="204">
        <v>270.74624976818728</v>
      </c>
      <c r="P77" s="204">
        <v>263.83078657285591</v>
      </c>
      <c r="Q77" s="204">
        <v>270.46786022728861</v>
      </c>
    </row>
    <row r="78" spans="1:17" x14ac:dyDescent="0.25">
      <c r="A78" s="152" t="s">
        <v>222</v>
      </c>
      <c r="B78" s="261">
        <v>220.98606568541277</v>
      </c>
      <c r="C78" s="261">
        <v>273.48978199247387</v>
      </c>
      <c r="D78" s="261">
        <v>256.95888418395634</v>
      </c>
      <c r="E78" s="261">
        <v>258.26802120822384</v>
      </c>
      <c r="F78" s="261">
        <v>280.08159440777149</v>
      </c>
      <c r="G78" s="261">
        <v>287.29479843057629</v>
      </c>
      <c r="H78" s="261">
        <v>219.85561761024368</v>
      </c>
      <c r="I78" s="261">
        <v>268.22062800963067</v>
      </c>
      <c r="J78" s="261">
        <v>221.68364394527174</v>
      </c>
      <c r="K78" s="261">
        <v>250.22313125265478</v>
      </c>
      <c r="L78" s="261">
        <v>273.61281324856446</v>
      </c>
      <c r="M78" s="261">
        <v>263.19309383509363</v>
      </c>
      <c r="N78" s="261">
        <v>257.81914383690844</v>
      </c>
      <c r="O78" s="261">
        <v>254.80398822792785</v>
      </c>
      <c r="P78" s="261">
        <v>248.38625787747029</v>
      </c>
      <c r="Q78" s="261">
        <v>254.15483513447745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0</v>
      </c>
      <c r="E79" s="83">
        <v>0</v>
      </c>
      <c r="F79" s="83">
        <v>0</v>
      </c>
      <c r="G79" s="83">
        <v>0</v>
      </c>
      <c r="H79" s="83">
        <v>0</v>
      </c>
      <c r="I79" s="83">
        <v>0</v>
      </c>
      <c r="J79" s="83">
        <v>0</v>
      </c>
      <c r="K79" s="83">
        <v>0</v>
      </c>
      <c r="L79" s="83">
        <v>0</v>
      </c>
      <c r="M79" s="83">
        <v>0</v>
      </c>
      <c r="N79" s="83">
        <v>0</v>
      </c>
      <c r="O79" s="83">
        <v>13.396789659017031</v>
      </c>
      <c r="P79" s="83">
        <v>57.011085120072721</v>
      </c>
      <c r="Q79" s="83">
        <v>31.162433992834394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2.8421709430404007E-14</v>
      </c>
      <c r="G80" s="208">
        <v>0</v>
      </c>
      <c r="H80" s="208">
        <v>0</v>
      </c>
      <c r="I80" s="208">
        <v>2.8421709430404007E-14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1.0658141036401503E-14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61.632289266778713</v>
      </c>
      <c r="C82" s="208">
        <v>60.491541571159345</v>
      </c>
      <c r="D82" s="208">
        <v>0</v>
      </c>
      <c r="E82" s="208">
        <v>0</v>
      </c>
      <c r="F82" s="208">
        <v>0</v>
      </c>
      <c r="G82" s="208">
        <v>0</v>
      </c>
      <c r="H82" s="208">
        <v>0</v>
      </c>
      <c r="I82" s="208">
        <v>0</v>
      </c>
      <c r="J82" s="208">
        <v>0</v>
      </c>
      <c r="K82" s="208">
        <v>0</v>
      </c>
      <c r="L82" s="208">
        <v>0</v>
      </c>
      <c r="M82" s="208">
        <v>0</v>
      </c>
      <c r="N82" s="208">
        <v>17.916865722468955</v>
      </c>
      <c r="O82" s="208">
        <v>29.950431446881918</v>
      </c>
      <c r="P82" s="208">
        <v>15.594593859668091</v>
      </c>
      <c r="Q82" s="208">
        <v>6.4133332869757798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159.35377641863406</v>
      </c>
      <c r="C84" s="208">
        <v>212.99824042131453</v>
      </c>
      <c r="D84" s="208">
        <v>256.95888418395634</v>
      </c>
      <c r="E84" s="208">
        <v>258.26802120822384</v>
      </c>
      <c r="F84" s="208">
        <v>280.08159440777143</v>
      </c>
      <c r="G84" s="208">
        <v>287.29479843057629</v>
      </c>
      <c r="H84" s="208">
        <v>219.85561761024368</v>
      </c>
      <c r="I84" s="208">
        <v>268.22062800963062</v>
      </c>
      <c r="J84" s="208">
        <v>221.68364394527174</v>
      </c>
      <c r="K84" s="208">
        <v>250.22313125265478</v>
      </c>
      <c r="L84" s="208">
        <v>273.61281324856446</v>
      </c>
      <c r="M84" s="208">
        <v>263.19309383509363</v>
      </c>
      <c r="N84" s="208">
        <v>239.90227811443947</v>
      </c>
      <c r="O84" s="208">
        <v>211.45676712202891</v>
      </c>
      <c r="P84" s="208">
        <v>175.78057889772947</v>
      </c>
      <c r="Q84" s="208">
        <v>216.57906785466727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12.188828162548244</v>
      </c>
      <c r="C86" s="261">
        <v>14.696751362059999</v>
      </c>
      <c r="D86" s="261">
        <v>13.971392566605285</v>
      </c>
      <c r="E86" s="261">
        <v>13.924148731457517</v>
      </c>
      <c r="F86" s="261">
        <v>15.566217547649632</v>
      </c>
      <c r="G86" s="261">
        <v>15.863067748973041</v>
      </c>
      <c r="H86" s="261">
        <v>12.850432922008714</v>
      </c>
      <c r="I86" s="261">
        <v>15.653412595907881</v>
      </c>
      <c r="J86" s="261">
        <v>14.070394832503084</v>
      </c>
      <c r="K86" s="261">
        <v>16.420690008234917</v>
      </c>
      <c r="L86" s="261">
        <v>17.321176342103932</v>
      </c>
      <c r="M86" s="261">
        <v>17.031417698556854</v>
      </c>
      <c r="N86" s="261">
        <v>16.072770900193891</v>
      </c>
      <c r="O86" s="261">
        <v>15.942261540259448</v>
      </c>
      <c r="P86" s="261">
        <v>15.444528695385618</v>
      </c>
      <c r="Q86" s="261">
        <v>16.313025092811131</v>
      </c>
    </row>
    <row r="87" spans="1:17" x14ac:dyDescent="0.25">
      <c r="A87" s="156" t="s">
        <v>207</v>
      </c>
      <c r="B87" s="204">
        <v>41.565155819909677</v>
      </c>
      <c r="C87" s="204">
        <v>51.424347048188892</v>
      </c>
      <c r="D87" s="204">
        <v>48.322845626570697</v>
      </c>
      <c r="E87" s="204">
        <v>48.564091340369913</v>
      </c>
      <c r="F87" s="204">
        <v>52.685327265747297</v>
      </c>
      <c r="G87" s="204">
        <v>54.037836364456467</v>
      </c>
      <c r="H87" s="204">
        <v>41.38276836179601</v>
      </c>
      <c r="I87" s="204">
        <v>50.485370904061654</v>
      </c>
      <c r="J87" s="204">
        <v>41.773344483655364</v>
      </c>
      <c r="K87" s="204">
        <v>47.173740202151421</v>
      </c>
      <c r="L87" s="204">
        <v>51.556820507903147</v>
      </c>
      <c r="M87" s="204">
        <v>49.608882806486747</v>
      </c>
      <c r="N87" s="204">
        <v>48.570439183517635</v>
      </c>
      <c r="O87" s="204">
        <v>48.004815233365349</v>
      </c>
      <c r="P87" s="204">
        <v>46.791703399320468</v>
      </c>
      <c r="Q87" s="204">
        <v>47.561187650850215</v>
      </c>
    </row>
    <row r="88" spans="1:17" x14ac:dyDescent="0.25">
      <c r="A88" s="152" t="s">
        <v>220</v>
      </c>
      <c r="B88" s="261">
        <v>27.852724137042902</v>
      </c>
      <c r="C88" s="261">
        <v>34.890501765871392</v>
      </c>
      <c r="D88" s="261">
        <v>32.605028989139747</v>
      </c>
      <c r="E88" s="261">
        <v>32.899424017480207</v>
      </c>
      <c r="F88" s="261">
        <v>35.173332524641459</v>
      </c>
      <c r="G88" s="261">
        <v>36.191885146861793</v>
      </c>
      <c r="H88" s="261">
        <v>26.926031324536204</v>
      </c>
      <c r="I88" s="261">
        <v>32.87528173366529</v>
      </c>
      <c r="J88" s="261">
        <v>25.94415029708939</v>
      </c>
      <c r="K88" s="261">
        <v>28.700463942887133</v>
      </c>
      <c r="L88" s="261">
        <v>32.070497123036219</v>
      </c>
      <c r="M88" s="261">
        <v>30.448537895610283</v>
      </c>
      <c r="N88" s="261">
        <v>30.488571920799508</v>
      </c>
      <c r="O88" s="261">
        <v>30.069771000573471</v>
      </c>
      <c r="P88" s="261">
        <v>29.416608617011644</v>
      </c>
      <c r="Q88" s="261">
        <v>29.209034421437689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24.109684506891007</v>
      </c>
      <c r="E90" s="208">
        <v>21.05848694653212</v>
      </c>
      <c r="F90" s="208">
        <v>35.173332524641459</v>
      </c>
      <c r="G90" s="208">
        <v>0.33176362323801456</v>
      </c>
      <c r="H90" s="208">
        <v>0</v>
      </c>
      <c r="I90" s="208">
        <v>0</v>
      </c>
      <c r="J90" s="208">
        <v>8.3231138139691225</v>
      </c>
      <c r="K90" s="208">
        <v>0.46160659175946961</v>
      </c>
      <c r="L90" s="208">
        <v>0</v>
      </c>
      <c r="M90" s="208">
        <v>2.687892187616935</v>
      </c>
      <c r="N90" s="208">
        <v>0</v>
      </c>
      <c r="O90" s="208">
        <v>0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0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27.852724137042902</v>
      </c>
      <c r="C93" s="208">
        <v>34.890501765871392</v>
      </c>
      <c r="D93" s="208">
        <v>8.4953444822487398</v>
      </c>
      <c r="E93" s="208">
        <v>11.840937070948087</v>
      </c>
      <c r="F93" s="208">
        <v>0</v>
      </c>
      <c r="G93" s="208">
        <v>35.860121523623775</v>
      </c>
      <c r="H93" s="208">
        <v>26.926031324536204</v>
      </c>
      <c r="I93" s="208">
        <v>32.87528173366529</v>
      </c>
      <c r="J93" s="208">
        <v>17.621036483120267</v>
      </c>
      <c r="K93" s="208">
        <v>28.238857351127663</v>
      </c>
      <c r="L93" s="208">
        <v>32.070497123036219</v>
      </c>
      <c r="M93" s="208">
        <v>27.760645707993348</v>
      </c>
      <c r="N93" s="208">
        <v>30.488571920799508</v>
      </c>
      <c r="O93" s="208">
        <v>30.069771000573471</v>
      </c>
      <c r="P93" s="208">
        <v>29.416608617011644</v>
      </c>
      <c r="Q93" s="208">
        <v>29.209034421437689</v>
      </c>
    </row>
    <row r="94" spans="1:17" x14ac:dyDescent="0.25">
      <c r="A94" s="149" t="s">
        <v>219</v>
      </c>
      <c r="B94" s="262">
        <v>13.712431682866777</v>
      </c>
      <c r="C94" s="262">
        <v>16.5338452823175</v>
      </c>
      <c r="D94" s="262">
        <v>15.717816637430948</v>
      </c>
      <c r="E94" s="262">
        <v>15.664667322889709</v>
      </c>
      <c r="F94" s="262">
        <v>17.511994741105838</v>
      </c>
      <c r="G94" s="262">
        <v>17.845951217594674</v>
      </c>
      <c r="H94" s="262">
        <v>14.456737037259806</v>
      </c>
      <c r="I94" s="262">
        <v>17.610089170396368</v>
      </c>
      <c r="J94" s="262">
        <v>15.829194186565971</v>
      </c>
      <c r="K94" s="262">
        <v>18.473276259264285</v>
      </c>
      <c r="L94" s="262">
        <v>19.486323384866928</v>
      </c>
      <c r="M94" s="262">
        <v>19.160344910876464</v>
      </c>
      <c r="N94" s="262">
        <v>18.081867262718131</v>
      </c>
      <c r="O94" s="262">
        <v>17.935044232791881</v>
      </c>
      <c r="P94" s="262">
        <v>17.375094782308821</v>
      </c>
      <c r="Q94" s="262">
        <v>18.352153229412526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585.75662932340288</v>
      </c>
      <c r="C97" s="96">
        <v>617.98100276439618</v>
      </c>
      <c r="D97" s="96">
        <v>638.73700450104843</v>
      </c>
      <c r="E97" s="96">
        <v>665.40402091701424</v>
      </c>
      <c r="F97" s="96">
        <v>699.88844673168921</v>
      </c>
      <c r="G97" s="96">
        <v>720.86098255282013</v>
      </c>
      <c r="H97" s="96">
        <v>748.35895226426203</v>
      </c>
      <c r="I97" s="96">
        <v>828.33029392828121</v>
      </c>
      <c r="J97" s="96">
        <v>733.0577176514837</v>
      </c>
      <c r="K97" s="96">
        <v>717.57391474684323</v>
      </c>
      <c r="L97" s="96">
        <v>819.73617936573578</v>
      </c>
      <c r="M97" s="96">
        <v>879.59108319543805</v>
      </c>
      <c r="N97" s="96">
        <v>958.26436769722704</v>
      </c>
      <c r="O97" s="96">
        <v>945.08758554271242</v>
      </c>
      <c r="P97" s="96">
        <v>988.59698192194764</v>
      </c>
      <c r="Q97" s="96">
        <v>950.78549933968065</v>
      </c>
    </row>
    <row r="98" spans="1:17" x14ac:dyDescent="0.25">
      <c r="A98" s="132" t="s">
        <v>83</v>
      </c>
      <c r="B98" s="160">
        <v>4.5365097120992202</v>
      </c>
      <c r="C98" s="160">
        <v>4.7860778360660552</v>
      </c>
      <c r="D98" s="160">
        <v>4.9468268549400429</v>
      </c>
      <c r="E98" s="160">
        <v>5.1533549126821709</v>
      </c>
      <c r="F98" s="160">
        <v>5.4204264655985055</v>
      </c>
      <c r="G98" s="160">
        <v>5.5828524761240805</v>
      </c>
      <c r="H98" s="160">
        <v>5.7958160183430687</v>
      </c>
      <c r="I98" s="160">
        <v>6.4151701152270952</v>
      </c>
      <c r="J98" s="160">
        <v>5.6773125376259026</v>
      </c>
      <c r="K98" s="160">
        <v>5.5573951201512299</v>
      </c>
      <c r="L98" s="160">
        <v>6.3486112711130929</v>
      </c>
      <c r="M98" s="160">
        <v>6.812169580054217</v>
      </c>
      <c r="N98" s="160">
        <v>7.4214706128694345</v>
      </c>
      <c r="O98" s="160">
        <v>7.3194203803569691</v>
      </c>
      <c r="P98" s="160">
        <v>7.6563876281198615</v>
      </c>
      <c r="Q98" s="160">
        <v>7.3635490166961057</v>
      </c>
    </row>
    <row r="99" spans="1:17" x14ac:dyDescent="0.25">
      <c r="A99" s="76" t="s">
        <v>82</v>
      </c>
      <c r="B99" s="159">
        <v>4.6620055186684217</v>
      </c>
      <c r="C99" s="159">
        <v>4.9184775742917122</v>
      </c>
      <c r="D99" s="159">
        <v>5.083673476135</v>
      </c>
      <c r="E99" s="159">
        <v>5.2959148259960429</v>
      </c>
      <c r="F99" s="159">
        <v>5.5703745169462353</v>
      </c>
      <c r="G99" s="159">
        <v>5.7372938019255963</v>
      </c>
      <c r="H99" s="159">
        <v>5.956148664387837</v>
      </c>
      <c r="I99" s="159">
        <v>6.5926362729081553</v>
      </c>
      <c r="J99" s="159">
        <v>5.8343669607994197</v>
      </c>
      <c r="K99" s="159">
        <v>5.7111322059921399</v>
      </c>
      <c r="L99" s="159">
        <v>6.5242361771807982</v>
      </c>
      <c r="M99" s="159">
        <v>7.0006181385693687</v>
      </c>
      <c r="N99" s="159">
        <v>7.6267745799275577</v>
      </c>
      <c r="O99" s="159">
        <v>7.5219012792299695</v>
      </c>
      <c r="P99" s="159">
        <v>7.8681902256619125</v>
      </c>
      <c r="Q99" s="159">
        <v>7.5672506687828403</v>
      </c>
    </row>
    <row r="100" spans="1:17" x14ac:dyDescent="0.25">
      <c r="A100" s="76" t="s">
        <v>81</v>
      </c>
      <c r="B100" s="159">
        <v>9.1245254556911171</v>
      </c>
      <c r="C100" s="159">
        <v>9.6264952175966236</v>
      </c>
      <c r="D100" s="159">
        <v>9.9498183465609724</v>
      </c>
      <c r="E100" s="159">
        <v>10.365219313334274</v>
      </c>
      <c r="F100" s="159">
        <v>10.902394661284406</v>
      </c>
      <c r="G100" s="159">
        <v>11.229090813560726</v>
      </c>
      <c r="H100" s="159">
        <v>11.657435815650913</v>
      </c>
      <c r="I100" s="159">
        <v>12.903175951075379</v>
      </c>
      <c r="J100" s="159">
        <v>11.419083404873989</v>
      </c>
      <c r="K100" s="159">
        <v>11.177887067211556</v>
      </c>
      <c r="L100" s="159">
        <v>12.769302575735781</v>
      </c>
      <c r="M100" s="159">
        <v>13.701682281404512</v>
      </c>
      <c r="N100" s="159">
        <v>14.927202149525483</v>
      </c>
      <c r="O100" s="159">
        <v>14.721943039898601</v>
      </c>
      <c r="P100" s="159">
        <v>15.399703350153491</v>
      </c>
      <c r="Q100" s="159">
        <v>14.810701334524861</v>
      </c>
    </row>
    <row r="101" spans="1:17" x14ac:dyDescent="0.25">
      <c r="A101" s="76" t="s">
        <v>80</v>
      </c>
      <c r="B101" s="159">
        <v>3.6197887300778344</v>
      </c>
      <c r="C101" s="159">
        <v>3.8189250573102926</v>
      </c>
      <c r="D101" s="159">
        <v>3.9471905133147662</v>
      </c>
      <c r="E101" s="159">
        <v>4.1119841505610273</v>
      </c>
      <c r="F101" s="159">
        <v>4.32508687902925</v>
      </c>
      <c r="G101" s="159">
        <v>4.4546904464599288</v>
      </c>
      <c r="H101" s="159">
        <v>4.6246191094551259</v>
      </c>
      <c r="I101" s="159">
        <v>5.1188164378216747</v>
      </c>
      <c r="J101" s="159">
        <v>4.5300623706409375</v>
      </c>
      <c r="K101" s="159">
        <v>4.4343774181416302</v>
      </c>
      <c r="L101" s="159">
        <v>5.0657075569637104</v>
      </c>
      <c r="M101" s="159">
        <v>5.435591729803396</v>
      </c>
      <c r="N101" s="159">
        <v>5.9217674798358413</v>
      </c>
      <c r="O101" s="159">
        <v>5.8403391781251166</v>
      </c>
      <c r="P101" s="159">
        <v>6.1092133398191377</v>
      </c>
      <c r="Q101" s="159">
        <v>5.8755504640324485</v>
      </c>
    </row>
    <row r="102" spans="1:17" x14ac:dyDescent="0.25">
      <c r="A102" s="129" t="s">
        <v>79</v>
      </c>
      <c r="B102" s="158">
        <v>4.0950432577727218</v>
      </c>
      <c r="C102" s="158">
        <v>4.3203248791654065</v>
      </c>
      <c r="D102" s="158">
        <v>4.4654307485913742</v>
      </c>
      <c r="E102" s="158">
        <v>4.6518607099650131</v>
      </c>
      <c r="F102" s="158">
        <v>4.8929424295072472</v>
      </c>
      <c r="G102" s="158">
        <v>5.0395620956165681</v>
      </c>
      <c r="H102" s="158">
        <v>5.2318012779530072</v>
      </c>
      <c r="I102" s="158">
        <v>5.7908834754085508</v>
      </c>
      <c r="J102" s="158">
        <v>5.1248298592786092</v>
      </c>
      <c r="K102" s="158">
        <v>5.0165820998591899</v>
      </c>
      <c r="L102" s="158">
        <v>5.7308017466937944</v>
      </c>
      <c r="M102" s="158">
        <v>6.1492492863410684</v>
      </c>
      <c r="N102" s="158">
        <v>6.6992567248194312</v>
      </c>
      <c r="O102" s="158">
        <v>6.6071374209656923</v>
      </c>
      <c r="P102" s="158">
        <v>6.911312997259814</v>
      </c>
      <c r="Q102" s="158">
        <v>6.6469717178555063</v>
      </c>
    </row>
    <row r="103" spans="1:17" x14ac:dyDescent="0.25">
      <c r="A103" s="92" t="s">
        <v>125</v>
      </c>
      <c r="B103" s="91">
        <v>0.81900865155454439</v>
      </c>
      <c r="C103" s="91">
        <v>0.86406497583308128</v>
      </c>
      <c r="D103" s="91">
        <v>0.89308614971827482</v>
      </c>
      <c r="E103" s="91">
        <v>0.93037214199300267</v>
      </c>
      <c r="F103" s="91">
        <v>0.97858848590144953</v>
      </c>
      <c r="G103" s="91">
        <v>1.0079124191233138</v>
      </c>
      <c r="H103" s="91">
        <v>1.0463602555906013</v>
      </c>
      <c r="I103" s="91">
        <v>1.1581766950817101</v>
      </c>
      <c r="J103" s="91">
        <v>1.024965971855722</v>
      </c>
      <c r="K103" s="91">
        <v>1.0033164199718381</v>
      </c>
      <c r="L103" s="91">
        <v>1.1461603493387593</v>
      </c>
      <c r="M103" s="91">
        <v>1.2298498572682137</v>
      </c>
      <c r="N103" s="91">
        <v>1.3398513449638865</v>
      </c>
      <c r="O103" s="91">
        <v>1.3214274841931386</v>
      </c>
      <c r="P103" s="91">
        <v>1.3822625994519628</v>
      </c>
      <c r="Q103" s="91">
        <v>1.3293943435711013</v>
      </c>
    </row>
    <row r="104" spans="1:17" x14ac:dyDescent="0.25">
      <c r="A104" s="92" t="s">
        <v>26</v>
      </c>
      <c r="B104" s="91">
        <v>1.2285129773318166</v>
      </c>
      <c r="C104" s="91">
        <v>1.2960974637496221</v>
      </c>
      <c r="D104" s="91">
        <v>1.3396292245774122</v>
      </c>
      <c r="E104" s="91">
        <v>1.3955582129895041</v>
      </c>
      <c r="F104" s="91">
        <v>1.4678827288521741</v>
      </c>
      <c r="G104" s="91">
        <v>1.5118686286849703</v>
      </c>
      <c r="H104" s="91">
        <v>1.5695403833859021</v>
      </c>
      <c r="I104" s="91">
        <v>1.7372650426225651</v>
      </c>
      <c r="J104" s="91">
        <v>1.5374489577835828</v>
      </c>
      <c r="K104" s="91">
        <v>1.5049746299577569</v>
      </c>
      <c r="L104" s="91">
        <v>1.7192405240081383</v>
      </c>
      <c r="M104" s="91">
        <v>1.8447747859023207</v>
      </c>
      <c r="N104" s="91">
        <v>2.0097770174458294</v>
      </c>
      <c r="O104" s="91">
        <v>1.9821412262897076</v>
      </c>
      <c r="P104" s="91">
        <v>2.0733938991779444</v>
      </c>
      <c r="Q104" s="91">
        <v>1.9940915153566519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2.0475216288863609</v>
      </c>
      <c r="C106" s="157">
        <v>2.1601624395827033</v>
      </c>
      <c r="D106" s="157">
        <v>2.2327153742956871</v>
      </c>
      <c r="E106" s="157">
        <v>2.3259303549825061</v>
      </c>
      <c r="F106" s="157">
        <v>2.4464712147536241</v>
      </c>
      <c r="G106" s="157">
        <v>2.519781047808284</v>
      </c>
      <c r="H106" s="157">
        <v>2.6159006389765032</v>
      </c>
      <c r="I106" s="157">
        <v>2.8954417377042754</v>
      </c>
      <c r="J106" s="157">
        <v>2.5624149296393046</v>
      </c>
      <c r="K106" s="157">
        <v>2.508291049929595</v>
      </c>
      <c r="L106" s="157">
        <v>2.8654008733468972</v>
      </c>
      <c r="M106" s="157">
        <v>3.0746246431705337</v>
      </c>
      <c r="N106" s="157">
        <v>3.3496283624097161</v>
      </c>
      <c r="O106" s="157">
        <v>3.3035687104828466</v>
      </c>
      <c r="P106" s="157">
        <v>3.4556564986299065</v>
      </c>
      <c r="Q106" s="157">
        <v>3.3234858589277532</v>
      </c>
    </row>
    <row r="107" spans="1:17" x14ac:dyDescent="0.25">
      <c r="A107" s="156" t="s">
        <v>206</v>
      </c>
      <c r="B107" s="204">
        <v>470.35973555649207</v>
      </c>
      <c r="C107" s="204">
        <v>499.69171953573772</v>
      </c>
      <c r="D107" s="204">
        <v>514.87783420345011</v>
      </c>
      <c r="E107" s="204">
        <v>537.57648492689157</v>
      </c>
      <c r="F107" s="204">
        <v>560.84584267062394</v>
      </c>
      <c r="G107" s="204">
        <v>578.68093245917873</v>
      </c>
      <c r="H107" s="204">
        <v>591.21483305320919</v>
      </c>
      <c r="I107" s="204">
        <v>654.68467175336536</v>
      </c>
      <c r="J107" s="204">
        <v>564.61727702522319</v>
      </c>
      <c r="K107" s="204">
        <v>546.59969991064816</v>
      </c>
      <c r="L107" s="204">
        <v>631.91267974454342</v>
      </c>
      <c r="M107" s="204">
        <v>673.18069435459017</v>
      </c>
      <c r="N107" s="204">
        <v>742.34235784173472</v>
      </c>
      <c r="O107" s="204">
        <v>731.29455248904208</v>
      </c>
      <c r="P107" s="204">
        <v>766.47069082200539</v>
      </c>
      <c r="Q107" s="204">
        <v>725.02886330974195</v>
      </c>
    </row>
    <row r="108" spans="1:17" x14ac:dyDescent="0.25">
      <c r="A108" s="152" t="s">
        <v>218</v>
      </c>
      <c r="B108" s="151">
        <v>439.00175696602923</v>
      </c>
      <c r="C108" s="151">
        <v>468.7998812691639</v>
      </c>
      <c r="D108" s="151">
        <v>481.9359108077465</v>
      </c>
      <c r="E108" s="151">
        <v>504.02182050494594</v>
      </c>
      <c r="F108" s="151">
        <v>522.6416671385681</v>
      </c>
      <c r="G108" s="151">
        <v>539.98440784637967</v>
      </c>
      <c r="H108" s="151">
        <v>544.9930904866635</v>
      </c>
      <c r="I108" s="151">
        <v>603.70825069445846</v>
      </c>
      <c r="J108" s="151">
        <v>510.14099929433013</v>
      </c>
      <c r="K108" s="151">
        <v>489.41171827293471</v>
      </c>
      <c r="L108" s="151">
        <v>571.33341103209523</v>
      </c>
      <c r="M108" s="151">
        <v>605.08868269358231</v>
      </c>
      <c r="N108" s="151">
        <v>673.83492753736994</v>
      </c>
      <c r="O108" s="151">
        <v>663.19648528909283</v>
      </c>
      <c r="P108" s="151">
        <v>696.1944811217636</v>
      </c>
      <c r="Q108" s="151">
        <v>649.75201047128951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0</v>
      </c>
      <c r="C110" s="208">
        <v>0</v>
      </c>
      <c r="D110" s="208">
        <v>0</v>
      </c>
      <c r="E110" s="208">
        <v>0</v>
      </c>
      <c r="F110" s="208">
        <v>0.30260018680651513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</v>
      </c>
      <c r="C111" s="208">
        <v>0</v>
      </c>
      <c r="D111" s="208">
        <v>0</v>
      </c>
      <c r="E111" s="208">
        <v>0</v>
      </c>
      <c r="F111" s="208">
        <v>0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439.00175696602923</v>
      </c>
      <c r="C113" s="208">
        <v>468.7998812691639</v>
      </c>
      <c r="D113" s="208">
        <v>481.9359108077465</v>
      </c>
      <c r="E113" s="208">
        <v>504.02182050494594</v>
      </c>
      <c r="F113" s="208">
        <v>522.33906695176154</v>
      </c>
      <c r="G113" s="208">
        <v>539.98440784637967</v>
      </c>
      <c r="H113" s="208">
        <v>544.9930904866635</v>
      </c>
      <c r="I113" s="208">
        <v>603.70825069445846</v>
      </c>
      <c r="J113" s="208">
        <v>510.14099929433013</v>
      </c>
      <c r="K113" s="208">
        <v>489.41171827293471</v>
      </c>
      <c r="L113" s="208">
        <v>571.33341103209523</v>
      </c>
      <c r="M113" s="208">
        <v>605.08868269358231</v>
      </c>
      <c r="N113" s="208">
        <v>673.83492753736994</v>
      </c>
      <c r="O113" s="208">
        <v>663.19648528909283</v>
      </c>
      <c r="P113" s="208">
        <v>696.1944811217636</v>
      </c>
      <c r="Q113" s="208">
        <v>649.75201047128951</v>
      </c>
    </row>
    <row r="114" spans="1:17" x14ac:dyDescent="0.25">
      <c r="A114" s="152" t="s">
        <v>217</v>
      </c>
      <c r="B114" s="151">
        <v>31.357978590462832</v>
      </c>
      <c r="C114" s="151">
        <v>30.891838266573821</v>
      </c>
      <c r="D114" s="151">
        <v>32.941923395703654</v>
      </c>
      <c r="E114" s="151">
        <v>33.55466442194561</v>
      </c>
      <c r="F114" s="151">
        <v>38.204175532055849</v>
      </c>
      <c r="G114" s="151">
        <v>38.69652461279906</v>
      </c>
      <c r="H114" s="151">
        <v>46.221742566545657</v>
      </c>
      <c r="I114" s="151">
        <v>50.976421058906872</v>
      </c>
      <c r="J114" s="151">
        <v>54.476277730893031</v>
      </c>
      <c r="K114" s="151">
        <v>57.187981637713435</v>
      </c>
      <c r="L114" s="151">
        <v>60.579268712448247</v>
      </c>
      <c r="M114" s="151">
        <v>68.092011661007845</v>
      </c>
      <c r="N114" s="151">
        <v>68.507430304364746</v>
      </c>
      <c r="O114" s="151">
        <v>68.098067199949227</v>
      </c>
      <c r="P114" s="151">
        <v>70.276209700241765</v>
      </c>
      <c r="Q114" s="151">
        <v>75.276852838452442</v>
      </c>
    </row>
    <row r="115" spans="1:17" x14ac:dyDescent="0.25">
      <c r="A115" s="156" t="s">
        <v>205</v>
      </c>
      <c r="B115" s="204">
        <v>25.478357604751057</v>
      </c>
      <c r="C115" s="204">
        <v>25.099618591591234</v>
      </c>
      <c r="D115" s="204">
        <v>26.765312759009227</v>
      </c>
      <c r="E115" s="204">
        <v>27.263164842830811</v>
      </c>
      <c r="F115" s="204">
        <v>31.040892619795383</v>
      </c>
      <c r="G115" s="204">
        <v>31.440926247899242</v>
      </c>
      <c r="H115" s="204">
        <v>37.555165835318356</v>
      </c>
      <c r="I115" s="204">
        <v>41.418342110361841</v>
      </c>
      <c r="J115" s="204">
        <v>44.261975656350593</v>
      </c>
      <c r="K115" s="204">
        <v>46.465235080642174</v>
      </c>
      <c r="L115" s="204">
        <v>49.22065582886421</v>
      </c>
      <c r="M115" s="204">
        <v>55.324759474568879</v>
      </c>
      <c r="N115" s="204">
        <v>55.66228712229637</v>
      </c>
      <c r="O115" s="204">
        <v>55.329679599958766</v>
      </c>
      <c r="P115" s="204">
        <v>57.09942038144645</v>
      </c>
      <c r="Q115" s="204">
        <v>61.162442931242616</v>
      </c>
    </row>
    <row r="116" spans="1:17" x14ac:dyDescent="0.25">
      <c r="A116" s="156" t="s">
        <v>204</v>
      </c>
      <c r="B116" s="204">
        <v>41.14612900976482</v>
      </c>
      <c r="C116" s="204">
        <v>43.322781329371061</v>
      </c>
      <c r="D116" s="204">
        <v>44.818023137161688</v>
      </c>
      <c r="E116" s="204">
        <v>46.658905528842716</v>
      </c>
      <c r="F116" s="204">
        <v>49.192459228163834</v>
      </c>
      <c r="G116" s="204">
        <v>50.640653867775875</v>
      </c>
      <c r="H116" s="204">
        <v>52.812369129198927</v>
      </c>
      <c r="I116" s="204">
        <v>58.448692544405674</v>
      </c>
      <c r="J116" s="204">
        <v>52.097508481793469</v>
      </c>
      <c r="K116" s="204">
        <v>51.150319156854877</v>
      </c>
      <c r="L116" s="204">
        <v>58.244214648115985</v>
      </c>
      <c r="M116" s="204">
        <v>62.61960989587584</v>
      </c>
      <c r="N116" s="204">
        <v>67.995364215553721</v>
      </c>
      <c r="O116" s="204">
        <v>67.0815134351719</v>
      </c>
      <c r="P116" s="204">
        <v>70.131811144806363</v>
      </c>
      <c r="Q116" s="204">
        <v>67.754451588926386</v>
      </c>
    </row>
    <row r="117" spans="1:17" x14ac:dyDescent="0.25">
      <c r="A117" s="152" t="s">
        <v>216</v>
      </c>
      <c r="B117" s="151">
        <v>33.6986090945299</v>
      </c>
      <c r="C117" s="151">
        <v>35.985969741059776</v>
      </c>
      <c r="D117" s="151">
        <v>36.994316330682068</v>
      </c>
      <c r="E117" s="151">
        <v>38.689672728630633</v>
      </c>
      <c r="F117" s="151">
        <v>40.11896753930057</v>
      </c>
      <c r="G117" s="151">
        <v>41.450229272236101</v>
      </c>
      <c r="H117" s="151">
        <v>41.834705269644331</v>
      </c>
      <c r="I117" s="151">
        <v>46.341792542915293</v>
      </c>
      <c r="J117" s="151">
        <v>39.159392520706376</v>
      </c>
      <c r="K117" s="151">
        <v>37.568173517897939</v>
      </c>
      <c r="L117" s="151">
        <v>43.856638328909526</v>
      </c>
      <c r="M117" s="151">
        <v>46.447757126386477</v>
      </c>
      <c r="N117" s="151">
        <v>51.724849518267092</v>
      </c>
      <c r="O117" s="151">
        <v>50.908222475183948</v>
      </c>
      <c r="P117" s="151">
        <v>53.44121134099894</v>
      </c>
      <c r="Q117" s="151">
        <v>49.876199039793931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33.6986090945299</v>
      </c>
      <c r="C122" s="208">
        <v>35.985969741059776</v>
      </c>
      <c r="D122" s="208">
        <v>36.994316330682068</v>
      </c>
      <c r="E122" s="208">
        <v>38.689672728630633</v>
      </c>
      <c r="F122" s="208">
        <v>40.11896753930057</v>
      </c>
      <c r="G122" s="208">
        <v>41.450229272236101</v>
      </c>
      <c r="H122" s="208">
        <v>41.834705269644331</v>
      </c>
      <c r="I122" s="208">
        <v>46.341792542915293</v>
      </c>
      <c r="J122" s="208">
        <v>39.159392520706376</v>
      </c>
      <c r="K122" s="208">
        <v>37.568173517897939</v>
      </c>
      <c r="L122" s="208">
        <v>43.856638328909526</v>
      </c>
      <c r="M122" s="208">
        <v>46.447757126386477</v>
      </c>
      <c r="N122" s="208">
        <v>51.724849518267092</v>
      </c>
      <c r="O122" s="208">
        <v>50.908222475183948</v>
      </c>
      <c r="P122" s="208">
        <v>53.44121134099894</v>
      </c>
      <c r="Q122" s="208">
        <v>49.876199039793931</v>
      </c>
    </row>
    <row r="123" spans="1:17" x14ac:dyDescent="0.25">
      <c r="A123" s="152" t="s">
        <v>215</v>
      </c>
      <c r="B123" s="261">
        <v>7.4475199152349223</v>
      </c>
      <c r="C123" s="261">
        <v>7.3368115883112823</v>
      </c>
      <c r="D123" s="261">
        <v>7.8237068064796187</v>
      </c>
      <c r="E123" s="261">
        <v>7.9692328002120822</v>
      </c>
      <c r="F123" s="261">
        <v>9.073491688863264</v>
      </c>
      <c r="G123" s="261">
        <v>9.1904245955397759</v>
      </c>
      <c r="H123" s="261">
        <v>10.977663859554594</v>
      </c>
      <c r="I123" s="261">
        <v>12.106900001490382</v>
      </c>
      <c r="J123" s="261">
        <v>12.938115961087094</v>
      </c>
      <c r="K123" s="261">
        <v>13.582145638956941</v>
      </c>
      <c r="L123" s="261">
        <v>14.38757631920646</v>
      </c>
      <c r="M123" s="261">
        <v>16.171852769489362</v>
      </c>
      <c r="N123" s="261">
        <v>16.270514697286629</v>
      </c>
      <c r="O123" s="261">
        <v>16.173290959987945</v>
      </c>
      <c r="P123" s="261">
        <v>16.690599803807419</v>
      </c>
      <c r="Q123" s="261">
        <v>17.878252549132455</v>
      </c>
    </row>
    <row r="124" spans="1:17" x14ac:dyDescent="0.25">
      <c r="A124" s="243" t="s">
        <v>203</v>
      </c>
      <c r="B124" s="242">
        <v>22.734534478085557</v>
      </c>
      <c r="C124" s="242">
        <v>22.396582743266023</v>
      </c>
      <c r="D124" s="242">
        <v>23.882894461885154</v>
      </c>
      <c r="E124" s="242">
        <v>24.327131705910571</v>
      </c>
      <c r="F124" s="242">
        <v>27.698027260740496</v>
      </c>
      <c r="G124" s="242">
        <v>28.054980344279322</v>
      </c>
      <c r="H124" s="242">
        <v>33.510763360745607</v>
      </c>
      <c r="I124" s="242">
        <v>36.957905267707488</v>
      </c>
      <c r="J124" s="242">
        <v>39.495301354897457</v>
      </c>
      <c r="K124" s="242">
        <v>41.461286687342245</v>
      </c>
      <c r="L124" s="242">
        <v>43.91996981652499</v>
      </c>
      <c r="M124" s="242">
        <v>49.36670845423069</v>
      </c>
      <c r="N124" s="242">
        <v>49.667886970664455</v>
      </c>
      <c r="O124" s="242">
        <v>49.3710987199632</v>
      </c>
      <c r="P124" s="242">
        <v>50.950252032675287</v>
      </c>
      <c r="Q124" s="242">
        <v>54.575718307878027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1</v>
      </c>
      <c r="C129" s="77">
        <f t="shared" si="0"/>
        <v>1</v>
      </c>
      <c r="D129" s="77">
        <f t="shared" si="0"/>
        <v>1</v>
      </c>
      <c r="E129" s="77">
        <f t="shared" si="0"/>
        <v>1</v>
      </c>
      <c r="F129" s="77">
        <f t="shared" si="0"/>
        <v>0.99999999999999989</v>
      </c>
      <c r="G129" s="77">
        <f t="shared" si="0"/>
        <v>1</v>
      </c>
      <c r="H129" s="77">
        <f t="shared" si="0"/>
        <v>0.99999999999999978</v>
      </c>
      <c r="I129" s="77">
        <f t="shared" si="0"/>
        <v>1</v>
      </c>
      <c r="J129" s="77">
        <f t="shared" si="0"/>
        <v>0.99999999999999989</v>
      </c>
      <c r="K129" s="77">
        <f t="shared" si="0"/>
        <v>1</v>
      </c>
      <c r="L129" s="77">
        <f t="shared" si="0"/>
        <v>1</v>
      </c>
      <c r="M129" s="77">
        <f t="shared" si="0"/>
        <v>1</v>
      </c>
      <c r="N129" s="77">
        <f t="shared" si="0"/>
        <v>1</v>
      </c>
      <c r="O129" s="77">
        <f t="shared" si="0"/>
        <v>1</v>
      </c>
      <c r="P129" s="77">
        <f t="shared" si="0"/>
        <v>1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4.1793063309216684E-3</v>
      </c>
      <c r="C130" s="240">
        <f t="shared" si="1"/>
        <v>4.1793063309216684E-3</v>
      </c>
      <c r="D130" s="240">
        <f t="shared" si="1"/>
        <v>4.1793063309216684E-3</v>
      </c>
      <c r="E130" s="240">
        <f t="shared" si="1"/>
        <v>4.1793063309216675E-3</v>
      </c>
      <c r="F130" s="240">
        <f t="shared" si="1"/>
        <v>4.1793063309216684E-3</v>
      </c>
      <c r="G130" s="240">
        <f t="shared" si="1"/>
        <v>4.1793063309216684E-3</v>
      </c>
      <c r="H130" s="240">
        <f t="shared" si="1"/>
        <v>4.1793063309216675E-3</v>
      </c>
      <c r="I130" s="240">
        <f t="shared" si="1"/>
        <v>4.1793063309216684E-3</v>
      </c>
      <c r="J130" s="240">
        <f t="shared" si="1"/>
        <v>4.1793063309216675E-3</v>
      </c>
      <c r="K130" s="240">
        <f t="shared" si="1"/>
        <v>4.1793063309216684E-3</v>
      </c>
      <c r="L130" s="240">
        <f t="shared" si="1"/>
        <v>4.1793063309216684E-3</v>
      </c>
      <c r="M130" s="240">
        <f t="shared" si="1"/>
        <v>4.1793063309216684E-3</v>
      </c>
      <c r="N130" s="240">
        <f t="shared" si="1"/>
        <v>4.1793063309216675E-3</v>
      </c>
      <c r="O130" s="240">
        <f t="shared" si="1"/>
        <v>4.1793063309216684E-3</v>
      </c>
      <c r="P130" s="240">
        <f t="shared" si="1"/>
        <v>4.1793063309216684E-3</v>
      </c>
      <c r="Q130" s="240">
        <f t="shared" si="1"/>
        <v>4.1793063309216684E-3</v>
      </c>
    </row>
    <row r="131" spans="1:17" x14ac:dyDescent="0.25">
      <c r="A131" s="76" t="s">
        <v>82</v>
      </c>
      <c r="B131" s="239">
        <f t="shared" ref="B131:Q131" si="2">IF(B$7=0,0,B$7/B$5)</f>
        <v>1.6717225323686674E-3</v>
      </c>
      <c r="C131" s="239">
        <f t="shared" si="2"/>
        <v>1.6717225323686676E-3</v>
      </c>
      <c r="D131" s="239">
        <f t="shared" si="2"/>
        <v>1.6717225323686674E-3</v>
      </c>
      <c r="E131" s="239">
        <f t="shared" si="2"/>
        <v>1.6717225323686672E-3</v>
      </c>
      <c r="F131" s="239">
        <f t="shared" si="2"/>
        <v>1.6717225323686674E-3</v>
      </c>
      <c r="G131" s="239">
        <f t="shared" si="2"/>
        <v>1.6717225323686674E-3</v>
      </c>
      <c r="H131" s="239">
        <f t="shared" si="2"/>
        <v>1.671722532368667E-3</v>
      </c>
      <c r="I131" s="239">
        <f t="shared" si="2"/>
        <v>1.6717225323686676E-3</v>
      </c>
      <c r="J131" s="239">
        <f t="shared" si="2"/>
        <v>1.6717225323686672E-3</v>
      </c>
      <c r="K131" s="239">
        <f t="shared" si="2"/>
        <v>1.6717225323686674E-3</v>
      </c>
      <c r="L131" s="239">
        <f t="shared" si="2"/>
        <v>1.6717225323686674E-3</v>
      </c>
      <c r="M131" s="239">
        <f t="shared" si="2"/>
        <v>1.6717225323686674E-3</v>
      </c>
      <c r="N131" s="239">
        <f t="shared" si="2"/>
        <v>1.671722532368667E-3</v>
      </c>
      <c r="O131" s="239">
        <f t="shared" si="2"/>
        <v>1.6717225323686674E-3</v>
      </c>
      <c r="P131" s="239">
        <f t="shared" si="2"/>
        <v>1.6717225323686674E-3</v>
      </c>
      <c r="Q131" s="239">
        <f t="shared" si="2"/>
        <v>1.6717225323686674E-3</v>
      </c>
    </row>
    <row r="132" spans="1:17" x14ac:dyDescent="0.25">
      <c r="A132" s="76" t="s">
        <v>81</v>
      </c>
      <c r="B132" s="239">
        <f t="shared" ref="B132:Q132" si="3">IF(B$8=0,0,B$8/B$5)</f>
        <v>7.1048207625668373E-3</v>
      </c>
      <c r="C132" s="239">
        <f t="shared" si="3"/>
        <v>7.1048207625668365E-3</v>
      </c>
      <c r="D132" s="239">
        <f t="shared" si="3"/>
        <v>7.1048207625668373E-3</v>
      </c>
      <c r="E132" s="239">
        <f t="shared" si="3"/>
        <v>7.1048207625668356E-3</v>
      </c>
      <c r="F132" s="239">
        <f t="shared" si="3"/>
        <v>7.1048207625668382E-3</v>
      </c>
      <c r="G132" s="239">
        <f t="shared" si="3"/>
        <v>7.1048207625668365E-3</v>
      </c>
      <c r="H132" s="239">
        <f t="shared" si="3"/>
        <v>7.1048207625668365E-3</v>
      </c>
      <c r="I132" s="239">
        <f t="shared" si="3"/>
        <v>7.1048207625668373E-3</v>
      </c>
      <c r="J132" s="239">
        <f t="shared" si="3"/>
        <v>7.1048207625668365E-3</v>
      </c>
      <c r="K132" s="239">
        <f t="shared" si="3"/>
        <v>7.1048207625668382E-3</v>
      </c>
      <c r="L132" s="239">
        <f t="shared" si="3"/>
        <v>7.1048207625668382E-3</v>
      </c>
      <c r="M132" s="239">
        <f t="shared" si="3"/>
        <v>7.1048207625668373E-3</v>
      </c>
      <c r="N132" s="239">
        <f t="shared" si="3"/>
        <v>7.1048207625668356E-3</v>
      </c>
      <c r="O132" s="239">
        <f t="shared" si="3"/>
        <v>7.1048207625668382E-3</v>
      </c>
      <c r="P132" s="239">
        <f t="shared" si="3"/>
        <v>7.1048207625668373E-3</v>
      </c>
      <c r="Q132" s="239">
        <f t="shared" si="3"/>
        <v>7.1048207625668373E-3</v>
      </c>
    </row>
    <row r="133" spans="1:17" x14ac:dyDescent="0.25">
      <c r="A133" s="76" t="s">
        <v>80</v>
      </c>
      <c r="B133" s="239">
        <f t="shared" ref="B133:Q133" si="4">IF(B$9=0,0,B$9/B$5)</f>
        <v>8.3586126618433372E-4</v>
      </c>
      <c r="C133" s="239">
        <f t="shared" si="4"/>
        <v>8.3586126618433382E-4</v>
      </c>
      <c r="D133" s="239">
        <f t="shared" si="4"/>
        <v>8.3586126618433372E-4</v>
      </c>
      <c r="E133" s="239">
        <f t="shared" si="4"/>
        <v>8.3586126618433361E-4</v>
      </c>
      <c r="F133" s="239">
        <f t="shared" si="4"/>
        <v>8.3586126618433372E-4</v>
      </c>
      <c r="G133" s="239">
        <f t="shared" si="4"/>
        <v>8.3586126618433372E-4</v>
      </c>
      <c r="H133" s="239">
        <f t="shared" si="4"/>
        <v>8.358612661843335E-4</v>
      </c>
      <c r="I133" s="239">
        <f t="shared" si="4"/>
        <v>8.3586126618433382E-4</v>
      </c>
      <c r="J133" s="239">
        <f t="shared" si="4"/>
        <v>8.3586126618433361E-4</v>
      </c>
      <c r="K133" s="239">
        <f t="shared" si="4"/>
        <v>8.3586126618433372E-4</v>
      </c>
      <c r="L133" s="239">
        <f t="shared" si="4"/>
        <v>8.3586126618433372E-4</v>
      </c>
      <c r="M133" s="239">
        <f t="shared" si="4"/>
        <v>8.3586126618433372E-4</v>
      </c>
      <c r="N133" s="239">
        <f t="shared" si="4"/>
        <v>8.358612661843335E-4</v>
      </c>
      <c r="O133" s="239">
        <f t="shared" si="4"/>
        <v>8.3586126618433372E-4</v>
      </c>
      <c r="P133" s="239">
        <f t="shared" si="4"/>
        <v>8.3586126618433372E-4</v>
      </c>
      <c r="Q133" s="239">
        <f t="shared" si="4"/>
        <v>8.3586126618433372E-4</v>
      </c>
    </row>
    <row r="134" spans="1:17" x14ac:dyDescent="0.25">
      <c r="A134" s="129" t="s">
        <v>79</v>
      </c>
      <c r="B134" s="238">
        <f t="shared" ref="B134:Q134" si="5">IF(B$10=0,0,B$10/B$5)</f>
        <v>2.5075837985530014E-3</v>
      </c>
      <c r="C134" s="238">
        <f t="shared" si="5"/>
        <v>2.5075837985530014E-3</v>
      </c>
      <c r="D134" s="238">
        <f t="shared" si="5"/>
        <v>2.5075837985530018E-3</v>
      </c>
      <c r="E134" s="238">
        <f t="shared" si="5"/>
        <v>2.5075837985530009E-3</v>
      </c>
      <c r="F134" s="238">
        <f t="shared" si="5"/>
        <v>2.5075837985530018E-3</v>
      </c>
      <c r="G134" s="238">
        <f t="shared" si="5"/>
        <v>2.5075837985530018E-3</v>
      </c>
      <c r="H134" s="238">
        <f t="shared" si="5"/>
        <v>2.5075837985530009E-3</v>
      </c>
      <c r="I134" s="238">
        <f t="shared" si="5"/>
        <v>2.5075837985530018E-3</v>
      </c>
      <c r="J134" s="238">
        <f t="shared" si="5"/>
        <v>2.5075837985530009E-3</v>
      </c>
      <c r="K134" s="238">
        <f t="shared" si="5"/>
        <v>2.5075837985530018E-3</v>
      </c>
      <c r="L134" s="238">
        <f t="shared" si="5"/>
        <v>2.5075837985530014E-3</v>
      </c>
      <c r="M134" s="238">
        <f t="shared" si="5"/>
        <v>2.5075837985530014E-3</v>
      </c>
      <c r="N134" s="238">
        <f t="shared" si="5"/>
        <v>2.5075837985530009E-3</v>
      </c>
      <c r="O134" s="238">
        <f t="shared" si="5"/>
        <v>2.5075837985530014E-3</v>
      </c>
      <c r="P134" s="238">
        <f t="shared" si="5"/>
        <v>2.5075837985530018E-3</v>
      </c>
      <c r="Q134" s="238">
        <f t="shared" si="5"/>
        <v>2.5075837985530014E-3</v>
      </c>
    </row>
    <row r="135" spans="1:17" x14ac:dyDescent="0.25">
      <c r="A135" s="127" t="s">
        <v>214</v>
      </c>
      <c r="B135" s="236">
        <f t="shared" ref="B135:Q135" si="6">IF(B$15=0,0,B$15/B$5)</f>
        <v>3.0787200267129302E-2</v>
      </c>
      <c r="C135" s="236">
        <f t="shared" si="6"/>
        <v>3.0787200267129305E-2</v>
      </c>
      <c r="D135" s="236">
        <f t="shared" si="6"/>
        <v>3.0787200267129299E-2</v>
      </c>
      <c r="E135" s="236">
        <f t="shared" si="6"/>
        <v>3.0787200267129299E-2</v>
      </c>
      <c r="F135" s="236">
        <f t="shared" si="6"/>
        <v>3.0787200267129302E-2</v>
      </c>
      <c r="G135" s="236">
        <f t="shared" si="6"/>
        <v>3.0787200267129305E-2</v>
      </c>
      <c r="H135" s="236">
        <f t="shared" si="6"/>
        <v>3.0787200267129299E-2</v>
      </c>
      <c r="I135" s="236">
        <f t="shared" si="6"/>
        <v>3.0787200267129302E-2</v>
      </c>
      <c r="J135" s="236">
        <f t="shared" si="6"/>
        <v>3.0787200267129299E-2</v>
      </c>
      <c r="K135" s="236">
        <f t="shared" si="6"/>
        <v>3.0787200267129302E-2</v>
      </c>
      <c r="L135" s="236">
        <f t="shared" si="6"/>
        <v>3.0787200267129302E-2</v>
      </c>
      <c r="M135" s="236">
        <f t="shared" si="6"/>
        <v>3.0787200267129302E-2</v>
      </c>
      <c r="N135" s="236">
        <f t="shared" si="6"/>
        <v>3.0787200267129299E-2</v>
      </c>
      <c r="O135" s="236">
        <f t="shared" si="6"/>
        <v>3.0787200267129302E-2</v>
      </c>
      <c r="P135" s="236">
        <f t="shared" si="6"/>
        <v>3.0787200267129305E-2</v>
      </c>
      <c r="Q135" s="236">
        <f t="shared" si="6"/>
        <v>3.0787200267129305E-2</v>
      </c>
    </row>
    <row r="136" spans="1:17" x14ac:dyDescent="0.25">
      <c r="A136" s="127" t="s">
        <v>213</v>
      </c>
      <c r="B136" s="237">
        <f t="shared" ref="B136:Q136" si="7">IF(B$16=0,0,B$16/B$5)</f>
        <v>0.35802534504193911</v>
      </c>
      <c r="C136" s="237">
        <f t="shared" si="7"/>
        <v>0.35802534504193911</v>
      </c>
      <c r="D136" s="237">
        <f t="shared" si="7"/>
        <v>0.35802534504193911</v>
      </c>
      <c r="E136" s="237">
        <f t="shared" si="7"/>
        <v>0.35802534504193911</v>
      </c>
      <c r="F136" s="237">
        <f t="shared" si="7"/>
        <v>0.35802534504193911</v>
      </c>
      <c r="G136" s="237">
        <f t="shared" si="7"/>
        <v>0.35802534504193906</v>
      </c>
      <c r="H136" s="237">
        <f t="shared" si="7"/>
        <v>0.35802534504193911</v>
      </c>
      <c r="I136" s="237">
        <f t="shared" si="7"/>
        <v>0.35802534504193917</v>
      </c>
      <c r="J136" s="237">
        <f t="shared" si="7"/>
        <v>0.35802534504193917</v>
      </c>
      <c r="K136" s="237">
        <f t="shared" si="7"/>
        <v>0.35802534504193911</v>
      </c>
      <c r="L136" s="237">
        <f t="shared" si="7"/>
        <v>0.35802534504193911</v>
      </c>
      <c r="M136" s="237">
        <f t="shared" si="7"/>
        <v>0.35802534504193917</v>
      </c>
      <c r="N136" s="237">
        <f t="shared" si="7"/>
        <v>0.35802534504193911</v>
      </c>
      <c r="O136" s="237">
        <f t="shared" si="7"/>
        <v>0.35802534504193911</v>
      </c>
      <c r="P136" s="237">
        <f t="shared" si="7"/>
        <v>0.35802534504193917</v>
      </c>
      <c r="Q136" s="237">
        <f t="shared" si="7"/>
        <v>0.35802534504193917</v>
      </c>
    </row>
    <row r="137" spans="1:17" x14ac:dyDescent="0.25">
      <c r="A137" s="142" t="s">
        <v>227</v>
      </c>
      <c r="B137" s="235">
        <f t="shared" ref="B137:Q137" si="8">IF(B$17=0,0,B$17/B$5)</f>
        <v>0.2865195895828001</v>
      </c>
      <c r="C137" s="235">
        <f t="shared" si="8"/>
        <v>0.2865195895828001</v>
      </c>
      <c r="D137" s="235">
        <f t="shared" si="8"/>
        <v>0.2865195895828001</v>
      </c>
      <c r="E137" s="235">
        <f t="shared" si="8"/>
        <v>0.28651958958280005</v>
      </c>
      <c r="F137" s="235">
        <f t="shared" si="8"/>
        <v>0.2865195895828001</v>
      </c>
      <c r="G137" s="235">
        <f t="shared" si="8"/>
        <v>0.2865195895828001</v>
      </c>
      <c r="H137" s="235">
        <f t="shared" si="8"/>
        <v>0.28651958958280005</v>
      </c>
      <c r="I137" s="235">
        <f t="shared" si="8"/>
        <v>0.2865195895828001</v>
      </c>
      <c r="J137" s="235">
        <f t="shared" si="8"/>
        <v>0.2865195895828001</v>
      </c>
      <c r="K137" s="235">
        <f t="shared" si="8"/>
        <v>0.2865195895828001</v>
      </c>
      <c r="L137" s="235">
        <f t="shared" si="8"/>
        <v>0.2865195895828001</v>
      </c>
      <c r="M137" s="235">
        <f t="shared" si="8"/>
        <v>0.2865195895828001</v>
      </c>
      <c r="N137" s="235">
        <f t="shared" si="8"/>
        <v>0.28651958958280005</v>
      </c>
      <c r="O137" s="235">
        <f t="shared" si="8"/>
        <v>0.2865195895828001</v>
      </c>
      <c r="P137" s="235">
        <f t="shared" si="8"/>
        <v>0.2865195895828001</v>
      </c>
      <c r="Q137" s="235">
        <f t="shared" si="8"/>
        <v>0.2865195895828001</v>
      </c>
    </row>
    <row r="138" spans="1:17" x14ac:dyDescent="0.25">
      <c r="A138" s="142" t="s">
        <v>226</v>
      </c>
      <c r="B138" s="235">
        <f t="shared" ref="B138:Q138" si="9">IF(B$25=0,0,B$25/B$5)</f>
        <v>7.1505755459139037E-2</v>
      </c>
      <c r="C138" s="235">
        <f t="shared" si="9"/>
        <v>7.1505755459139037E-2</v>
      </c>
      <c r="D138" s="235">
        <f t="shared" si="9"/>
        <v>7.1505755459139037E-2</v>
      </c>
      <c r="E138" s="235">
        <f t="shared" si="9"/>
        <v>7.1505755459139023E-2</v>
      </c>
      <c r="F138" s="235">
        <f t="shared" si="9"/>
        <v>7.1505755459139037E-2</v>
      </c>
      <c r="G138" s="235">
        <f t="shared" si="9"/>
        <v>7.1505755459139023E-2</v>
      </c>
      <c r="H138" s="235">
        <f t="shared" si="9"/>
        <v>7.1505755459139023E-2</v>
      </c>
      <c r="I138" s="235">
        <f t="shared" si="9"/>
        <v>7.1505755459139037E-2</v>
      </c>
      <c r="J138" s="235">
        <f t="shared" si="9"/>
        <v>7.1505755459139023E-2</v>
      </c>
      <c r="K138" s="235">
        <f t="shared" si="9"/>
        <v>7.1505755459139037E-2</v>
      </c>
      <c r="L138" s="235">
        <f t="shared" si="9"/>
        <v>7.150575545913905E-2</v>
      </c>
      <c r="M138" s="235">
        <f t="shared" si="9"/>
        <v>7.150575545913905E-2</v>
      </c>
      <c r="N138" s="235">
        <f t="shared" si="9"/>
        <v>7.1505755459139023E-2</v>
      </c>
      <c r="O138" s="235">
        <f t="shared" si="9"/>
        <v>7.1505755459139037E-2</v>
      </c>
      <c r="P138" s="235">
        <f t="shared" si="9"/>
        <v>7.1505755459139037E-2</v>
      </c>
      <c r="Q138" s="235">
        <f t="shared" si="9"/>
        <v>7.1505755459139037E-2</v>
      </c>
    </row>
    <row r="139" spans="1:17" x14ac:dyDescent="0.25">
      <c r="A139" s="127" t="s">
        <v>212</v>
      </c>
      <c r="B139" s="237">
        <f t="shared" ref="B139:Q139" si="10">IF(B$36=0,0,B$36/B$5)</f>
        <v>0.5660872307181839</v>
      </c>
      <c r="C139" s="237">
        <f t="shared" si="10"/>
        <v>0.5660872307181839</v>
      </c>
      <c r="D139" s="237">
        <f t="shared" si="10"/>
        <v>0.5660872307181839</v>
      </c>
      <c r="E139" s="237">
        <f t="shared" si="10"/>
        <v>0.5660872307181839</v>
      </c>
      <c r="F139" s="237">
        <f t="shared" si="10"/>
        <v>0.56608723071818379</v>
      </c>
      <c r="G139" s="237">
        <f t="shared" si="10"/>
        <v>0.5660872307181839</v>
      </c>
      <c r="H139" s="237">
        <f t="shared" si="10"/>
        <v>0.56608723071818379</v>
      </c>
      <c r="I139" s="237">
        <f t="shared" si="10"/>
        <v>0.5660872307181839</v>
      </c>
      <c r="J139" s="237">
        <f t="shared" si="10"/>
        <v>0.56608723071818379</v>
      </c>
      <c r="K139" s="237">
        <f t="shared" si="10"/>
        <v>0.5660872307181839</v>
      </c>
      <c r="L139" s="237">
        <f t="shared" si="10"/>
        <v>0.5660872307181839</v>
      </c>
      <c r="M139" s="237">
        <f t="shared" si="10"/>
        <v>0.5660872307181839</v>
      </c>
      <c r="N139" s="237">
        <f t="shared" si="10"/>
        <v>0.5660872307181839</v>
      </c>
      <c r="O139" s="237">
        <f t="shared" si="10"/>
        <v>0.5660872307181839</v>
      </c>
      <c r="P139" s="237">
        <f t="shared" si="10"/>
        <v>0.5660872307181839</v>
      </c>
      <c r="Q139" s="237">
        <f t="shared" si="10"/>
        <v>0.5660872307181839</v>
      </c>
    </row>
    <row r="140" spans="1:17" x14ac:dyDescent="0.25">
      <c r="A140" s="72" t="s">
        <v>211</v>
      </c>
      <c r="B140" s="234">
        <f t="shared" ref="B140:Q140" si="11">IF(B$44=0,0,B$44/B$5)</f>
        <v>2.880092928215322E-2</v>
      </c>
      <c r="C140" s="234">
        <f t="shared" si="11"/>
        <v>2.880092928215322E-2</v>
      </c>
      <c r="D140" s="234">
        <f t="shared" si="11"/>
        <v>2.8800929282153217E-2</v>
      </c>
      <c r="E140" s="234">
        <f t="shared" si="11"/>
        <v>2.8800929282153217E-2</v>
      </c>
      <c r="F140" s="234">
        <f t="shared" si="11"/>
        <v>2.8800929282153217E-2</v>
      </c>
      <c r="G140" s="234">
        <f t="shared" si="11"/>
        <v>2.8800929282153224E-2</v>
      </c>
      <c r="H140" s="234">
        <f t="shared" si="11"/>
        <v>2.8800929282153217E-2</v>
      </c>
      <c r="I140" s="234">
        <f t="shared" si="11"/>
        <v>2.880092928215322E-2</v>
      </c>
      <c r="J140" s="234">
        <f t="shared" si="11"/>
        <v>2.8800929282153217E-2</v>
      </c>
      <c r="K140" s="234">
        <f t="shared" si="11"/>
        <v>2.880092928215322E-2</v>
      </c>
      <c r="L140" s="234">
        <f t="shared" si="11"/>
        <v>2.880092928215322E-2</v>
      </c>
      <c r="M140" s="234">
        <f t="shared" si="11"/>
        <v>2.880092928215322E-2</v>
      </c>
      <c r="N140" s="234">
        <f t="shared" si="11"/>
        <v>2.8800929282153213E-2</v>
      </c>
      <c r="O140" s="234">
        <f t="shared" si="11"/>
        <v>2.8800929282153217E-2</v>
      </c>
      <c r="P140" s="234">
        <f t="shared" si="11"/>
        <v>2.880092928215322E-2</v>
      </c>
      <c r="Q140" s="234">
        <f t="shared" si="11"/>
        <v>2.880092928215322E-2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1</v>
      </c>
      <c r="C143" s="77">
        <f t="shared" si="12"/>
        <v>0.99999999999999978</v>
      </c>
      <c r="D143" s="77">
        <f t="shared" si="12"/>
        <v>0.99999999999999989</v>
      </c>
      <c r="E143" s="77">
        <f t="shared" si="12"/>
        <v>1</v>
      </c>
      <c r="F143" s="77">
        <f t="shared" si="12"/>
        <v>1.0000000000000002</v>
      </c>
      <c r="G143" s="77">
        <f t="shared" si="12"/>
        <v>1.0000000000000002</v>
      </c>
      <c r="H143" s="77">
        <f t="shared" si="12"/>
        <v>1.0000000000000002</v>
      </c>
      <c r="I143" s="77">
        <f t="shared" si="12"/>
        <v>1</v>
      </c>
      <c r="J143" s="77">
        <f t="shared" si="12"/>
        <v>1</v>
      </c>
      <c r="K143" s="77">
        <f t="shared" si="12"/>
        <v>1</v>
      </c>
      <c r="L143" s="77">
        <f t="shared" si="12"/>
        <v>1.0000000000000002</v>
      </c>
      <c r="M143" s="77">
        <f t="shared" si="12"/>
        <v>1.0000000000000002</v>
      </c>
      <c r="N143" s="77">
        <f t="shared" si="12"/>
        <v>1</v>
      </c>
      <c r="O143" s="77">
        <f t="shared" si="12"/>
        <v>0.99999999999999989</v>
      </c>
      <c r="P143" s="77">
        <f t="shared" si="12"/>
        <v>0.99999999999999989</v>
      </c>
      <c r="Q143" s="77">
        <f t="shared" si="12"/>
        <v>0.99999999999999978</v>
      </c>
    </row>
    <row r="144" spans="1:17" x14ac:dyDescent="0.25">
      <c r="A144" s="132" t="s">
        <v>83</v>
      </c>
      <c r="B144" s="240">
        <f t="shared" ref="B144:Q144" si="13">IF(B$48=0,0,B$48/B$47)</f>
        <v>5.6988911860367669E-3</v>
      </c>
      <c r="C144" s="240">
        <f t="shared" si="13"/>
        <v>5.6988911860367687E-3</v>
      </c>
      <c r="D144" s="240">
        <f t="shared" si="13"/>
        <v>5.6988911860367669E-3</v>
      </c>
      <c r="E144" s="240">
        <f t="shared" si="13"/>
        <v>5.6988911860367669E-3</v>
      </c>
      <c r="F144" s="240">
        <f t="shared" si="13"/>
        <v>5.6988911860367678E-3</v>
      </c>
      <c r="G144" s="240">
        <f t="shared" si="13"/>
        <v>5.6988911860367687E-3</v>
      </c>
      <c r="H144" s="240">
        <f t="shared" si="13"/>
        <v>5.6988911860367687E-3</v>
      </c>
      <c r="I144" s="240">
        <f t="shared" si="13"/>
        <v>5.6988911860367687E-3</v>
      </c>
      <c r="J144" s="240">
        <f t="shared" si="13"/>
        <v>5.6988911860367661E-3</v>
      </c>
      <c r="K144" s="240">
        <f t="shared" si="13"/>
        <v>5.6988911860367669E-3</v>
      </c>
      <c r="L144" s="240">
        <f t="shared" si="13"/>
        <v>5.6988911860367678E-3</v>
      </c>
      <c r="M144" s="240">
        <f t="shared" si="13"/>
        <v>5.6988911860367678E-3</v>
      </c>
      <c r="N144" s="240">
        <f t="shared" si="13"/>
        <v>5.6988911860367687E-3</v>
      </c>
      <c r="O144" s="240">
        <f t="shared" si="13"/>
        <v>5.6988911860367669E-3</v>
      </c>
      <c r="P144" s="240">
        <f t="shared" si="13"/>
        <v>5.6988911860367687E-3</v>
      </c>
      <c r="Q144" s="240">
        <f t="shared" si="13"/>
        <v>5.6988911860367669E-3</v>
      </c>
    </row>
    <row r="145" spans="1:17" x14ac:dyDescent="0.25">
      <c r="A145" s="76" t="s">
        <v>82</v>
      </c>
      <c r="B145" s="239">
        <f t="shared" ref="B145:Q145" si="14">IF(B$49=0,0,B$49/B$47)</f>
        <v>5.8565425504842712E-3</v>
      </c>
      <c r="C145" s="239">
        <f t="shared" si="14"/>
        <v>5.8565425504842721E-3</v>
      </c>
      <c r="D145" s="239">
        <f t="shared" si="14"/>
        <v>5.8565425504842712E-3</v>
      </c>
      <c r="E145" s="239">
        <f t="shared" si="14"/>
        <v>5.8565425504842712E-3</v>
      </c>
      <c r="F145" s="239">
        <f t="shared" si="14"/>
        <v>5.8565425504842729E-3</v>
      </c>
      <c r="G145" s="239">
        <f t="shared" si="14"/>
        <v>5.8565425504842729E-3</v>
      </c>
      <c r="H145" s="239">
        <f t="shared" si="14"/>
        <v>5.8565425504842729E-3</v>
      </c>
      <c r="I145" s="239">
        <f t="shared" si="14"/>
        <v>5.8565425504842738E-3</v>
      </c>
      <c r="J145" s="239">
        <f t="shared" si="14"/>
        <v>5.8565425504842703E-3</v>
      </c>
      <c r="K145" s="239">
        <f t="shared" si="14"/>
        <v>5.8565425504842712E-3</v>
      </c>
      <c r="L145" s="239">
        <f t="shared" si="14"/>
        <v>5.8565425504842721E-3</v>
      </c>
      <c r="M145" s="239">
        <f t="shared" si="14"/>
        <v>5.8565425504842712E-3</v>
      </c>
      <c r="N145" s="239">
        <f t="shared" si="14"/>
        <v>5.8565425504842729E-3</v>
      </c>
      <c r="O145" s="239">
        <f t="shared" si="14"/>
        <v>5.8565425504842703E-3</v>
      </c>
      <c r="P145" s="239">
        <f t="shared" si="14"/>
        <v>5.8565425504842729E-3</v>
      </c>
      <c r="Q145" s="239">
        <f t="shared" si="14"/>
        <v>5.8565425504842712E-3</v>
      </c>
    </row>
    <row r="146" spans="1:17" x14ac:dyDescent="0.25">
      <c r="A146" s="76" t="s">
        <v>81</v>
      </c>
      <c r="B146" s="239">
        <f t="shared" ref="B146:Q146" si="15">IF(B$50=0,0,B$50/B$47)</f>
        <v>8.117148354621153E-3</v>
      </c>
      <c r="C146" s="239">
        <f t="shared" si="15"/>
        <v>8.1171483546211547E-3</v>
      </c>
      <c r="D146" s="239">
        <f t="shared" si="15"/>
        <v>8.117148354621153E-3</v>
      </c>
      <c r="E146" s="239">
        <f t="shared" si="15"/>
        <v>8.117148354621153E-3</v>
      </c>
      <c r="F146" s="239">
        <f t="shared" si="15"/>
        <v>8.1171483546211547E-3</v>
      </c>
      <c r="G146" s="239">
        <f t="shared" si="15"/>
        <v>8.1171483546211547E-3</v>
      </c>
      <c r="H146" s="239">
        <f t="shared" si="15"/>
        <v>8.1171483546211547E-3</v>
      </c>
      <c r="I146" s="239">
        <f t="shared" si="15"/>
        <v>8.1171483546211565E-3</v>
      </c>
      <c r="J146" s="239">
        <f t="shared" si="15"/>
        <v>8.1171483546211513E-3</v>
      </c>
      <c r="K146" s="239">
        <f t="shared" si="15"/>
        <v>8.117148354621153E-3</v>
      </c>
      <c r="L146" s="239">
        <f t="shared" si="15"/>
        <v>8.1171483546211547E-3</v>
      </c>
      <c r="M146" s="239">
        <f t="shared" si="15"/>
        <v>8.117148354621153E-3</v>
      </c>
      <c r="N146" s="239">
        <f t="shared" si="15"/>
        <v>8.1171483546211565E-3</v>
      </c>
      <c r="O146" s="239">
        <f t="shared" si="15"/>
        <v>8.117148354621153E-3</v>
      </c>
      <c r="P146" s="239">
        <f t="shared" si="15"/>
        <v>8.1171483546211547E-3</v>
      </c>
      <c r="Q146" s="239">
        <f t="shared" si="15"/>
        <v>8.117148354621153E-3</v>
      </c>
    </row>
    <row r="147" spans="1:17" x14ac:dyDescent="0.25">
      <c r="A147" s="76" t="s">
        <v>80</v>
      </c>
      <c r="B147" s="239">
        <f t="shared" ref="B147:Q147" si="16">IF(B$51=0,0,B$51/B$47)</f>
        <v>4.1714103314320237E-3</v>
      </c>
      <c r="C147" s="239">
        <f t="shared" si="16"/>
        <v>4.1714103314320246E-3</v>
      </c>
      <c r="D147" s="239">
        <f t="shared" si="16"/>
        <v>4.1714103314320237E-3</v>
      </c>
      <c r="E147" s="239">
        <f t="shared" si="16"/>
        <v>4.1714103314320237E-3</v>
      </c>
      <c r="F147" s="239">
        <f t="shared" si="16"/>
        <v>4.1714103314320246E-3</v>
      </c>
      <c r="G147" s="239">
        <f t="shared" si="16"/>
        <v>4.1714103314320246E-3</v>
      </c>
      <c r="H147" s="239">
        <f t="shared" si="16"/>
        <v>4.1714103314320246E-3</v>
      </c>
      <c r="I147" s="239">
        <f t="shared" si="16"/>
        <v>4.1714103314320254E-3</v>
      </c>
      <c r="J147" s="239">
        <f t="shared" si="16"/>
        <v>4.1714103314320228E-3</v>
      </c>
      <c r="K147" s="239">
        <f t="shared" si="16"/>
        <v>4.1714103314320237E-3</v>
      </c>
      <c r="L147" s="239">
        <f t="shared" si="16"/>
        <v>4.1714103314320246E-3</v>
      </c>
      <c r="M147" s="239">
        <f t="shared" si="16"/>
        <v>4.1714103314320237E-3</v>
      </c>
      <c r="N147" s="239">
        <f t="shared" si="16"/>
        <v>4.1714103314320254E-3</v>
      </c>
      <c r="O147" s="239">
        <f t="shared" si="16"/>
        <v>4.1714103314320237E-3</v>
      </c>
      <c r="P147" s="239">
        <f t="shared" si="16"/>
        <v>4.1714103314320246E-3</v>
      </c>
      <c r="Q147" s="239">
        <f t="shared" si="16"/>
        <v>4.1714103314320237E-3</v>
      </c>
    </row>
    <row r="148" spans="1:17" x14ac:dyDescent="0.25">
      <c r="A148" s="129" t="s">
        <v>79</v>
      </c>
      <c r="B148" s="238">
        <f t="shared" ref="B148:Q148" si="17">IF(B$52=0,0,B$52/B$47)</f>
        <v>4.3290176033104278E-3</v>
      </c>
      <c r="C148" s="238">
        <f t="shared" si="17"/>
        <v>4.3290176033104295E-3</v>
      </c>
      <c r="D148" s="238">
        <f t="shared" si="17"/>
        <v>4.3290176033104278E-3</v>
      </c>
      <c r="E148" s="238">
        <f t="shared" si="17"/>
        <v>4.3290176033104278E-3</v>
      </c>
      <c r="F148" s="238">
        <f t="shared" si="17"/>
        <v>4.3290176033104304E-3</v>
      </c>
      <c r="G148" s="238">
        <f t="shared" si="17"/>
        <v>4.3290176033104286E-3</v>
      </c>
      <c r="H148" s="238">
        <f t="shared" si="17"/>
        <v>4.3290176033104295E-3</v>
      </c>
      <c r="I148" s="238">
        <f t="shared" si="17"/>
        <v>4.3290176033104304E-3</v>
      </c>
      <c r="J148" s="238">
        <f t="shared" si="17"/>
        <v>4.3290176033104269E-3</v>
      </c>
      <c r="K148" s="238">
        <f t="shared" si="17"/>
        <v>4.3290176033104278E-3</v>
      </c>
      <c r="L148" s="238">
        <f t="shared" si="17"/>
        <v>4.3290176033104286E-3</v>
      </c>
      <c r="M148" s="238">
        <f t="shared" si="17"/>
        <v>4.3290176033104278E-3</v>
      </c>
      <c r="N148" s="238">
        <f t="shared" si="17"/>
        <v>4.3290176033104295E-3</v>
      </c>
      <c r="O148" s="238">
        <f t="shared" si="17"/>
        <v>4.3290176033104278E-3</v>
      </c>
      <c r="P148" s="238">
        <f t="shared" si="17"/>
        <v>4.3290176033104286E-3</v>
      </c>
      <c r="Q148" s="238">
        <f t="shared" si="17"/>
        <v>4.3290176033104269E-3</v>
      </c>
    </row>
    <row r="149" spans="1:17" x14ac:dyDescent="0.25">
      <c r="A149" s="127" t="s">
        <v>210</v>
      </c>
      <c r="B149" s="237">
        <f t="shared" ref="B149:Q149" si="18">IF(B$57=0,0,B$57/B$47)</f>
        <v>3.6432770715659389E-2</v>
      </c>
      <c r="C149" s="237">
        <f t="shared" si="18"/>
        <v>3.5495669996281835E-2</v>
      </c>
      <c r="D149" s="237">
        <f t="shared" si="18"/>
        <v>3.5914613253563862E-2</v>
      </c>
      <c r="E149" s="237">
        <f t="shared" si="18"/>
        <v>3.5611736784305403E-2</v>
      </c>
      <c r="F149" s="237">
        <f t="shared" si="18"/>
        <v>3.6710784205538832E-2</v>
      </c>
      <c r="G149" s="237">
        <f t="shared" si="18"/>
        <v>3.6471577842276247E-2</v>
      </c>
      <c r="H149" s="237">
        <f t="shared" si="18"/>
        <v>3.8607824315431187E-2</v>
      </c>
      <c r="I149" s="237">
        <f t="shared" si="18"/>
        <v>3.8548900349498552E-2</v>
      </c>
      <c r="J149" s="237">
        <f t="shared" si="18"/>
        <v>4.1924488151980271E-2</v>
      </c>
      <c r="K149" s="237">
        <f t="shared" si="18"/>
        <v>4.334700384019996E-2</v>
      </c>
      <c r="L149" s="237">
        <f t="shared" si="18"/>
        <v>4.1815383861064738E-2</v>
      </c>
      <c r="M149" s="237">
        <f t="shared" si="18"/>
        <v>4.2743634468353379E-2</v>
      </c>
      <c r="N149" s="237">
        <f t="shared" si="18"/>
        <v>4.11785195423158E-2</v>
      </c>
      <c r="O149" s="237">
        <f t="shared" si="18"/>
        <v>4.1327472402135246E-2</v>
      </c>
      <c r="P149" s="237">
        <f t="shared" si="18"/>
        <v>4.1071657678083594E-2</v>
      </c>
      <c r="Q149" s="237">
        <f t="shared" si="18"/>
        <v>4.2396622889643222E-2</v>
      </c>
    </row>
    <row r="150" spans="1:17" x14ac:dyDescent="0.25">
      <c r="A150" s="127" t="s">
        <v>209</v>
      </c>
      <c r="B150" s="237">
        <f t="shared" ref="B150:Q150" si="19">IF(B$58=0,0,B$58/B$47)</f>
        <v>0.17148147674079356</v>
      </c>
      <c r="C150" s="237">
        <f t="shared" si="19"/>
        <v>0.17332670880367357</v>
      </c>
      <c r="D150" s="237">
        <f t="shared" si="19"/>
        <v>0.17250177343132891</v>
      </c>
      <c r="E150" s="237">
        <f t="shared" si="19"/>
        <v>0.17309816329701894</v>
      </c>
      <c r="F150" s="237">
        <f t="shared" si="19"/>
        <v>0.1709340442238497</v>
      </c>
      <c r="G150" s="237">
        <f t="shared" si="19"/>
        <v>0.17140506216462162</v>
      </c>
      <c r="H150" s="237">
        <f t="shared" si="19"/>
        <v>0.16719860878669837</v>
      </c>
      <c r="I150" s="237">
        <f t="shared" si="19"/>
        <v>0.16731463515287506</v>
      </c>
      <c r="J150" s="237">
        <f t="shared" si="19"/>
        <v>0.16066781190815113</v>
      </c>
      <c r="K150" s="237">
        <f t="shared" si="19"/>
        <v>0.1578667559452484</v>
      </c>
      <c r="L150" s="237">
        <f t="shared" si="19"/>
        <v>0.16088264765806801</v>
      </c>
      <c r="M150" s="237">
        <f t="shared" si="19"/>
        <v>0.15905484222847166</v>
      </c>
      <c r="N150" s="237">
        <f t="shared" si="19"/>
        <v>0.16213668837787501</v>
      </c>
      <c r="O150" s="237">
        <f t="shared" si="19"/>
        <v>0.16184338736218568</v>
      </c>
      <c r="P150" s="237">
        <f t="shared" si="19"/>
        <v>0.16234710859643098</v>
      </c>
      <c r="Q150" s="237">
        <f t="shared" si="19"/>
        <v>0.16055652723665556</v>
      </c>
    </row>
    <row r="151" spans="1:17" x14ac:dyDescent="0.25">
      <c r="A151" s="142" t="s">
        <v>225</v>
      </c>
      <c r="B151" s="235">
        <f t="shared" ref="B151:Q151" si="20">IF(B$59=0,0,B$59/B$47)</f>
        <v>0.15133556937591683</v>
      </c>
      <c r="C151" s="235">
        <f t="shared" si="20"/>
        <v>0.15318080143879687</v>
      </c>
      <c r="D151" s="235">
        <f t="shared" si="20"/>
        <v>0.15235586606645221</v>
      </c>
      <c r="E151" s="235">
        <f t="shared" si="20"/>
        <v>0.15295225593214221</v>
      </c>
      <c r="F151" s="235">
        <f t="shared" si="20"/>
        <v>0.15078813685897294</v>
      </c>
      <c r="G151" s="235">
        <f t="shared" si="20"/>
        <v>0.15125915479974489</v>
      </c>
      <c r="H151" s="235">
        <f t="shared" si="20"/>
        <v>0.14705270142182167</v>
      </c>
      <c r="I151" s="235">
        <f t="shared" si="20"/>
        <v>0.14716872778799833</v>
      </c>
      <c r="J151" s="235">
        <f t="shared" si="20"/>
        <v>0.1405219045432744</v>
      </c>
      <c r="K151" s="235">
        <f t="shared" si="20"/>
        <v>0.13772084858037167</v>
      </c>
      <c r="L151" s="235">
        <f t="shared" si="20"/>
        <v>0.14073674029319133</v>
      </c>
      <c r="M151" s="235">
        <f t="shared" si="20"/>
        <v>0.13890893486359498</v>
      </c>
      <c r="N151" s="235">
        <f t="shared" si="20"/>
        <v>0.14199078101299828</v>
      </c>
      <c r="O151" s="235">
        <f t="shared" si="20"/>
        <v>0.14169747999730894</v>
      </c>
      <c r="P151" s="235">
        <f t="shared" si="20"/>
        <v>0.14220120123155425</v>
      </c>
      <c r="Q151" s="235">
        <f t="shared" si="20"/>
        <v>0.13799299844701376</v>
      </c>
    </row>
    <row r="152" spans="1:17" x14ac:dyDescent="0.25">
      <c r="A152" s="142" t="s">
        <v>224</v>
      </c>
      <c r="B152" s="235">
        <f t="shared" ref="B152:Q152" si="21">IF(B$65=0,0,B$65/B$47)</f>
        <v>2.0145907364876734E-2</v>
      </c>
      <c r="C152" s="235">
        <f t="shared" si="21"/>
        <v>2.0145907364876713E-2</v>
      </c>
      <c r="D152" s="235">
        <f t="shared" si="21"/>
        <v>2.0145907364876717E-2</v>
      </c>
      <c r="E152" s="235">
        <f t="shared" si="21"/>
        <v>2.014590736487672E-2</v>
      </c>
      <c r="F152" s="235">
        <f t="shared" si="21"/>
        <v>2.0145907364876738E-2</v>
      </c>
      <c r="G152" s="235">
        <f t="shared" si="21"/>
        <v>2.0145907364876738E-2</v>
      </c>
      <c r="H152" s="235">
        <f t="shared" si="21"/>
        <v>2.0145907364876706E-2</v>
      </c>
      <c r="I152" s="235">
        <f t="shared" si="21"/>
        <v>2.0145907364876727E-2</v>
      </c>
      <c r="J152" s="235">
        <f t="shared" si="21"/>
        <v>2.0145907364876731E-2</v>
      </c>
      <c r="K152" s="235">
        <f t="shared" si="21"/>
        <v>2.0145907364876727E-2</v>
      </c>
      <c r="L152" s="235">
        <f t="shared" si="21"/>
        <v>2.0145907364876696E-2</v>
      </c>
      <c r="M152" s="235">
        <f t="shared" si="21"/>
        <v>2.0145907364876689E-2</v>
      </c>
      <c r="N152" s="235">
        <f t="shared" si="21"/>
        <v>2.0145907364876741E-2</v>
      </c>
      <c r="O152" s="235">
        <f t="shared" si="21"/>
        <v>2.0145907364876724E-2</v>
      </c>
      <c r="P152" s="235">
        <f t="shared" si="21"/>
        <v>2.0145907364876741E-2</v>
      </c>
      <c r="Q152" s="235">
        <f t="shared" si="21"/>
        <v>2.0145907364876731E-2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2.4176214247650448E-3</v>
      </c>
    </row>
    <row r="154" spans="1:17" x14ac:dyDescent="0.25">
      <c r="A154" s="127" t="s">
        <v>208</v>
      </c>
      <c r="B154" s="237">
        <f t="shared" ref="B154:Q154" si="23">IF(B$77=0,0,B$77/B$47)</f>
        <v>0.64834112413167944</v>
      </c>
      <c r="C154" s="237">
        <f t="shared" si="23"/>
        <v>0.64746940253225838</v>
      </c>
      <c r="D154" s="237">
        <f t="shared" si="23"/>
        <v>0.64785911719019518</v>
      </c>
      <c r="E154" s="237">
        <f t="shared" si="23"/>
        <v>0.6475773716373967</v>
      </c>
      <c r="F154" s="237">
        <f t="shared" si="23"/>
        <v>0.64859974133156728</v>
      </c>
      <c r="G154" s="237">
        <f t="shared" si="23"/>
        <v>0.64837722378434615</v>
      </c>
      <c r="H154" s="237">
        <f t="shared" si="23"/>
        <v>0.65036442980588571</v>
      </c>
      <c r="I154" s="237">
        <f t="shared" si="23"/>
        <v>0.65030961681432042</v>
      </c>
      <c r="J154" s="237">
        <f t="shared" si="23"/>
        <v>0.65344969849104761</v>
      </c>
      <c r="K154" s="237">
        <f t="shared" si="23"/>
        <v>0.65477296889869385</v>
      </c>
      <c r="L154" s="237">
        <f t="shared" si="23"/>
        <v>0.6533482061274053</v>
      </c>
      <c r="M154" s="237">
        <f t="shared" si="23"/>
        <v>0.65421169506441801</v>
      </c>
      <c r="N154" s="237">
        <f t="shared" si="23"/>
        <v>0.65275577420298758</v>
      </c>
      <c r="O154" s="237">
        <f t="shared" si="23"/>
        <v>0.65289433500281968</v>
      </c>
      <c r="P154" s="237">
        <f t="shared" si="23"/>
        <v>0.65265636781765524</v>
      </c>
      <c r="Q154" s="237">
        <f t="shared" si="23"/>
        <v>0.65388889359585045</v>
      </c>
    </row>
    <row r="155" spans="1:17" x14ac:dyDescent="0.25">
      <c r="A155" s="142" t="s">
        <v>222</v>
      </c>
      <c r="B155" s="259">
        <f t="shared" ref="B155:Q155" si="24">IF(B$78=0,0,B$78/B$47)</f>
        <v>0.61445017462874041</v>
      </c>
      <c r="C155" s="259">
        <f t="shared" si="24"/>
        <v>0.61445017462874041</v>
      </c>
      <c r="D155" s="259">
        <f t="shared" si="24"/>
        <v>0.61445017462874041</v>
      </c>
      <c r="E155" s="259">
        <f t="shared" si="24"/>
        <v>0.61445017462874052</v>
      </c>
      <c r="F155" s="259">
        <f t="shared" si="24"/>
        <v>0.61445017462874052</v>
      </c>
      <c r="G155" s="259">
        <f t="shared" si="24"/>
        <v>0.61445017462874041</v>
      </c>
      <c r="H155" s="259">
        <f t="shared" si="24"/>
        <v>0.61445017462874041</v>
      </c>
      <c r="I155" s="259">
        <f t="shared" si="24"/>
        <v>0.61445017462874041</v>
      </c>
      <c r="J155" s="259">
        <f t="shared" si="24"/>
        <v>0.6144501746287403</v>
      </c>
      <c r="K155" s="259">
        <f t="shared" si="24"/>
        <v>0.61445017462874041</v>
      </c>
      <c r="L155" s="259">
        <f t="shared" si="24"/>
        <v>0.61445017462874052</v>
      </c>
      <c r="M155" s="259">
        <f t="shared" si="24"/>
        <v>0.61445017462874041</v>
      </c>
      <c r="N155" s="259">
        <f t="shared" si="24"/>
        <v>0.6144501746287403</v>
      </c>
      <c r="O155" s="259">
        <f t="shared" si="24"/>
        <v>0.61445017462874041</v>
      </c>
      <c r="P155" s="259">
        <f t="shared" si="24"/>
        <v>0.6144501746287403</v>
      </c>
      <c r="Q155" s="259">
        <f t="shared" si="24"/>
        <v>0.61445017462874041</v>
      </c>
    </row>
    <row r="156" spans="1:17" x14ac:dyDescent="0.25">
      <c r="A156" s="142" t="s">
        <v>221</v>
      </c>
      <c r="B156" s="259">
        <f t="shared" ref="B156:Q156" si="25">IF(B$86=0,0,B$86/B$47)</f>
        <v>3.3890949502938965E-2</v>
      </c>
      <c r="C156" s="259">
        <f t="shared" si="25"/>
        <v>3.3019227903517988E-2</v>
      </c>
      <c r="D156" s="259">
        <f t="shared" si="25"/>
        <v>3.3408942561454762E-2</v>
      </c>
      <c r="E156" s="259">
        <f t="shared" si="25"/>
        <v>3.3127197008656191E-2</v>
      </c>
      <c r="F156" s="259">
        <f t="shared" si="25"/>
        <v>3.4149566702826824E-2</v>
      </c>
      <c r="G156" s="259">
        <f t="shared" si="25"/>
        <v>3.3927049155605807E-2</v>
      </c>
      <c r="H156" s="259">
        <f t="shared" si="25"/>
        <v>3.5914255177145291E-2</v>
      </c>
      <c r="I156" s="259">
        <f t="shared" si="25"/>
        <v>3.5859442185580043E-2</v>
      </c>
      <c r="J156" s="259">
        <f t="shared" si="25"/>
        <v>3.8999523862307227E-2</v>
      </c>
      <c r="K156" s="259">
        <f t="shared" si="25"/>
        <v>4.0322794269953451E-2</v>
      </c>
      <c r="L156" s="259">
        <f t="shared" si="25"/>
        <v>3.8898031498664873E-2</v>
      </c>
      <c r="M156" s="259">
        <f t="shared" si="25"/>
        <v>3.9761520435677565E-2</v>
      </c>
      <c r="N156" s="259">
        <f t="shared" si="25"/>
        <v>3.8305599574247257E-2</v>
      </c>
      <c r="O156" s="259">
        <f t="shared" si="25"/>
        <v>3.8444160374079293E-2</v>
      </c>
      <c r="P156" s="259">
        <f t="shared" si="25"/>
        <v>3.8206193188914973E-2</v>
      </c>
      <c r="Q156" s="259">
        <f t="shared" si="25"/>
        <v>3.9438718967109973E-2</v>
      </c>
    </row>
    <row r="157" spans="1:17" x14ac:dyDescent="0.25">
      <c r="A157" s="127" t="s">
        <v>207</v>
      </c>
      <c r="B157" s="237">
        <f t="shared" ref="B157:Q157" si="26">IF(B$87=0,0,B$87/B$47)</f>
        <v>0.11557161838598304</v>
      </c>
      <c r="C157" s="237">
        <f t="shared" si="26"/>
        <v>0.11553520864190146</v>
      </c>
      <c r="D157" s="237">
        <f t="shared" si="26"/>
        <v>0.11555148609902742</v>
      </c>
      <c r="E157" s="237">
        <f t="shared" si="26"/>
        <v>0.11553971825539436</v>
      </c>
      <c r="F157" s="237">
        <f t="shared" si="26"/>
        <v>0.11558242021315958</v>
      </c>
      <c r="G157" s="237">
        <f t="shared" si="26"/>
        <v>0.11557312618287131</v>
      </c>
      <c r="H157" s="237">
        <f t="shared" si="26"/>
        <v>0.11565612706610016</v>
      </c>
      <c r="I157" s="237">
        <f t="shared" si="26"/>
        <v>0.11565383765742131</v>
      </c>
      <c r="J157" s="237">
        <f t="shared" si="26"/>
        <v>0.11578499142293634</v>
      </c>
      <c r="K157" s="237">
        <f t="shared" si="26"/>
        <v>0.11584026128997314</v>
      </c>
      <c r="L157" s="237">
        <f t="shared" si="26"/>
        <v>0.11578075232757735</v>
      </c>
      <c r="M157" s="237">
        <f t="shared" si="26"/>
        <v>0.11581681821287236</v>
      </c>
      <c r="N157" s="237">
        <f t="shared" si="26"/>
        <v>0.11575600785093697</v>
      </c>
      <c r="O157" s="237">
        <f t="shared" si="26"/>
        <v>0.11576179520697463</v>
      </c>
      <c r="P157" s="237">
        <f t="shared" si="26"/>
        <v>0.11575185588194546</v>
      </c>
      <c r="Q157" s="237">
        <f t="shared" si="26"/>
        <v>0.11498494625196615</v>
      </c>
    </row>
    <row r="158" spans="1:17" x14ac:dyDescent="0.25">
      <c r="A158" s="142" t="s">
        <v>220</v>
      </c>
      <c r="B158" s="259">
        <f t="shared" ref="B158:Q158" si="27">IF(B$88=0,0,B$88/B$47)</f>
        <v>7.7444300195176702E-2</v>
      </c>
      <c r="C158" s="259">
        <f t="shared" si="27"/>
        <v>7.8388577250443722E-2</v>
      </c>
      <c r="D158" s="259">
        <f t="shared" si="27"/>
        <v>7.7966425717390805E-2</v>
      </c>
      <c r="E158" s="259">
        <f t="shared" si="27"/>
        <v>7.8271621620656137E-2</v>
      </c>
      <c r="F158" s="259">
        <f t="shared" si="27"/>
        <v>7.7164157672479389E-2</v>
      </c>
      <c r="G158" s="259">
        <f t="shared" si="27"/>
        <v>7.7405195882814776E-2</v>
      </c>
      <c r="H158" s="259">
        <f t="shared" si="27"/>
        <v>7.5252589991811711E-2</v>
      </c>
      <c r="I158" s="259">
        <f t="shared" si="27"/>
        <v>7.5311965198643763E-2</v>
      </c>
      <c r="J158" s="259">
        <f t="shared" si="27"/>
        <v>7.1910527077840694E-2</v>
      </c>
      <c r="K158" s="259">
        <f t="shared" si="27"/>
        <v>7.0477117736275491E-2</v>
      </c>
      <c r="L158" s="259">
        <f t="shared" si="27"/>
        <v>7.2020466891579357E-2</v>
      </c>
      <c r="M158" s="259">
        <f t="shared" si="27"/>
        <v>7.1085107722735089E-2</v>
      </c>
      <c r="N158" s="259">
        <f t="shared" si="27"/>
        <v>7.2662208329908815E-2</v>
      </c>
      <c r="O158" s="259">
        <f t="shared" si="27"/>
        <v>7.2512114786135423E-2</v>
      </c>
      <c r="P158" s="259">
        <f t="shared" si="27"/>
        <v>7.2769888544416114E-2</v>
      </c>
      <c r="Q158" s="259">
        <f t="shared" si="27"/>
        <v>7.0616387413967419E-2</v>
      </c>
    </row>
    <row r="159" spans="1:17" x14ac:dyDescent="0.25">
      <c r="A159" s="140" t="s">
        <v>219</v>
      </c>
      <c r="B159" s="260">
        <f t="shared" ref="B159:Q159" si="28">IF(B$94=0,0,B$94/B$47)</f>
        <v>3.8127318190806343E-2</v>
      </c>
      <c r="C159" s="260">
        <f t="shared" si="28"/>
        <v>3.7146631391457741E-2</v>
      </c>
      <c r="D159" s="260">
        <f t="shared" si="28"/>
        <v>3.7585060381636608E-2</v>
      </c>
      <c r="E159" s="260">
        <f t="shared" si="28"/>
        <v>3.7268096634738221E-2</v>
      </c>
      <c r="F159" s="260">
        <f t="shared" si="28"/>
        <v>3.8418262540680183E-2</v>
      </c>
      <c r="G159" s="260">
        <f t="shared" si="28"/>
        <v>3.8167930300056545E-2</v>
      </c>
      <c r="H159" s="260">
        <f t="shared" si="28"/>
        <v>4.0403537074288461E-2</v>
      </c>
      <c r="I159" s="260">
        <f t="shared" si="28"/>
        <v>4.0341872458777552E-2</v>
      </c>
      <c r="J159" s="260">
        <f t="shared" si="28"/>
        <v>4.3874464345095641E-2</v>
      </c>
      <c r="K159" s="260">
        <f t="shared" si="28"/>
        <v>4.5363143553697638E-2</v>
      </c>
      <c r="L159" s="260">
        <f t="shared" si="28"/>
        <v>4.3760285435997991E-2</v>
      </c>
      <c r="M159" s="260">
        <f t="shared" si="28"/>
        <v>4.4731710490137265E-2</v>
      </c>
      <c r="N159" s="260">
        <f t="shared" si="28"/>
        <v>4.3093799521028167E-2</v>
      </c>
      <c r="O159" s="260">
        <f t="shared" si="28"/>
        <v>4.3249680420839209E-2</v>
      </c>
      <c r="P159" s="260">
        <f t="shared" si="28"/>
        <v>4.2981967337529348E-2</v>
      </c>
      <c r="Q159" s="260">
        <f t="shared" si="28"/>
        <v>4.4368558837998728E-2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0.99999999999999978</v>
      </c>
      <c r="C162" s="77">
        <f t="shared" si="29"/>
        <v>1</v>
      </c>
      <c r="D162" s="77">
        <f t="shared" si="29"/>
        <v>0.99999999999999989</v>
      </c>
      <c r="E162" s="77">
        <f t="shared" si="29"/>
        <v>1</v>
      </c>
      <c r="F162" s="77">
        <f t="shared" si="29"/>
        <v>1.0000000000000002</v>
      </c>
      <c r="G162" s="77">
        <f t="shared" si="29"/>
        <v>1</v>
      </c>
      <c r="H162" s="77">
        <f t="shared" si="29"/>
        <v>1</v>
      </c>
      <c r="I162" s="77">
        <f t="shared" si="29"/>
        <v>1</v>
      </c>
      <c r="J162" s="77">
        <f t="shared" si="29"/>
        <v>0.99999999999999978</v>
      </c>
      <c r="K162" s="77">
        <f t="shared" si="29"/>
        <v>0.99999999999999989</v>
      </c>
      <c r="L162" s="77">
        <f t="shared" si="29"/>
        <v>1</v>
      </c>
      <c r="M162" s="77">
        <f t="shared" si="29"/>
        <v>1</v>
      </c>
      <c r="N162" s="77">
        <f t="shared" si="29"/>
        <v>0.99999999999999989</v>
      </c>
      <c r="O162" s="77">
        <f t="shared" si="29"/>
        <v>0.99999999999999989</v>
      </c>
      <c r="P162" s="77">
        <f t="shared" si="29"/>
        <v>1</v>
      </c>
      <c r="Q162" s="77">
        <f t="shared" si="29"/>
        <v>1</v>
      </c>
    </row>
    <row r="163" spans="1:17" x14ac:dyDescent="0.25">
      <c r="A163" s="132" t="s">
        <v>83</v>
      </c>
      <c r="B163" s="240">
        <f t="shared" ref="B163:Q163" si="30">IF(B$98=0,0,B$98/B$97)</f>
        <v>7.7447005889446996E-3</v>
      </c>
      <c r="C163" s="240">
        <f t="shared" si="30"/>
        <v>7.7447005889446996E-3</v>
      </c>
      <c r="D163" s="240">
        <f t="shared" si="30"/>
        <v>7.7447005889446996E-3</v>
      </c>
      <c r="E163" s="240">
        <f t="shared" si="30"/>
        <v>7.7447005889446988E-3</v>
      </c>
      <c r="F163" s="240">
        <f t="shared" si="30"/>
        <v>7.7447005889447014E-3</v>
      </c>
      <c r="G163" s="240">
        <f t="shared" si="30"/>
        <v>7.7447005889446988E-3</v>
      </c>
      <c r="H163" s="240">
        <f t="shared" si="30"/>
        <v>7.7447005889446996E-3</v>
      </c>
      <c r="I163" s="240">
        <f t="shared" si="30"/>
        <v>7.7447005889446988E-3</v>
      </c>
      <c r="J163" s="240">
        <f t="shared" si="30"/>
        <v>7.7447005889446988E-3</v>
      </c>
      <c r="K163" s="240">
        <f t="shared" si="30"/>
        <v>7.7447005889446988E-3</v>
      </c>
      <c r="L163" s="240">
        <f t="shared" si="30"/>
        <v>7.7447005889447005E-3</v>
      </c>
      <c r="M163" s="240">
        <f t="shared" si="30"/>
        <v>7.7447005889447014E-3</v>
      </c>
      <c r="N163" s="240">
        <f t="shared" si="30"/>
        <v>7.7447005889446996E-3</v>
      </c>
      <c r="O163" s="240">
        <f t="shared" si="30"/>
        <v>7.7447005889446996E-3</v>
      </c>
      <c r="P163" s="240">
        <f t="shared" si="30"/>
        <v>7.7447005889447005E-3</v>
      </c>
      <c r="Q163" s="240">
        <f t="shared" si="30"/>
        <v>7.7447005889447005E-3</v>
      </c>
    </row>
    <row r="164" spans="1:17" x14ac:dyDescent="0.25">
      <c r="A164" s="76" t="s">
        <v>82</v>
      </c>
      <c r="B164" s="239">
        <f t="shared" ref="B164:Q164" si="31">IF(B$99=0,0,B$99/B$97)</f>
        <v>7.9589462334441214E-3</v>
      </c>
      <c r="C164" s="239">
        <f t="shared" si="31"/>
        <v>7.9589462334441214E-3</v>
      </c>
      <c r="D164" s="239">
        <f t="shared" si="31"/>
        <v>7.9589462334441214E-3</v>
      </c>
      <c r="E164" s="239">
        <f t="shared" si="31"/>
        <v>7.9589462334441197E-3</v>
      </c>
      <c r="F164" s="239">
        <f t="shared" si="31"/>
        <v>7.9589462334441231E-3</v>
      </c>
      <c r="G164" s="239">
        <f t="shared" si="31"/>
        <v>7.9589462334441214E-3</v>
      </c>
      <c r="H164" s="239">
        <f t="shared" si="31"/>
        <v>7.9589462334441214E-3</v>
      </c>
      <c r="I164" s="239">
        <f t="shared" si="31"/>
        <v>7.9589462334441214E-3</v>
      </c>
      <c r="J164" s="239">
        <f t="shared" si="31"/>
        <v>7.9589462334441197E-3</v>
      </c>
      <c r="K164" s="239">
        <f t="shared" si="31"/>
        <v>7.9589462334441197E-3</v>
      </c>
      <c r="L164" s="239">
        <f t="shared" si="31"/>
        <v>7.9589462334441214E-3</v>
      </c>
      <c r="M164" s="239">
        <f t="shared" si="31"/>
        <v>7.9589462334441231E-3</v>
      </c>
      <c r="N164" s="239">
        <f t="shared" si="31"/>
        <v>7.9589462334441214E-3</v>
      </c>
      <c r="O164" s="239">
        <f t="shared" si="31"/>
        <v>7.9589462334441214E-3</v>
      </c>
      <c r="P164" s="239">
        <f t="shared" si="31"/>
        <v>7.9589462334441231E-3</v>
      </c>
      <c r="Q164" s="239">
        <f t="shared" si="31"/>
        <v>7.9589462334441214E-3</v>
      </c>
    </row>
    <row r="165" spans="1:17" x14ac:dyDescent="0.25">
      <c r="A165" s="76" t="s">
        <v>81</v>
      </c>
      <c r="B165" s="239">
        <f t="shared" ref="B165:Q165" si="32">IF(B$100=0,0,B$100/B$97)</f>
        <v>1.5577331947963943E-2</v>
      </c>
      <c r="C165" s="239">
        <f t="shared" si="32"/>
        <v>1.5577331947963945E-2</v>
      </c>
      <c r="D165" s="239">
        <f t="shared" si="32"/>
        <v>1.5577331947963945E-2</v>
      </c>
      <c r="E165" s="239">
        <f t="shared" si="32"/>
        <v>1.5577331947963943E-2</v>
      </c>
      <c r="F165" s="239">
        <f t="shared" si="32"/>
        <v>1.5577331947963948E-2</v>
      </c>
      <c r="G165" s="239">
        <f t="shared" si="32"/>
        <v>1.5577331947963947E-2</v>
      </c>
      <c r="H165" s="239">
        <f t="shared" si="32"/>
        <v>1.5577331947963945E-2</v>
      </c>
      <c r="I165" s="239">
        <f t="shared" si="32"/>
        <v>1.5577331947963945E-2</v>
      </c>
      <c r="J165" s="239">
        <f t="shared" si="32"/>
        <v>1.5577331947963943E-2</v>
      </c>
      <c r="K165" s="239">
        <f t="shared" si="32"/>
        <v>1.5577331947963943E-2</v>
      </c>
      <c r="L165" s="239">
        <f t="shared" si="32"/>
        <v>1.5577331947963947E-2</v>
      </c>
      <c r="M165" s="239">
        <f t="shared" si="32"/>
        <v>1.5577331947963948E-2</v>
      </c>
      <c r="N165" s="239">
        <f t="shared" si="32"/>
        <v>1.5577331947963943E-2</v>
      </c>
      <c r="O165" s="239">
        <f t="shared" si="32"/>
        <v>1.5577331947963945E-2</v>
      </c>
      <c r="P165" s="239">
        <f t="shared" si="32"/>
        <v>1.5577331947963947E-2</v>
      </c>
      <c r="Q165" s="239">
        <f t="shared" si="32"/>
        <v>1.5577331947963947E-2</v>
      </c>
    </row>
    <row r="166" spans="1:17" x14ac:dyDescent="0.25">
      <c r="A166" s="76" t="s">
        <v>80</v>
      </c>
      <c r="B166" s="239">
        <f t="shared" ref="B166:Q166" si="33">IF(B$101=0,0,B$101/B$97)</f>
        <v>6.1796803465271714E-3</v>
      </c>
      <c r="C166" s="239">
        <f t="shared" si="33"/>
        <v>6.1796803465271714E-3</v>
      </c>
      <c r="D166" s="239">
        <f t="shared" si="33"/>
        <v>6.1796803465271714E-3</v>
      </c>
      <c r="E166" s="239">
        <f t="shared" si="33"/>
        <v>6.1796803465271706E-3</v>
      </c>
      <c r="F166" s="239">
        <f t="shared" si="33"/>
        <v>6.1796803465271732E-3</v>
      </c>
      <c r="G166" s="239">
        <f t="shared" si="33"/>
        <v>6.1796803465271714E-3</v>
      </c>
      <c r="H166" s="239">
        <f t="shared" si="33"/>
        <v>6.1796803465271714E-3</v>
      </c>
      <c r="I166" s="239">
        <f t="shared" si="33"/>
        <v>6.1796803465271714E-3</v>
      </c>
      <c r="J166" s="239">
        <f t="shared" si="33"/>
        <v>6.1796803465271706E-3</v>
      </c>
      <c r="K166" s="239">
        <f t="shared" si="33"/>
        <v>6.1796803465271706E-3</v>
      </c>
      <c r="L166" s="239">
        <f t="shared" si="33"/>
        <v>6.1796803465271723E-3</v>
      </c>
      <c r="M166" s="239">
        <f t="shared" si="33"/>
        <v>6.1796803465271732E-3</v>
      </c>
      <c r="N166" s="239">
        <f t="shared" si="33"/>
        <v>6.1796803465271723E-3</v>
      </c>
      <c r="O166" s="239">
        <f t="shared" si="33"/>
        <v>6.1796803465271714E-3</v>
      </c>
      <c r="P166" s="239">
        <f t="shared" si="33"/>
        <v>6.1796803465271723E-3</v>
      </c>
      <c r="Q166" s="239">
        <f t="shared" si="33"/>
        <v>6.1796803465271723E-3</v>
      </c>
    </row>
    <row r="167" spans="1:17" x14ac:dyDescent="0.25">
      <c r="A167" s="129" t="s">
        <v>79</v>
      </c>
      <c r="B167" s="238">
        <f t="shared" ref="B167:Q167" si="34">IF(B$102=0,0,B$102/B$97)</f>
        <v>6.9910318599429831E-3</v>
      </c>
      <c r="C167" s="238">
        <f t="shared" si="34"/>
        <v>6.9910318599429831E-3</v>
      </c>
      <c r="D167" s="238">
        <f t="shared" si="34"/>
        <v>6.9910318599429831E-3</v>
      </c>
      <c r="E167" s="238">
        <f t="shared" si="34"/>
        <v>6.9910318599429823E-3</v>
      </c>
      <c r="F167" s="238">
        <f t="shared" si="34"/>
        <v>6.991031859942984E-3</v>
      </c>
      <c r="G167" s="238">
        <f t="shared" si="34"/>
        <v>6.9910318599429823E-3</v>
      </c>
      <c r="H167" s="238">
        <f t="shared" si="34"/>
        <v>6.9910318599429849E-3</v>
      </c>
      <c r="I167" s="238">
        <f t="shared" si="34"/>
        <v>6.9910318599429849E-3</v>
      </c>
      <c r="J167" s="238">
        <f t="shared" si="34"/>
        <v>6.9910318599429814E-3</v>
      </c>
      <c r="K167" s="238">
        <f t="shared" si="34"/>
        <v>6.9910318599429814E-3</v>
      </c>
      <c r="L167" s="238">
        <f t="shared" si="34"/>
        <v>6.9910318599429831E-3</v>
      </c>
      <c r="M167" s="238">
        <f t="shared" si="34"/>
        <v>6.9910318599429857E-3</v>
      </c>
      <c r="N167" s="238">
        <f t="shared" si="34"/>
        <v>6.9910318599429823E-3</v>
      </c>
      <c r="O167" s="238">
        <f t="shared" si="34"/>
        <v>6.9910318599429831E-3</v>
      </c>
      <c r="P167" s="238">
        <f t="shared" si="34"/>
        <v>6.991031859942984E-3</v>
      </c>
      <c r="Q167" s="238">
        <f t="shared" si="34"/>
        <v>6.991031859942984E-3</v>
      </c>
    </row>
    <row r="168" spans="1:17" x14ac:dyDescent="0.25">
      <c r="A168" s="127" t="s">
        <v>206</v>
      </c>
      <c r="B168" s="237">
        <f t="shared" ref="B168:Q168" si="35">IF(B$107=0,0,B$107/B$97)</f>
        <v>0.80299515534258026</v>
      </c>
      <c r="C168" s="237">
        <f t="shared" si="35"/>
        <v>0.80858750884004771</v>
      </c>
      <c r="D168" s="237">
        <f t="shared" si="35"/>
        <v>0.80608737332456359</v>
      </c>
      <c r="E168" s="237">
        <f t="shared" si="35"/>
        <v>0.80789485489739077</v>
      </c>
      <c r="F168" s="237">
        <f t="shared" si="35"/>
        <v>0.80133604903701328</v>
      </c>
      <c r="G168" s="237">
        <f t="shared" si="35"/>
        <v>0.80276356532693416</v>
      </c>
      <c r="H168" s="237">
        <f t="shared" si="35"/>
        <v>0.79001504727698935</v>
      </c>
      <c r="I168" s="237">
        <f t="shared" si="35"/>
        <v>0.79036668893103346</v>
      </c>
      <c r="J168" s="237">
        <f t="shared" si="35"/>
        <v>0.77022213044029109</v>
      </c>
      <c r="K168" s="237">
        <f t="shared" si="35"/>
        <v>0.76173295695048504</v>
      </c>
      <c r="L168" s="237">
        <f t="shared" si="35"/>
        <v>0.77087323415867859</v>
      </c>
      <c r="M168" s="237">
        <f t="shared" si="35"/>
        <v>0.76533369564072173</v>
      </c>
      <c r="N168" s="237">
        <f t="shared" si="35"/>
        <v>0.77467386127028048</v>
      </c>
      <c r="O168" s="237">
        <f t="shared" si="35"/>
        <v>0.77378495250162382</v>
      </c>
      <c r="P168" s="237">
        <f t="shared" si="35"/>
        <v>0.77531158281699097</v>
      </c>
      <c r="Q168" s="237">
        <f t="shared" si="35"/>
        <v>0.7625577628321778</v>
      </c>
    </row>
    <row r="169" spans="1:17" x14ac:dyDescent="0.25">
      <c r="A169" s="142" t="s">
        <v>218</v>
      </c>
      <c r="B169" s="235">
        <f t="shared" ref="B169:Q169" si="36">IF(B$108=0,0,B$108/B$97)</f>
        <v>0.74946101331044668</v>
      </c>
      <c r="C169" s="235">
        <f t="shared" si="36"/>
        <v>0.75859917889400363</v>
      </c>
      <c r="D169" s="235">
        <f t="shared" si="36"/>
        <v>0.75451384123926302</v>
      </c>
      <c r="E169" s="235">
        <f t="shared" si="36"/>
        <v>0.75746735015267508</v>
      </c>
      <c r="F169" s="235">
        <f t="shared" si="36"/>
        <v>0.74674995648117792</v>
      </c>
      <c r="G169" s="235">
        <f t="shared" si="36"/>
        <v>0.74908258445908193</v>
      </c>
      <c r="H169" s="235">
        <f t="shared" si="36"/>
        <v>0.72825091333204828</v>
      </c>
      <c r="I169" s="235">
        <f t="shared" si="36"/>
        <v>0.72882551214133062</v>
      </c>
      <c r="J169" s="235">
        <f t="shared" si="36"/>
        <v>0.69590836711832493</v>
      </c>
      <c r="K169" s="235">
        <f t="shared" si="36"/>
        <v>0.68203666300439159</v>
      </c>
      <c r="L169" s="235">
        <f t="shared" si="36"/>
        <v>0.69697230086167461</v>
      </c>
      <c r="M169" s="235">
        <f t="shared" si="36"/>
        <v>0.68792043740981912</v>
      </c>
      <c r="N169" s="235">
        <f t="shared" si="36"/>
        <v>0.70318270223971702</v>
      </c>
      <c r="O169" s="235">
        <f t="shared" si="36"/>
        <v>0.7017301839895137</v>
      </c>
      <c r="P169" s="235">
        <f t="shared" si="36"/>
        <v>0.70422476889245655</v>
      </c>
      <c r="Q169" s="235">
        <f t="shared" si="36"/>
        <v>0.68338443415737982</v>
      </c>
    </row>
    <row r="170" spans="1:17" x14ac:dyDescent="0.25">
      <c r="A170" s="142" t="s">
        <v>217</v>
      </c>
      <c r="B170" s="235">
        <f t="shared" ref="B170:Q170" si="37">IF(B$114=0,0,B$114/B$97)</f>
        <v>5.3534142032133511E-2</v>
      </c>
      <c r="C170" s="235">
        <f t="shared" si="37"/>
        <v>4.9988329946044088E-2</v>
      </c>
      <c r="D170" s="235">
        <f t="shared" si="37"/>
        <v>5.1573532085300661E-2</v>
      </c>
      <c r="E170" s="235">
        <f t="shared" si="37"/>
        <v>5.0427504744715655E-2</v>
      </c>
      <c r="F170" s="235">
        <f t="shared" si="37"/>
        <v>5.458609255583538E-2</v>
      </c>
      <c r="G170" s="235">
        <f t="shared" si="37"/>
        <v>5.3680980867852175E-2</v>
      </c>
      <c r="H170" s="235">
        <f t="shared" si="37"/>
        <v>6.1764133944941089E-2</v>
      </c>
      <c r="I170" s="235">
        <f t="shared" si="37"/>
        <v>6.1541176789702841E-2</v>
      </c>
      <c r="J170" s="235">
        <f t="shared" si="37"/>
        <v>7.4313763321966125E-2</v>
      </c>
      <c r="K170" s="235">
        <f t="shared" si="37"/>
        <v>7.9696293946093469E-2</v>
      </c>
      <c r="L170" s="235">
        <f t="shared" si="37"/>
        <v>7.3900933297004118E-2</v>
      </c>
      <c r="M170" s="235">
        <f t="shared" si="37"/>
        <v>7.7413258230902671E-2</v>
      </c>
      <c r="N170" s="235">
        <f t="shared" si="37"/>
        <v>7.1491159030563411E-2</v>
      </c>
      <c r="O170" s="235">
        <f t="shared" si="37"/>
        <v>7.2054768512110137E-2</v>
      </c>
      <c r="P170" s="235">
        <f t="shared" si="37"/>
        <v>7.1086813924534378E-2</v>
      </c>
      <c r="Q170" s="235">
        <f t="shared" si="37"/>
        <v>7.9173328674797969E-2</v>
      </c>
    </row>
    <row r="171" spans="1:17" x14ac:dyDescent="0.25">
      <c r="A171" s="127" t="s">
        <v>205</v>
      </c>
      <c r="B171" s="237">
        <f t="shared" ref="B171:Q171" si="38">IF(B$115=0,0,B$115/B$97)</f>
        <v>4.3496490401108492E-2</v>
      </c>
      <c r="C171" s="237">
        <f t="shared" si="38"/>
        <v>4.0615518081160831E-2</v>
      </c>
      <c r="D171" s="237">
        <f t="shared" si="38"/>
        <v>4.1903494819306802E-2</v>
      </c>
      <c r="E171" s="237">
        <f t="shared" si="38"/>
        <v>4.097234760508147E-2</v>
      </c>
      <c r="F171" s="237">
        <f t="shared" si="38"/>
        <v>4.4351200201616259E-2</v>
      </c>
      <c r="G171" s="237">
        <f t="shared" si="38"/>
        <v>4.3615796955129904E-2</v>
      </c>
      <c r="H171" s="237">
        <f t="shared" si="38"/>
        <v>5.0183358830264653E-2</v>
      </c>
      <c r="I171" s="237">
        <f t="shared" si="38"/>
        <v>5.0002206141633566E-2</v>
      </c>
      <c r="J171" s="237">
        <f t="shared" si="38"/>
        <v>6.0379932699097486E-2</v>
      </c>
      <c r="K171" s="237">
        <f t="shared" si="38"/>
        <v>6.475323883120096E-2</v>
      </c>
      <c r="L171" s="237">
        <f t="shared" si="38"/>
        <v>6.0044508303815858E-2</v>
      </c>
      <c r="M171" s="237">
        <f t="shared" si="38"/>
        <v>6.289827231260843E-2</v>
      </c>
      <c r="N171" s="237">
        <f t="shared" si="38"/>
        <v>5.8086566712332782E-2</v>
      </c>
      <c r="O171" s="237">
        <f t="shared" si="38"/>
        <v>5.8544499416089503E-2</v>
      </c>
      <c r="P171" s="237">
        <f t="shared" si="38"/>
        <v>5.7758036313684195E-2</v>
      </c>
      <c r="Q171" s="237">
        <f t="shared" si="38"/>
        <v>6.4328329548273361E-2</v>
      </c>
    </row>
    <row r="172" spans="1:17" x14ac:dyDescent="0.25">
      <c r="A172" s="127" t="s">
        <v>204</v>
      </c>
      <c r="B172" s="237">
        <f t="shared" ref="B172:Q172" si="39">IF(B$116=0,0,B$116/B$97)</f>
        <v>7.0244410306191468E-2</v>
      </c>
      <c r="C172" s="237">
        <f t="shared" si="39"/>
        <v>7.0103742891086521E-2</v>
      </c>
      <c r="D172" s="237">
        <f t="shared" si="39"/>
        <v>7.0166630117463505E-2</v>
      </c>
      <c r="E172" s="237">
        <f t="shared" si="39"/>
        <v>7.012116558078596E-2</v>
      </c>
      <c r="F172" s="237">
        <f t="shared" si="39"/>
        <v>7.0286142681567035E-2</v>
      </c>
      <c r="G172" s="237">
        <f t="shared" si="39"/>
        <v>7.0250235611920148E-2</v>
      </c>
      <c r="H172" s="237">
        <f t="shared" si="39"/>
        <v>7.0570905805840772E-2</v>
      </c>
      <c r="I172" s="237">
        <f t="shared" si="39"/>
        <v>7.0562060777975485E-2</v>
      </c>
      <c r="J172" s="237">
        <f t="shared" si="39"/>
        <v>7.1068767475362823E-2</v>
      </c>
      <c r="K172" s="237">
        <f t="shared" si="39"/>
        <v>7.1282300130573267E-2</v>
      </c>
      <c r="L172" s="237">
        <f t="shared" si="39"/>
        <v>7.1052389920354592E-2</v>
      </c>
      <c r="M172" s="237">
        <f t="shared" si="39"/>
        <v>7.1191728852442529E-2</v>
      </c>
      <c r="N172" s="237">
        <f t="shared" si="39"/>
        <v>7.0956790743405287E-2</v>
      </c>
      <c r="O172" s="237">
        <f t="shared" si="39"/>
        <v>7.097914993418375E-2</v>
      </c>
      <c r="P172" s="237">
        <f t="shared" si="39"/>
        <v>7.0940749797214583E-2</v>
      </c>
      <c r="Q172" s="237">
        <f t="shared" si="39"/>
        <v>7.1261553353497473E-2</v>
      </c>
    </row>
    <row r="173" spans="1:17" x14ac:dyDescent="0.25">
      <c r="A173" s="142" t="s">
        <v>216</v>
      </c>
      <c r="B173" s="235">
        <f t="shared" ref="B173:Q173" si="40">IF(B$117=0,0,B$117/B$97)</f>
        <v>5.7530051573559768E-2</v>
      </c>
      <c r="C173" s="235">
        <f t="shared" si="40"/>
        <v>5.8231514528901053E-2</v>
      </c>
      <c r="D173" s="235">
        <f t="shared" si="40"/>
        <v>5.7917916247204597E-2</v>
      </c>
      <c r="E173" s="235">
        <f t="shared" si="40"/>
        <v>5.8144633203915982E-2</v>
      </c>
      <c r="F173" s="235">
        <f t="shared" si="40"/>
        <v>5.7321945699556127E-2</v>
      </c>
      <c r="G173" s="235">
        <f t="shared" si="40"/>
        <v>5.750100265580526E-2</v>
      </c>
      <c r="H173" s="235">
        <f t="shared" si="40"/>
        <v>5.590192399391726E-2</v>
      </c>
      <c r="I173" s="235">
        <f t="shared" si="40"/>
        <v>5.5946031290421055E-2</v>
      </c>
      <c r="J173" s="235">
        <f t="shared" si="40"/>
        <v>5.3419248686395873E-2</v>
      </c>
      <c r="K173" s="235">
        <f t="shared" si="40"/>
        <v>5.2354430318376076E-2</v>
      </c>
      <c r="L173" s="235">
        <f t="shared" si="40"/>
        <v>5.3500918262316108E-2</v>
      </c>
      <c r="M173" s="235">
        <f t="shared" si="40"/>
        <v>5.280608002260314E-2</v>
      </c>
      <c r="N173" s="235">
        <f t="shared" si="40"/>
        <v>5.3977640473646477E-2</v>
      </c>
      <c r="O173" s="235">
        <f t="shared" si="40"/>
        <v>5.3866142412557584E-2</v>
      </c>
      <c r="P173" s="235">
        <f t="shared" si="40"/>
        <v>5.4057631490137675E-2</v>
      </c>
      <c r="Q173" s="235">
        <f t="shared" si="40"/>
        <v>5.2457887793232953E-2</v>
      </c>
    </row>
    <row r="174" spans="1:17" x14ac:dyDescent="0.25">
      <c r="A174" s="142" t="s">
        <v>215</v>
      </c>
      <c r="B174" s="259">
        <f t="shared" ref="B174:Q174" si="41">IF(B$123=0,0,B$123/B$97)</f>
        <v>1.2714358732631709E-2</v>
      </c>
      <c r="C174" s="259">
        <f t="shared" si="41"/>
        <v>1.1872228362185471E-2</v>
      </c>
      <c r="D174" s="259">
        <f t="shared" si="41"/>
        <v>1.2248713870258908E-2</v>
      </c>
      <c r="E174" s="259">
        <f t="shared" si="41"/>
        <v>1.1976532376869967E-2</v>
      </c>
      <c r="F174" s="259">
        <f t="shared" si="41"/>
        <v>1.2964196982010902E-2</v>
      </c>
      <c r="G174" s="259">
        <f t="shared" si="41"/>
        <v>1.2749232956114891E-2</v>
      </c>
      <c r="H174" s="259">
        <f t="shared" si="41"/>
        <v>1.466898181192351E-2</v>
      </c>
      <c r="I174" s="259">
        <f t="shared" si="41"/>
        <v>1.4616029487554425E-2</v>
      </c>
      <c r="J174" s="259">
        <f t="shared" si="41"/>
        <v>1.7649518788966954E-2</v>
      </c>
      <c r="K174" s="259">
        <f t="shared" si="41"/>
        <v>1.8927869812197202E-2</v>
      </c>
      <c r="L174" s="259">
        <f t="shared" si="41"/>
        <v>1.755147165803848E-2</v>
      </c>
      <c r="M174" s="259">
        <f t="shared" si="41"/>
        <v>1.8385648829839386E-2</v>
      </c>
      <c r="N174" s="259">
        <f t="shared" si="41"/>
        <v>1.6979150269758811E-2</v>
      </c>
      <c r="O174" s="259">
        <f t="shared" si="41"/>
        <v>1.7113007521626162E-2</v>
      </c>
      <c r="P174" s="259">
        <f t="shared" si="41"/>
        <v>1.6883118307076915E-2</v>
      </c>
      <c r="Q174" s="259">
        <f t="shared" si="41"/>
        <v>1.8803665560264516E-2</v>
      </c>
    </row>
    <row r="175" spans="1:17" x14ac:dyDescent="0.25">
      <c r="A175" s="72" t="s">
        <v>203</v>
      </c>
      <c r="B175" s="234">
        <f t="shared" ref="B175:Q175" si="42">IF(B$124=0,0,B$124/B$97)</f>
        <v>3.8812252973296803E-2</v>
      </c>
      <c r="C175" s="234">
        <f t="shared" si="42"/>
        <v>3.6241539210881968E-2</v>
      </c>
      <c r="D175" s="234">
        <f t="shared" si="42"/>
        <v>3.7390810761842988E-2</v>
      </c>
      <c r="E175" s="234">
        <f t="shared" si="42"/>
        <v>3.6559940939918857E-2</v>
      </c>
      <c r="F175" s="234">
        <f t="shared" si="42"/>
        <v>3.957491710298066E-2</v>
      </c>
      <c r="G175" s="234">
        <f t="shared" si="42"/>
        <v>3.8918711129192832E-2</v>
      </c>
      <c r="H175" s="234">
        <f t="shared" si="42"/>
        <v>4.4778997110082298E-2</v>
      </c>
      <c r="I175" s="234">
        <f t="shared" si="42"/>
        <v>4.4617353172534568E-2</v>
      </c>
      <c r="J175" s="234">
        <f t="shared" si="42"/>
        <v>5.3877478408425453E-2</v>
      </c>
      <c r="K175" s="234">
        <f t="shared" si="42"/>
        <v>5.7779813110917774E-2</v>
      </c>
      <c r="L175" s="234">
        <f t="shared" si="42"/>
        <v>5.3578176640328004E-2</v>
      </c>
      <c r="M175" s="234">
        <f t="shared" si="42"/>
        <v>5.6124612217404446E-2</v>
      </c>
      <c r="N175" s="234">
        <f t="shared" si="42"/>
        <v>5.1831090297158482E-2</v>
      </c>
      <c r="O175" s="234">
        <f t="shared" si="42"/>
        <v>5.2239707171279855E-2</v>
      </c>
      <c r="P175" s="234">
        <f t="shared" si="42"/>
        <v>5.1537940095287428E-2</v>
      </c>
      <c r="Q175" s="234">
        <f t="shared" si="42"/>
        <v>5.7400663289228535E-2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118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30">
        <f t="shared" ref="B180:Q180" si="43">SUM(B181:B187,B188:B189)</f>
        <v>110</v>
      </c>
      <c r="C180" s="230">
        <f t="shared" si="43"/>
        <v>110.37168460305773</v>
      </c>
      <c r="D180" s="230">
        <f t="shared" si="43"/>
        <v>108.73466993518122</v>
      </c>
      <c r="E180" s="230">
        <f t="shared" si="43"/>
        <v>109.05866977325589</v>
      </c>
      <c r="F180" s="230">
        <f t="shared" si="43"/>
        <v>106.90407196360881</v>
      </c>
      <c r="G180" s="230">
        <f t="shared" si="43"/>
        <v>105.31787604210643</v>
      </c>
      <c r="H180" s="230">
        <f t="shared" si="43"/>
        <v>99.139313896759248</v>
      </c>
      <c r="I180" s="230">
        <f t="shared" si="43"/>
        <v>96.933054691776803</v>
      </c>
      <c r="J180" s="230">
        <f t="shared" si="43"/>
        <v>90.153827685426563</v>
      </c>
      <c r="K180" s="230">
        <f t="shared" si="43"/>
        <v>95.020182178801235</v>
      </c>
      <c r="L180" s="230">
        <f t="shared" si="43"/>
        <v>93.680203315490928</v>
      </c>
      <c r="M180" s="230">
        <f t="shared" si="43"/>
        <v>90.917714437066962</v>
      </c>
      <c r="N180" s="230">
        <f t="shared" si="43"/>
        <v>82.964893013614386</v>
      </c>
      <c r="O180" s="230">
        <f t="shared" si="43"/>
        <v>81.802924822096486</v>
      </c>
      <c r="P180" s="230">
        <f t="shared" si="43"/>
        <v>79.742560237389227</v>
      </c>
      <c r="Q180" s="230">
        <f t="shared" si="43"/>
        <v>76.464654755023616</v>
      </c>
    </row>
    <row r="181" spans="1:17" x14ac:dyDescent="0.25">
      <c r="A181" s="132" t="s">
        <v>83</v>
      </c>
      <c r="B181" s="229">
        <f>IF(B$6=0,0,B$6/NMM!B$9*1000)</f>
        <v>0.4597236964013835</v>
      </c>
      <c r="C181" s="229">
        <f>IF(C$6=0,0,C$6/NMM!C$9*1000)</f>
        <v>0.46127708021604874</v>
      </c>
      <c r="D181" s="229">
        <f>IF(D$6=0,0,D$6/NMM!D$9*1000)</f>
        <v>0.4544354944507808</v>
      </c>
      <c r="E181" s="229">
        <f>IF(E$6=0,0,E$6/NMM!E$9*1000)</f>
        <v>0.45578958902526379</v>
      </c>
      <c r="F181" s="229">
        <f>IF(F$6=0,0,F$6/NMM!F$9*1000)</f>
        <v>0.44678486475881596</v>
      </c>
      <c r="G181" s="229">
        <f>IF(G$6=0,0,G$6/NMM!G$9*1000)</f>
        <v>0.44015566610199891</v>
      </c>
      <c r="H181" s="229">
        <f>IF(H$6=0,0,H$6/NMM!H$9*1000)</f>
        <v>0.41433356221195644</v>
      </c>
      <c r="I181" s="229">
        <f>IF(I$6=0,0,I$6/NMM!I$9*1000)</f>
        <v>0.40511292914891917</v>
      </c>
      <c r="J181" s="229">
        <f>IF(J$6=0,0,J$6/NMM!J$9*1000)</f>
        <v>0.37678046280252442</v>
      </c>
      <c r="K181" s="229">
        <f>IF(K$6=0,0,K$6/NMM!K$9*1000)</f>
        <v>0.39711844894519427</v>
      </c>
      <c r="L181" s="229">
        <f>IF(L$6=0,0,L$6/NMM!L$9*1000)</f>
        <v>0.3915182667984603</v>
      </c>
      <c r="M181" s="229">
        <f>IF(M$6=0,0,M$6/NMM!M$9*1000)</f>
        <v>0.37997297953976228</v>
      </c>
      <c r="N181" s="229">
        <f>IF(N$6=0,0,N$6/NMM!N$9*1000)</f>
        <v>0.34673570261603737</v>
      </c>
      <c r="O181" s="229">
        <f>IF(O$6=0,0,O$6/NMM!O$9*1000)</f>
        <v>0.34187948159689713</v>
      </c>
      <c r="P181" s="229">
        <f>IF(P$6=0,0,P$6/NMM!P$9*1000)</f>
        <v>0.33326858684402333</v>
      </c>
      <c r="Q181" s="229">
        <f>IF(Q$6=0,0,Q$6/NMM!Q$9*1000)</f>
        <v>0.31956921570940988</v>
      </c>
    </row>
    <row r="182" spans="1:17" x14ac:dyDescent="0.25">
      <c r="A182" s="76" t="s">
        <v>82</v>
      </c>
      <c r="B182" s="228">
        <f>IF(B$7=0,0,B$7/NMM!B$9*1000)</f>
        <v>0.18388947856055343</v>
      </c>
      <c r="C182" s="228">
        <f>IF(C$7=0,0,C$7/NMM!C$9*1000)</f>
        <v>0.18451083208641952</v>
      </c>
      <c r="D182" s="228">
        <f>IF(D$7=0,0,D$7/NMM!D$9*1000)</f>
        <v>0.18177419778031237</v>
      </c>
      <c r="E182" s="228">
        <f>IF(E$7=0,0,E$7/NMM!E$9*1000)</f>
        <v>0.18231583561010556</v>
      </c>
      <c r="F182" s="228">
        <f>IF(F$7=0,0,F$7/NMM!F$9*1000)</f>
        <v>0.17871394590352641</v>
      </c>
      <c r="G182" s="228">
        <f>IF(G$7=0,0,G$7/NMM!G$9*1000)</f>
        <v>0.17606226644079956</v>
      </c>
      <c r="H182" s="228">
        <f>IF(H$7=0,0,H$7/NMM!H$9*1000)</f>
        <v>0.16573342488478257</v>
      </c>
      <c r="I182" s="228">
        <f>IF(I$7=0,0,I$7/NMM!I$9*1000)</f>
        <v>0.16204517165956767</v>
      </c>
      <c r="J182" s="228">
        <f>IF(J$7=0,0,J$7/NMM!J$9*1000)</f>
        <v>0.15071218512100976</v>
      </c>
      <c r="K182" s="228">
        <f>IF(K$7=0,0,K$7/NMM!K$9*1000)</f>
        <v>0.15884737957807774</v>
      </c>
      <c r="L182" s="228">
        <f>IF(L$7=0,0,L$7/NMM!L$9*1000)</f>
        <v>0.15660730671938411</v>
      </c>
      <c r="M182" s="228">
        <f>IF(M$7=0,0,M$7/NMM!M$9*1000)</f>
        <v>0.15198919181590495</v>
      </c>
      <c r="N182" s="228">
        <f>IF(N$7=0,0,N$7/NMM!N$9*1000)</f>
        <v>0.13869428104641496</v>
      </c>
      <c r="O182" s="228">
        <f>IF(O$7=0,0,O$7/NMM!O$9*1000)</f>
        <v>0.13675179263875886</v>
      </c>
      <c r="P182" s="228">
        <f>IF(P$7=0,0,P$7/NMM!P$9*1000)</f>
        <v>0.13330743473760931</v>
      </c>
      <c r="Q182" s="228">
        <f>IF(Q$7=0,0,Q$7/NMM!Q$9*1000)</f>
        <v>0.12782768628376395</v>
      </c>
    </row>
    <row r="183" spans="1:17" x14ac:dyDescent="0.25">
      <c r="A183" s="76" t="s">
        <v>81</v>
      </c>
      <c r="B183" s="228">
        <f>IF(B$8=0,0,B$8/NMM!B$9*1000)</f>
        <v>0.78153028388235213</v>
      </c>
      <c r="C183" s="228">
        <f>IF(C$8=0,0,C$8/NMM!C$9*1000)</f>
        <v>0.78417103636728291</v>
      </c>
      <c r="D183" s="228">
        <f>IF(D$8=0,0,D$8/NMM!D$9*1000)</f>
        <v>0.77254034056632759</v>
      </c>
      <c r="E183" s="228">
        <f>IF(E$8=0,0,E$8/NMM!E$9*1000)</f>
        <v>0.77484230134294851</v>
      </c>
      <c r="F183" s="228">
        <f>IF(F$8=0,0,F$8/NMM!F$9*1000)</f>
        <v>0.75953427008998731</v>
      </c>
      <c r="G183" s="228">
        <f>IF(G$8=0,0,G$8/NMM!G$9*1000)</f>
        <v>0.74826463237339824</v>
      </c>
      <c r="H183" s="228">
        <f>IF(H$8=0,0,H$8/NMM!H$9*1000)</f>
        <v>0.7043670557603261</v>
      </c>
      <c r="I183" s="228">
        <f>IF(I$8=0,0,I$8/NMM!I$9*1000)</f>
        <v>0.68869197955316264</v>
      </c>
      <c r="J183" s="228">
        <f>IF(J$8=0,0,J$8/NMM!J$9*1000)</f>
        <v>0.64052678676429153</v>
      </c>
      <c r="K183" s="228">
        <f>IF(K$8=0,0,K$8/NMM!K$9*1000)</f>
        <v>0.67510136320683045</v>
      </c>
      <c r="L183" s="228">
        <f>IF(L$8=0,0,L$8/NMM!L$9*1000)</f>
        <v>0.66558105355738262</v>
      </c>
      <c r="M183" s="228">
        <f>IF(M$8=0,0,M$8/NMM!M$9*1000)</f>
        <v>0.64595406521759602</v>
      </c>
      <c r="N183" s="228">
        <f>IF(N$8=0,0,N$8/NMM!N$9*1000)</f>
        <v>0.58945069444726361</v>
      </c>
      <c r="O183" s="228">
        <f>IF(O$8=0,0,O$8/NMM!O$9*1000)</f>
        <v>0.58119511871472529</v>
      </c>
      <c r="P183" s="228">
        <f>IF(P$8=0,0,P$8/NMM!P$9*1000)</f>
        <v>0.56655659763483968</v>
      </c>
      <c r="Q183" s="228">
        <f>IF(Q$8=0,0,Q$8/NMM!Q$9*1000)</f>
        <v>0.54326766670599691</v>
      </c>
    </row>
    <row r="184" spans="1:17" x14ac:dyDescent="0.25">
      <c r="A184" s="76" t="s">
        <v>80</v>
      </c>
      <c r="B184" s="228">
        <f>IF(B$9=0,0,B$9/NMM!B$9*1000)</f>
        <v>9.1944739280276716E-2</v>
      </c>
      <c r="C184" s="228">
        <f>IF(C$9=0,0,C$9/NMM!C$9*1000)</f>
        <v>9.2255416043209762E-2</v>
      </c>
      <c r="D184" s="228">
        <f>IF(D$9=0,0,D$9/NMM!D$9*1000)</f>
        <v>9.0887098890156184E-2</v>
      </c>
      <c r="E184" s="228">
        <f>IF(E$9=0,0,E$9/NMM!E$9*1000)</f>
        <v>9.1157917805052779E-2</v>
      </c>
      <c r="F184" s="228">
        <f>IF(F$9=0,0,F$9/NMM!F$9*1000)</f>
        <v>8.9356972951763203E-2</v>
      </c>
      <c r="G184" s="228">
        <f>IF(G$9=0,0,G$9/NMM!G$9*1000)</f>
        <v>8.8031133220399779E-2</v>
      </c>
      <c r="H184" s="228">
        <f>IF(H$9=0,0,H$9/NMM!H$9*1000)</f>
        <v>8.2866712442391285E-2</v>
      </c>
      <c r="I184" s="228">
        <f>IF(I$9=0,0,I$9/NMM!I$9*1000)</f>
        <v>8.1022585829783833E-2</v>
      </c>
      <c r="J184" s="228">
        <f>IF(J$9=0,0,J$9/NMM!J$9*1000)</f>
        <v>7.5356092560504878E-2</v>
      </c>
      <c r="K184" s="228">
        <f>IF(K$9=0,0,K$9/NMM!K$9*1000)</f>
        <v>7.9423689789038868E-2</v>
      </c>
      <c r="L184" s="228">
        <f>IF(L$9=0,0,L$9/NMM!L$9*1000)</f>
        <v>7.8303653359692055E-2</v>
      </c>
      <c r="M184" s="228">
        <f>IF(M$9=0,0,M$9/NMM!M$9*1000)</f>
        <v>7.5994595907952475E-2</v>
      </c>
      <c r="N184" s="228">
        <f>IF(N$9=0,0,N$9/NMM!N$9*1000)</f>
        <v>6.9347140523207479E-2</v>
      </c>
      <c r="O184" s="228">
        <f>IF(O$9=0,0,O$9/NMM!O$9*1000)</f>
        <v>6.8375896319379431E-2</v>
      </c>
      <c r="P184" s="228">
        <f>IF(P$9=0,0,P$9/NMM!P$9*1000)</f>
        <v>6.6653717368804655E-2</v>
      </c>
      <c r="Q184" s="228">
        <f>IF(Q$9=0,0,Q$9/NMM!Q$9*1000)</f>
        <v>6.3913843141881976E-2</v>
      </c>
    </row>
    <row r="185" spans="1:17" x14ac:dyDescent="0.25">
      <c r="A185" s="129" t="s">
        <v>79</v>
      </c>
      <c r="B185" s="227">
        <f>IF(B$10=0,0,B$10/NMM!B$9*1000)</f>
        <v>0.27583421784083012</v>
      </c>
      <c r="C185" s="227">
        <f>IF(C$10=0,0,C$10/NMM!C$9*1000)</f>
        <v>0.2767662481296293</v>
      </c>
      <c r="D185" s="227">
        <f>IF(D$10=0,0,D$10/NMM!D$9*1000)</f>
        <v>0.27266129667046857</v>
      </c>
      <c r="E185" s="227">
        <f>IF(E$10=0,0,E$10/NMM!E$9*1000)</f>
        <v>0.27347375341515834</v>
      </c>
      <c r="F185" s="227">
        <f>IF(F$10=0,0,F$10/NMM!F$9*1000)</f>
        <v>0.26807091885528966</v>
      </c>
      <c r="G185" s="227">
        <f>IF(G$10=0,0,G$10/NMM!G$9*1000)</f>
        <v>0.26409339966119943</v>
      </c>
      <c r="H185" s="227">
        <f>IF(H$10=0,0,H$10/NMM!H$9*1000)</f>
        <v>0.24860013732717384</v>
      </c>
      <c r="I185" s="227">
        <f>IF(I$10=0,0,I$10/NMM!I$9*1000)</f>
        <v>0.24306775748935155</v>
      </c>
      <c r="J185" s="227">
        <f>IF(J$10=0,0,J$10/NMM!J$9*1000)</f>
        <v>0.22606827768151463</v>
      </c>
      <c r="K185" s="227">
        <f>IF(K$10=0,0,K$10/NMM!K$9*1000)</f>
        <v>0.23827106936711664</v>
      </c>
      <c r="L185" s="227">
        <f>IF(L$10=0,0,L$10/NMM!L$9*1000)</f>
        <v>0.23491096007907619</v>
      </c>
      <c r="M185" s="227">
        <f>IF(M$10=0,0,M$10/NMM!M$9*1000)</f>
        <v>0.22798378772385741</v>
      </c>
      <c r="N185" s="227">
        <f>IF(N$10=0,0,N$10/NMM!N$9*1000)</f>
        <v>0.20804142156962246</v>
      </c>
      <c r="O185" s="227">
        <f>IF(O$10=0,0,O$10/NMM!O$9*1000)</f>
        <v>0.20512768895813832</v>
      </c>
      <c r="P185" s="227">
        <f>IF(P$10=0,0,P$10/NMM!P$9*1000)</f>
        <v>0.19996115210641402</v>
      </c>
      <c r="Q185" s="227">
        <f>IF(Q$10=0,0,Q$10/NMM!Q$9*1000)</f>
        <v>0.19174152942564596</v>
      </c>
    </row>
    <row r="186" spans="1:17" x14ac:dyDescent="0.25">
      <c r="A186" s="127" t="s">
        <v>214</v>
      </c>
      <c r="B186" s="225">
        <f>IF(B$15=0,0,B$15/NMM!B$9*1000)</f>
        <v>3.3865920293842229</v>
      </c>
      <c r="C186" s="225">
        <f>IF(C$15=0,0,C$15/NMM!C$9*1000)</f>
        <v>3.3980351576947703</v>
      </c>
      <c r="D186" s="225">
        <f>IF(D$15=0,0,D$15/NMM!D$9*1000)</f>
        <v>3.3476360592746275</v>
      </c>
      <c r="E186" s="225">
        <f>IF(E$15=0,0,E$15/NMM!E$9*1000)</f>
        <v>3.3576111071759493</v>
      </c>
      <c r="F186" s="225">
        <f>IF(F$15=0,0,F$15/NMM!F$9*1000)</f>
        <v>3.2912770729152276</v>
      </c>
      <c r="G186" s="225">
        <f>IF(G$15=0,0,G$15/NMM!G$9*1000)</f>
        <v>3.2424425414170299</v>
      </c>
      <c r="H186" s="225">
        <f>IF(H$15=0,0,H$15/NMM!H$9*1000)</f>
        <v>3.0522219112853217</v>
      </c>
      <c r="I186" s="225">
        <f>IF(I$15=0,0,I$15/NMM!I$9*1000)</f>
        <v>2.9842973673003304</v>
      </c>
      <c r="J186" s="225">
        <f>IF(J$15=0,0,J$15/NMM!J$9*1000)</f>
        <v>2.7755839477994932</v>
      </c>
      <c r="K186" s="225">
        <f>IF(K$15=0,0,K$15/NMM!K$9*1000)</f>
        <v>2.9254053781578646</v>
      </c>
      <c r="L186" s="225">
        <f>IF(L$15=0,0,L$15/NMM!L$9*1000)</f>
        <v>2.8841511805394093</v>
      </c>
      <c r="M186" s="225">
        <f>IF(M$15=0,0,M$15/NMM!M$9*1000)</f>
        <v>2.7991018822036535</v>
      </c>
      <c r="N186" s="225">
        <f>IF(N$15=0,0,N$15/NMM!N$9*1000)</f>
        <v>2.5542567763511017</v>
      </c>
      <c r="O186" s="225">
        <f>IF(O$15=0,0,O$15/NMM!O$9*1000)</f>
        <v>2.5184830289348068</v>
      </c>
      <c r="P186" s="225">
        <f>IF(P$15=0,0,P$15/NMM!P$9*1000)</f>
        <v>2.455050171842124</v>
      </c>
      <c r="Q186" s="225">
        <f>IF(Q$15=0,0,Q$15/NMM!Q$9*1000)</f>
        <v>2.3541326392998134</v>
      </c>
    </row>
    <row r="187" spans="1:17" x14ac:dyDescent="0.25">
      <c r="A187" s="127" t="s">
        <v>213</v>
      </c>
      <c r="B187" s="226">
        <f>IF(B$16=0,0,B$16/NMM!B$9*1000)</f>
        <v>39.382787954613299</v>
      </c>
      <c r="C187" s="226">
        <f>IF(C$16=0,0,C$16/NMM!C$9*1000)</f>
        <v>39.515860462869817</v>
      </c>
      <c r="D187" s="226">
        <f>IF(D$16=0,0,D$16/NMM!D$9*1000)</f>
        <v>38.929767721564623</v>
      </c>
      <c r="E187" s="226">
        <f>IF(E$16=0,0,E$16/NMM!E$9*1000)</f>
        <v>39.045767875384826</v>
      </c>
      <c r="F187" s="226">
        <f>IF(F$16=0,0,F$16/NMM!F$9*1000)</f>
        <v>38.27436725115934</v>
      </c>
      <c r="G187" s="226">
        <f>IF(G$16=0,0,G$16/NMM!G$9*1000)</f>
        <v>37.706468909059325</v>
      </c>
      <c r="H187" s="226">
        <f>IF(H$16=0,0,H$16/NMM!H$9*1000)</f>
        <v>35.494387065108334</v>
      </c>
      <c r="I187" s="226">
        <f>IF(I$16=0,0,I$16/NMM!I$9*1000)</f>
        <v>34.704490351992554</v>
      </c>
      <c r="J187" s="226">
        <f>IF(J$16=0,0,J$16/NMM!J$9*1000)</f>
        <v>32.277355263926374</v>
      </c>
      <c r="K187" s="226">
        <f>IF(K$16=0,0,K$16/NMM!K$9*1000)</f>
        <v>34.019633510513231</v>
      </c>
      <c r="L187" s="226">
        <f>IF(L$16=0,0,L$16/NMM!L$9*1000)</f>
        <v>33.539887115627643</v>
      </c>
      <c r="M187" s="226">
        <f>IF(M$16=0,0,M$16/NMM!M$9*1000)</f>
        <v>32.550846081755395</v>
      </c>
      <c r="N187" s="226">
        <f>IF(N$16=0,0,N$16/NMM!N$9*1000)</f>
        <v>29.703534447566852</v>
      </c>
      <c r="O187" s="226">
        <f>IF(O$16=0,0,O$16/NMM!O$9*1000)</f>
        <v>29.287520384870902</v>
      </c>
      <c r="P187" s="226">
        <f>IF(P$16=0,0,P$16/NMM!P$9*1000)</f>
        <v>28.549857643518891</v>
      </c>
      <c r="Q187" s="226">
        <f>IF(Q$16=0,0,Q$16/NMM!Q$9*1000)</f>
        <v>27.376284402180087</v>
      </c>
    </row>
    <row r="188" spans="1:17" x14ac:dyDescent="0.25">
      <c r="A188" s="127" t="s">
        <v>212</v>
      </c>
      <c r="B188" s="226">
        <f>IF(B$36=0,0,B$36/NMM!B$9*1000)</f>
        <v>62.269595379000222</v>
      </c>
      <c r="C188" s="226">
        <f>IF(C$36=0,0,C$36/NMM!C$9*1000)</f>
        <v>62.480001286645766</v>
      </c>
      <c r="D188" s="226">
        <f>IF(D$36=0,0,D$36/NMM!D$9*1000)</f>
        <v>61.553308186662505</v>
      </c>
      <c r="E188" s="226">
        <f>IF(E$36=0,0,E$36/NMM!E$9*1000)</f>
        <v>61.736720357751331</v>
      </c>
      <c r="F188" s="226">
        <f>IF(F$36=0,0,F$36/NMM!F$9*1000)</f>
        <v>60.517030050376754</v>
      </c>
      <c r="G188" s="226">
        <f>IF(G$36=0,0,G$36/NMM!G$9*1000)</f>
        <v>59.619104793796993</v>
      </c>
      <c r="H188" s="226">
        <f>IF(H$36=0,0,H$36/NMM!H$9*1000)</f>
        <v>56.121499659117205</v>
      </c>
      <c r="I188" s="226">
        <f>IF(I$36=0,0,I$36/NMM!I$9*1000)</f>
        <v>54.872564495522191</v>
      </c>
      <c r="J188" s="226">
        <f>IF(J$36=0,0,J$36/NMM!J$9*1000)</f>
        <v>51.03493065308745</v>
      </c>
      <c r="K188" s="226">
        <f>IF(K$36=0,0,K$36/NMM!K$9*1000)</f>
        <v>53.789711791934927</v>
      </c>
      <c r="L188" s="226">
        <f>IF(L$36=0,0,L$36/NMM!L$9*1000)</f>
        <v>53.031166867982684</v>
      </c>
      <c r="M188" s="226">
        <f>IF(M$36=0,0,M$36/NMM!M$9*1000)</f>
        <v>51.467357188905879</v>
      </c>
      <c r="N188" s="226">
        <f>IF(N$36=0,0,N$36/NMM!N$9*1000)</f>
        <v>46.965366532907368</v>
      </c>
      <c r="O188" s="226">
        <f>IF(O$36=0,0,O$36/NMM!O$9*1000)</f>
        <v>46.307591177188385</v>
      </c>
      <c r="P188" s="226">
        <f>IF(P$36=0,0,P$36/NMM!P$9*1000)</f>
        <v>45.141245095161629</v>
      </c>
      <c r="Q188" s="226">
        <f>IF(Q$36=0,0,Q$36/NMM!Q$9*1000)</f>
        <v>43.285664658093332</v>
      </c>
    </row>
    <row r="189" spans="1:17" x14ac:dyDescent="0.25">
      <c r="A189" s="72" t="s">
        <v>211</v>
      </c>
      <c r="B189" s="224">
        <f>IF(B$44=0,0,B$44/NMM!B$9*1000)</f>
        <v>3.1681022210368539</v>
      </c>
      <c r="C189" s="224">
        <f>IF(C$44=0,0,C$44/NMM!C$9*1000)</f>
        <v>3.1788070830047848</v>
      </c>
      <c r="D189" s="224">
        <f>IF(D$44=0,0,D$44/NMM!D$9*1000)</f>
        <v>3.1316595393214257</v>
      </c>
      <c r="E189" s="224">
        <f>IF(E$44=0,0,E$44/NMM!E$9*1000)</f>
        <v>3.1409910357452433</v>
      </c>
      <c r="F189" s="224">
        <f>IF(F$44=0,0,F$44/NMM!F$9*1000)</f>
        <v>3.0789366165981162</v>
      </c>
      <c r="G189" s="224">
        <f>IF(G$44=0,0,G$44/NMM!G$9*1000)</f>
        <v>3.0332527000352862</v>
      </c>
      <c r="H189" s="224">
        <f>IF(H$44=0,0,H$44/NMM!H$9*1000)</f>
        <v>2.8553043686217534</v>
      </c>
      <c r="I189" s="224">
        <f>IF(I$44=0,0,I$44/NMM!I$9*1000)</f>
        <v>2.7917620532809546</v>
      </c>
      <c r="J189" s="224">
        <f>IF(J$44=0,0,J$44/NMM!J$9*1000)</f>
        <v>2.5965140156833977</v>
      </c>
      <c r="K189" s="224">
        <f>IF(K$44=0,0,K$44/NMM!K$9*1000)</f>
        <v>2.7366695473089706</v>
      </c>
      <c r="L189" s="224">
        <f>IF(L$44=0,0,L$44/NMM!L$9*1000)</f>
        <v>2.69807691082719</v>
      </c>
      <c r="M189" s="224">
        <f>IF(M$44=0,0,M$44/NMM!M$9*1000)</f>
        <v>2.6185146639969665</v>
      </c>
      <c r="N189" s="224">
        <f>IF(N$44=0,0,N$44/NMM!N$9*1000)</f>
        <v>2.3894660165865145</v>
      </c>
      <c r="O189" s="224">
        <f>IF(O$44=0,0,O$44/NMM!O$9*1000)</f>
        <v>2.3560002528744968</v>
      </c>
      <c r="P189" s="224">
        <f>IF(P$44=0,0,P$44/NMM!P$9*1000)</f>
        <v>2.2966598381748899</v>
      </c>
      <c r="Q189" s="224">
        <f>IF(Q$44=0,0,Q$44/NMM!Q$9*1000)</f>
        <v>2.2022531141836961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30">
        <f t="shared" ref="B191:Q191" si="44">SUM(B192:B198,B199,B200)</f>
        <v>70.312506509434542</v>
      </c>
      <c r="C191" s="230">
        <f t="shared" si="44"/>
        <v>68.921765273515234</v>
      </c>
      <c r="D191" s="230">
        <f t="shared" si="44"/>
        <v>67.899528989866496</v>
      </c>
      <c r="E191" s="230">
        <f t="shared" si="44"/>
        <v>66.464861152937416</v>
      </c>
      <c r="F191" s="230">
        <f t="shared" si="44"/>
        <v>65.267002490626041</v>
      </c>
      <c r="G191" s="230">
        <f t="shared" si="44"/>
        <v>64.447143712641918</v>
      </c>
      <c r="H191" s="230">
        <f t="shared" si="44"/>
        <v>61.926046909368743</v>
      </c>
      <c r="I191" s="230">
        <f t="shared" si="44"/>
        <v>63.163270650267691</v>
      </c>
      <c r="J191" s="230">
        <f t="shared" si="44"/>
        <v>59.653399365969065</v>
      </c>
      <c r="K191" s="230">
        <f t="shared" si="44"/>
        <v>62.873391189972189</v>
      </c>
      <c r="L191" s="230">
        <f t="shared" si="44"/>
        <v>58.940700194539851</v>
      </c>
      <c r="M191" s="230">
        <f t="shared" si="44"/>
        <v>59.966288126212916</v>
      </c>
      <c r="N191" s="230">
        <f t="shared" si="44"/>
        <v>53.451369033124912</v>
      </c>
      <c r="O191" s="230">
        <f t="shared" si="44"/>
        <v>51.8357709764433</v>
      </c>
      <c r="P191" s="230">
        <f t="shared" si="44"/>
        <v>50.530187013851219</v>
      </c>
      <c r="Q191" s="230">
        <f t="shared" si="44"/>
        <v>47.719791038447397</v>
      </c>
    </row>
    <row r="192" spans="1:17" x14ac:dyDescent="0.25">
      <c r="A192" s="132" t="s">
        <v>83</v>
      </c>
      <c r="B192" s="229">
        <f>IF(B$48=0,0,B$48/NMM!B$10*1000)</f>
        <v>0.40070332361476935</v>
      </c>
      <c r="C192" s="229">
        <f>IF(C$48=0,0,C$48/NMM!C$10*1000)</f>
        <v>0.39277764064333104</v>
      </c>
      <c r="D192" s="229">
        <f>IF(D$48=0,0,D$48/NMM!D$10*1000)</f>
        <v>0.38695202729639816</v>
      </c>
      <c r="E192" s="229">
        <f>IF(E$48=0,0,E$48/NMM!E$10*1000)</f>
        <v>0.3787760114056325</v>
      </c>
      <c r="F192" s="229">
        <f>IF(F$48=0,0,F$48/NMM!F$10*1000)</f>
        <v>0.37194954523286849</v>
      </c>
      <c r="G192" s="229">
        <f>IF(G$48=0,0,G$48/NMM!G$10*1000)</f>
        <v>0.36727725926921989</v>
      </c>
      <c r="H192" s="229">
        <f>IF(H$48=0,0,H$48/NMM!H$10*1000)</f>
        <v>0.35290980291790097</v>
      </c>
      <c r="I192" s="229">
        <f>IF(I$48=0,0,I$48/NMM!I$10*1000)</f>
        <v>0.35996060639006544</v>
      </c>
      <c r="J192" s="229">
        <f>IF(J$48=0,0,J$48/NMM!J$10*1000)</f>
        <v>0.33995823186385232</v>
      </c>
      <c r="K192" s="229">
        <f>IF(K$48=0,0,K$48/NMM!K$10*1000)</f>
        <v>0.35830861488877425</v>
      </c>
      <c r="L192" s="229">
        <f>IF(L$48=0,0,L$48/NMM!L$10*1000)</f>
        <v>0.33589663683749865</v>
      </c>
      <c r="M192" s="229">
        <f>IF(M$48=0,0,M$48/NMM!M$10*1000)</f>
        <v>0.34174135086181606</v>
      </c>
      <c r="N192" s="229">
        <f>IF(N$48=0,0,N$48/NMM!N$10*1000)</f>
        <v>0.30461353586447426</v>
      </c>
      <c r="O192" s="229">
        <f>IF(O$48=0,0,O$48/NMM!O$10*1000)</f>
        <v>0.29540641833907316</v>
      </c>
      <c r="P192" s="229">
        <f>IF(P$48=0,0,P$48/NMM!P$10*1000)</f>
        <v>0.28796603740202631</v>
      </c>
      <c r="Q192" s="229">
        <f>IF(Q$48=0,0,Q$48/NMM!Q$10*1000)</f>
        <v>0.27194989654852419</v>
      </c>
    </row>
    <row r="193" spans="1:17" x14ac:dyDescent="0.25">
      <c r="A193" s="76" t="s">
        <v>82</v>
      </c>
      <c r="B193" s="228">
        <f>IF(B$49=0,0,B$49/NMM!B$10*1000)</f>
        <v>0.41178818620370572</v>
      </c>
      <c r="C193" s="228">
        <f>IF(C$49=0,0,C$49/NMM!C$10*1000)</f>
        <v>0.4036432509788313</v>
      </c>
      <c r="D193" s="228">
        <f>IF(D$49=0,0,D$49/NMM!D$10*1000)</f>
        <v>0.39765648068699344</v>
      </c>
      <c r="E193" s="228">
        <f>IF(E$49=0,0,E$49/NMM!E$10*1000)</f>
        <v>0.38925428745420704</v>
      </c>
      <c r="F193" s="228">
        <f>IF(F$49=0,0,F$49/NMM!F$10*1000)</f>
        <v>0.38223897722891437</v>
      </c>
      <c r="G193" s="228">
        <f>IF(G$49=0,0,G$49/NMM!G$10*1000)</f>
        <v>0.37743743941026231</v>
      </c>
      <c r="H193" s="228">
        <f>IF(H$49=0,0,H$49/NMM!H$10*1000)</f>
        <v>0.36267252870800315</v>
      </c>
      <c r="I193" s="228">
        <f>IF(I$49=0,0,I$49/NMM!I$10*1000)</f>
        <v>0.36991838219104722</v>
      </c>
      <c r="J193" s="228">
        <f>IF(J$49=0,0,J$49/NMM!J$10*1000)</f>
        <v>0.34936267166782925</v>
      </c>
      <c r="K193" s="228">
        <f>IF(K$49=0,0,K$49/NMM!K$10*1000)</f>
        <v>0.36822069079731506</v>
      </c>
      <c r="L193" s="228">
        <f>IF(L$49=0,0,L$49/NMM!L$10*1000)</f>
        <v>0.34518871864465922</v>
      </c>
      <c r="M193" s="228">
        <f>IF(M$49=0,0,M$49/NMM!M$10*1000)</f>
        <v>0.35119511800576569</v>
      </c>
      <c r="N193" s="228">
        <f>IF(N$49=0,0,N$49/NMM!N$10*1000)</f>
        <v>0.31304021712413349</v>
      </c>
      <c r="O193" s="228">
        <f>IF(O$49=0,0,O$49/NMM!O$10*1000)</f>
        <v>0.30357839836069778</v>
      </c>
      <c r="P193" s="228">
        <f>IF(P$49=0,0,P$49/NMM!P$10*1000)</f>
        <v>0.29593219033054752</v>
      </c>
      <c r="Q193" s="228">
        <f>IF(Q$49=0,0,Q$49/NMM!Q$10*1000)</f>
        <v>0.2794729867168852</v>
      </c>
    </row>
    <row r="194" spans="1:17" x14ac:dyDescent="0.25">
      <c r="A194" s="76" t="s">
        <v>81</v>
      </c>
      <c r="B194" s="228">
        <f>IF(B$50=0,0,B$50/NMM!B$10*1000)</f>
        <v>0.57073704652234569</v>
      </c>
      <c r="C194" s="228">
        <f>IF(C$50=0,0,C$50/NMM!C$10*1000)</f>
        <v>0.55944819358749964</v>
      </c>
      <c r="D194" s="228">
        <f>IF(D$50=0,0,D$50/NMM!D$10*1000)</f>
        <v>0.55115055001964619</v>
      </c>
      <c r="E194" s="228">
        <f>IF(E$50=0,0,E$50/NMM!E$10*1000)</f>
        <v>0.53950513834768932</v>
      </c>
      <c r="F194" s="228">
        <f>IF(F$50=0,0,F$50/NMM!F$10*1000)</f>
        <v>0.52978194187783989</v>
      </c>
      <c r="G194" s="228">
        <f>IF(G$50=0,0,G$50/NMM!G$10*1000)</f>
        <v>0.5231270265471043</v>
      </c>
      <c r="H194" s="228">
        <f>IF(H$50=0,0,H$50/NMM!H$10*1000)</f>
        <v>0.50266290977857497</v>
      </c>
      <c r="I194" s="228">
        <f>IF(I$50=0,0,I$50/NMM!I$10*1000)</f>
        <v>0.51270563843131112</v>
      </c>
      <c r="J194" s="228">
        <f>IF(J$50=0,0,J$50/NMM!J$10*1000)</f>
        <v>0.4842154925110343</v>
      </c>
      <c r="K194" s="228">
        <f>IF(K$50=0,0,K$50/NMM!K$10*1000)</f>
        <v>0.51035264384713486</v>
      </c>
      <c r="L194" s="228">
        <f>IF(L$50=0,0,L$50/NMM!L$10*1000)</f>
        <v>0.47843040760432787</v>
      </c>
      <c r="M194" s="228">
        <f>IF(M$50=0,0,M$50/NMM!M$10*1000)</f>
        <v>0.48675525699642719</v>
      </c>
      <c r="N194" s="228">
        <f>IF(N$50=0,0,N$50/NMM!N$10*1000)</f>
        <v>0.4338726921994781</v>
      </c>
      <c r="O194" s="228">
        <f>IF(O$50=0,0,O$50/NMM!O$10*1000)</f>
        <v>0.42075864309195565</v>
      </c>
      <c r="P194" s="228">
        <f>IF(P$50=0,0,P$50/NMM!P$10*1000)</f>
        <v>0.41016102437818169</v>
      </c>
      <c r="Q194" s="228">
        <f>IF(Q$50=0,0,Q$50/NMM!Q$10*1000)</f>
        <v>0.38734862331059849</v>
      </c>
    </row>
    <row r="195" spans="1:17" x14ac:dyDescent="0.25">
      <c r="A195" s="76" t="s">
        <v>80</v>
      </c>
      <c r="B195" s="228">
        <f>IF(B$51=0,0,B$51/NMM!B$10*1000)</f>
        <v>0.2933023160823367</v>
      </c>
      <c r="C195" s="228">
        <f>IF(C$51=0,0,C$51/NMM!C$10*1000)</f>
        <v>0.28750096372247447</v>
      </c>
      <c r="D195" s="228">
        <f>IF(D$51=0,0,D$51/NMM!D$10*1000)</f>
        <v>0.2832367967276973</v>
      </c>
      <c r="E195" s="228">
        <f>IF(E$51=0,0,E$51/NMM!E$10*1000)</f>
        <v>0.27725220849055809</v>
      </c>
      <c r="F195" s="228">
        <f>IF(F$51=0,0,F$51/NMM!F$10*1000)</f>
        <v>0.27225544849099709</v>
      </c>
      <c r="G195" s="228">
        <f>IF(G$51=0,0,G$51/NMM!G$10*1000)</f>
        <v>0.26883548111419892</v>
      </c>
      <c r="H195" s="228">
        <f>IF(H$51=0,0,H$51/NMM!H$10*1000)</f>
        <v>0.25831895186248499</v>
      </c>
      <c r="I195" s="228">
        <f>IF(I$51=0,0,I$51/NMM!I$10*1000)</f>
        <v>0.26347991975756385</v>
      </c>
      <c r="J195" s="228">
        <f>IF(J$51=0,0,J$51/NMM!J$10*1000)</f>
        <v>0.24883880642024386</v>
      </c>
      <c r="K195" s="228">
        <f>IF(K$51=0,0,K$51/NMM!K$10*1000)</f>
        <v>0.2622707135820172</v>
      </c>
      <c r="L195" s="228">
        <f>IF(L$51=0,0,L$51/NMM!L$10*1000)</f>
        <v>0.245865845733341</v>
      </c>
      <c r="M195" s="228">
        <f>IF(M$51=0,0,M$51/NMM!M$10*1000)</f>
        <v>0.25014399382731406</v>
      </c>
      <c r="N195" s="228">
        <f>IF(N$51=0,0,N$51/NMM!N$10*1000)</f>
        <v>0.2229675930139631</v>
      </c>
      <c r="O195" s="228">
        <f>IF(O$51=0,0,O$51/NMM!O$10*1000)</f>
        <v>0.21622827058887983</v>
      </c>
      <c r="P195" s="228">
        <f>IF(P$51=0,0,P$51/NMM!P$10*1000)</f>
        <v>0.21078214415877131</v>
      </c>
      <c r="Q195" s="228">
        <f>IF(Q$51=0,0,Q$51/NMM!Q$10*1000)</f>
        <v>0.19905882935155678</v>
      </c>
    </row>
    <row r="196" spans="1:17" x14ac:dyDescent="0.25">
      <c r="A196" s="129" t="s">
        <v>79</v>
      </c>
      <c r="B196" s="227">
        <f>IF(B$52=0,0,B$52/NMM!B$10*1000)</f>
        <v>0.3043840784122212</v>
      </c>
      <c r="C196" s="227">
        <f>IF(C$52=0,0,C$52/NMM!C$10*1000)</f>
        <v>0.29836353512027691</v>
      </c>
      <c r="D196" s="227">
        <f>IF(D$52=0,0,D$52/NMM!D$10*1000)</f>
        <v>0.29393825625361875</v>
      </c>
      <c r="E196" s="227">
        <f>IF(E$52=0,0,E$52/NMM!E$10*1000)</f>
        <v>0.28772755393264948</v>
      </c>
      <c r="F196" s="227">
        <f>IF(F$52=0,0,F$52/NMM!F$10*1000)</f>
        <v>0.28254200269722579</v>
      </c>
      <c r="G196" s="227">
        <f>IF(G$52=0,0,G$52/NMM!G$10*1000)</f>
        <v>0.27899281961510386</v>
      </c>
      <c r="H196" s="227">
        <f>IF(H$52=0,0,H$52/NMM!H$10*1000)</f>
        <v>0.2680789471740847</v>
      </c>
      <c r="I196" s="227">
        <f>IF(I$52=0,0,I$52/NMM!I$10*1000)</f>
        <v>0.27343491052766988</v>
      </c>
      <c r="J196" s="227">
        <f>IF(J$52=0,0,J$52/NMM!J$10*1000)</f>
        <v>0.25824061595258718</v>
      </c>
      <c r="K196" s="227">
        <f>IF(K$52=0,0,K$52/NMM!K$10*1000)</f>
        <v>0.27218001724121244</v>
      </c>
      <c r="L196" s="227">
        <f>IF(L$52=0,0,L$52/NMM!L$10*1000)</f>
        <v>0.25515532869360535</v>
      </c>
      <c r="M196" s="227">
        <f>IF(M$52=0,0,M$52/NMM!M$10*1000)</f>
        <v>0.25959511690356085</v>
      </c>
      <c r="N196" s="227">
        <f>IF(N$52=0,0,N$52/NMM!N$10*1000)</f>
        <v>0.23139191746543972</v>
      </c>
      <c r="O196" s="227">
        <f>IF(O$52=0,0,O$52/NMM!O$10*1000)</f>
        <v>0.22439796503819082</v>
      </c>
      <c r="P196" s="227">
        <f>IF(P$52=0,0,P$52/NMM!P$10*1000)</f>
        <v>0.21874606908152994</v>
      </c>
      <c r="Q196" s="227">
        <f>IF(Q$52=0,0,Q$52/NMM!Q$10*1000)</f>
        <v>0.20657981543173393</v>
      </c>
    </row>
    <row r="197" spans="1:17" x14ac:dyDescent="0.25">
      <c r="A197" s="127" t="s">
        <v>210</v>
      </c>
      <c r="B197" s="226">
        <f>IF(B$57=0,0,B$57/NMM!B$10*1000)</f>
        <v>2.5616794281015371</v>
      </c>
      <c r="C197" s="226">
        <f>IF(C$57=0,0,C$57/NMM!C$10*1000)</f>
        <v>2.4464242357098942</v>
      </c>
      <c r="D197" s="226">
        <f>IF(D$57=0,0,D$57/NMM!D$10*1000)</f>
        <v>2.4385853237702029</v>
      </c>
      <c r="E197" s="226">
        <f>IF(E$57=0,0,E$57/NMM!E$10*1000)</f>
        <v>2.3669291407838124</v>
      </c>
      <c r="F197" s="226">
        <f>IF(F$57=0,0,F$57/NMM!F$10*1000)</f>
        <v>2.3960028441757379</v>
      </c>
      <c r="G197" s="226">
        <f>IF(G$57=0,0,G$57/NMM!G$10*1000)</f>
        <v>2.3504890186279837</v>
      </c>
      <c r="H197" s="226">
        <f>IF(H$57=0,0,H$57/NMM!H$10*1000)</f>
        <v>2.3908299396260588</v>
      </c>
      <c r="I197" s="226">
        <f>IF(I$57=0,0,I$57/NMM!I$10*1000)</f>
        <v>2.4348746260455756</v>
      </c>
      <c r="J197" s="226">
        <f>IF(J$57=0,0,J$57/NMM!J$10*1000)</f>
        <v>2.5009382349439178</v>
      </c>
      <c r="K197" s="226">
        <f>IF(K$57=0,0,K$57/NMM!K$10*1000)</f>
        <v>2.7253731293581192</v>
      </c>
      <c r="L197" s="226">
        <f>IF(L$57=0,0,L$57/NMM!L$10*1000)</f>
        <v>2.464628003674616</v>
      </c>
      <c r="M197" s="226">
        <f>IF(M$57=0,0,M$57/NMM!M$10*1000)</f>
        <v>2.563177100090805</v>
      </c>
      <c r="N197" s="226">
        <f>IF(N$57=0,0,N$57/NMM!N$10*1000)</f>
        <v>2.2010482442940678</v>
      </c>
      <c r="O197" s="226">
        <f>IF(O$57=0,0,O$57/NMM!O$10*1000)</f>
        <v>2.1422413944723635</v>
      </c>
      <c r="P197" s="226">
        <f>IF(P$57=0,0,P$57/NMM!P$10*1000)</f>
        <v>2.0753585434424422</v>
      </c>
      <c r="Q197" s="226">
        <f>IF(Q$57=0,0,Q$57/NMM!Q$10*1000)</f>
        <v>2.0231579850296302</v>
      </c>
    </row>
    <row r="198" spans="1:17" x14ac:dyDescent="0.25">
      <c r="A198" s="127" t="s">
        <v>209</v>
      </c>
      <c r="B198" s="226">
        <f>IF(B$58=0,0,B$58/NMM!B$10*1000)</f>
        <v>12.057292449584496</v>
      </c>
      <c r="C198" s="226">
        <f>IF(C$58=0,0,C$58/NMM!C$10*1000)</f>
        <v>11.945982739797719</v>
      </c>
      <c r="D198" s="226">
        <f>IF(D$58=0,0,D$58/NMM!D$10*1000)</f>
        <v>11.712789165903901</v>
      </c>
      <c r="E198" s="226">
        <f>IF(E$58=0,0,E$58/NMM!E$10*1000)</f>
        <v>11.504945389364853</v>
      </c>
      <c r="F198" s="226">
        <f>IF(F$58=0,0,F$58/NMM!F$10*1000)</f>
        <v>11.156352690090777</v>
      </c>
      <c r="G198" s="226">
        <f>IF(G$58=0,0,G$58/NMM!G$10*1000)</f>
        <v>11.04656667439769</v>
      </c>
      <c r="H198" s="226">
        <f>IF(H$58=0,0,H$58/NMM!H$10*1000)</f>
        <v>10.353948890906276</v>
      </c>
      <c r="I198" s="226">
        <f>IF(I$58=0,0,I$58/NMM!I$10*1000)</f>
        <v>10.56813958391184</v>
      </c>
      <c r="J198" s="226">
        <f>IF(J$58=0,0,J$58/NMM!J$10*1000)</f>
        <v>9.5843811490133408</v>
      </c>
      <c r="K198" s="226">
        <f>IF(K$58=0,0,K$58/NMM!K$10*1000)</f>
        <v>9.9256183024374707</v>
      </c>
      <c r="L198" s="226">
        <f>IF(L$58=0,0,L$58/NMM!L$10*1000)</f>
        <v>9.4825359021179736</v>
      </c>
      <c r="M198" s="226">
        <f>IF(M$58=0,0,M$58/NMM!M$10*1000)</f>
        <v>9.5379284969418681</v>
      </c>
      <c r="N198" s="226">
        <f>IF(N$58=0,0,N$58/NMM!N$10*1000)</f>
        <v>8.6664279642945736</v>
      </c>
      <c r="O198" s="226">
        <f>IF(O$58=0,0,O$58/NMM!O$10*1000)</f>
        <v>8.3892767613580546</v>
      </c>
      <c r="P198" s="226">
        <f>IF(P$58=0,0,P$58/NMM!P$10*1000)</f>
        <v>8.2034297585356697</v>
      </c>
      <c r="Q198" s="226">
        <f>IF(Q$58=0,0,Q$58/NMM!Q$10*1000)</f>
        <v>7.6617239295919912</v>
      </c>
    </row>
    <row r="199" spans="1:17" x14ac:dyDescent="0.25">
      <c r="A199" s="127" t="s">
        <v>208</v>
      </c>
      <c r="B199" s="226">
        <f>IF(B$77=0,0,B$77/NMM!B$10*1000)</f>
        <v>45.586489510842817</v>
      </c>
      <c r="C199" s="226">
        <f>IF(C$77=0,0,C$77/NMM!C$10*1000)</f>
        <v>44.624734183111471</v>
      </c>
      <c r="D199" s="226">
        <f>IF(D$77=0,0,D$77/NMM!D$10*1000)</f>
        <v>43.989328909004975</v>
      </c>
      <c r="E199" s="226">
        <f>IF(E$77=0,0,E$77/NMM!E$10*1000)</f>
        <v>43.041140091663721</v>
      </c>
      <c r="F199" s="226">
        <f>IF(F$77=0,0,F$77/NMM!F$10*1000)</f>
        <v>42.332160932906802</v>
      </c>
      <c r="G199" s="226">
        <f>IF(G$77=0,0,G$77/NMM!G$10*1000)</f>
        <v>41.78606012123354</v>
      </c>
      <c r="H199" s="226">
        <f>IF(H$77=0,0,H$77/NMM!H$10*1000)</f>
        <v>40.274498188344133</v>
      </c>
      <c r="I199" s="226">
        <f>IF(I$77=0,0,I$77/NMM!I$10*1000)</f>
        <v>41.075682333314795</v>
      </c>
      <c r="J199" s="226">
        <f>IF(J$77=0,0,J$77/NMM!J$10*1000)</f>
        <v>38.980495829658537</v>
      </c>
      <c r="K199" s="226">
        <f>IF(K$77=0,0,K$77/NMM!K$10*1000)</f>
        <v>41.167797014187073</v>
      </c>
      <c r="L199" s="226">
        <f>IF(L$77=0,0,L$77/NMM!L$10*1000)</f>
        <v>38.50880073999582</v>
      </c>
      <c r="M199" s="226">
        <f>IF(M$77=0,0,M$77/NMM!M$10*1000)</f>
        <v>39.230647001771032</v>
      </c>
      <c r="N199" s="226">
        <f>IF(N$77=0,0,N$77/NMM!N$10*1000)</f>
        <v>34.890689775427049</v>
      </c>
      <c r="O199" s="226">
        <f>IF(O$77=0,0,O$77/NMM!O$10*1000)</f>
        <v>33.84328122102341</v>
      </c>
      <c r="P199" s="226">
        <f>IF(P$77=0,0,P$77/NMM!P$10*1000)</f>
        <v>32.978848321606989</v>
      </c>
      <c r="Q199" s="226">
        <f>IF(Q$77=0,0,Q$77/NMM!Q$10*1000)</f>
        <v>31.203441364755548</v>
      </c>
    </row>
    <row r="200" spans="1:17" x14ac:dyDescent="0.25">
      <c r="A200" s="72" t="s">
        <v>207</v>
      </c>
      <c r="B200" s="258">
        <f>IF(B$87=0,0,B$87/NMM!B$10*1000)</f>
        <v>8.1261301700703186</v>
      </c>
      <c r="C200" s="258">
        <f>IF(C$87=0,0,C$87/NMM!C$10*1000)</f>
        <v>7.9628905308437421</v>
      </c>
      <c r="D200" s="258">
        <f>IF(D$87=0,0,D$87/NMM!D$10*1000)</f>
        <v>7.8458914802030693</v>
      </c>
      <c r="E200" s="258">
        <f>IF(E$87=0,0,E$87/NMM!E$10*1000)</f>
        <v>7.6793313314942937</v>
      </c>
      <c r="F200" s="258">
        <f>IF(F$87=0,0,F$87/NMM!F$10*1000)</f>
        <v>7.543718107924871</v>
      </c>
      <c r="G200" s="258">
        <f>IF(G$87=0,0,G$87/NMM!G$10*1000)</f>
        <v>7.4483578724268042</v>
      </c>
      <c r="H200" s="258">
        <f>IF(H$87=0,0,H$87/NMM!H$10*1000)</f>
        <v>7.1621267500512307</v>
      </c>
      <c r="I200" s="258">
        <f>IF(I$87=0,0,I$87/NMM!I$10*1000)</f>
        <v>7.3050746496978229</v>
      </c>
      <c r="J200" s="258">
        <f>IF(J$87=0,0,J$87/NMM!J$10*1000)</f>
        <v>6.9069683339377255</v>
      </c>
      <c r="K200" s="258">
        <f>IF(K$87=0,0,K$87/NMM!K$10*1000)</f>
        <v>7.2832700636330738</v>
      </c>
      <c r="L200" s="258">
        <f>IF(L$87=0,0,L$87/NMM!L$10*1000)</f>
        <v>6.8241986112380078</v>
      </c>
      <c r="M200" s="258">
        <f>IF(M$87=0,0,M$87/NMM!M$10*1000)</f>
        <v>6.9451046908143281</v>
      </c>
      <c r="N200" s="258">
        <f>IF(N$87=0,0,N$87/NMM!N$10*1000)</f>
        <v>6.1873170934417372</v>
      </c>
      <c r="O200" s="258">
        <f>IF(O$87=0,0,O$87/NMM!O$10*1000)</f>
        <v>6.0006019041706686</v>
      </c>
      <c r="P200" s="258">
        <f>IF(P$87=0,0,P$87/NMM!P$10*1000)</f>
        <v>5.8489629249150585</v>
      </c>
      <c r="Q200" s="258">
        <f>IF(Q$87=0,0,Q$87/NMM!Q$10*1000)</f>
        <v>5.4870576077109297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30">
        <f t="shared" ref="B202:Q202" si="45">SUM(B203:B208,B209:B210,B211)</f>
        <v>304.13924057354609</v>
      </c>
      <c r="C202" s="230">
        <f t="shared" si="45"/>
        <v>302.06261925788982</v>
      </c>
      <c r="D202" s="230">
        <f t="shared" si="45"/>
        <v>294.92073430756886</v>
      </c>
      <c r="E202" s="230">
        <f t="shared" si="45"/>
        <v>291.11432719728901</v>
      </c>
      <c r="F202" s="230">
        <f t="shared" si="45"/>
        <v>290.93704465571039</v>
      </c>
      <c r="G202" s="230">
        <f t="shared" si="45"/>
        <v>285.4265346427818</v>
      </c>
      <c r="H202" s="230">
        <f t="shared" si="45"/>
        <v>271.38732158016069</v>
      </c>
      <c r="I202" s="230">
        <f t="shared" si="45"/>
        <v>276.55193578550035</v>
      </c>
      <c r="J202" s="230">
        <f t="shared" si="45"/>
        <v>268.12939339183799</v>
      </c>
      <c r="K202" s="230">
        <f t="shared" si="45"/>
        <v>278.64957018482681</v>
      </c>
      <c r="L202" s="230">
        <f t="shared" si="45"/>
        <v>272.09244672764464</v>
      </c>
      <c r="M202" s="230">
        <f t="shared" si="45"/>
        <v>275.61482318780105</v>
      </c>
      <c r="N202" s="230">
        <f t="shared" si="45"/>
        <v>242.92261441837911</v>
      </c>
      <c r="O202" s="230">
        <f t="shared" si="45"/>
        <v>238.89822401134683</v>
      </c>
      <c r="P202" s="230">
        <f t="shared" si="45"/>
        <v>229.96884778461762</v>
      </c>
      <c r="Q202" s="230">
        <f t="shared" si="45"/>
        <v>222.53909615119252</v>
      </c>
    </row>
    <row r="203" spans="1:17" x14ac:dyDescent="0.25">
      <c r="A203" s="132" t="s">
        <v>83</v>
      </c>
      <c r="B203" s="229">
        <f>IF(B$98=0,0,B$98/NMM!B$11*1000)</f>
        <v>2.3554673555911365</v>
      </c>
      <c r="C203" s="229">
        <f>IF(C$98=0,0,C$98/NMM!C$11*1000)</f>
        <v>2.3393845452647586</v>
      </c>
      <c r="D203" s="229">
        <f>IF(D$98=0,0,D$98/NMM!D$11*1000)</f>
        <v>2.2840727846838322</v>
      </c>
      <c r="E203" s="229">
        <f>IF(E$98=0,0,E$98/NMM!E$11*1000)</f>
        <v>2.2545933012950843</v>
      </c>
      <c r="F203" s="229">
        <f>IF(F$98=0,0,F$98/NMM!F$11*1000)</f>
        <v>2.2532203010909106</v>
      </c>
      <c r="G203" s="229">
        <f>IF(G$98=0,0,G$98/NMM!G$11*1000)</f>
        <v>2.210543050948397</v>
      </c>
      <c r="H203" s="229">
        <f>IF(H$98=0,0,H$98/NMM!H$11*1000)</f>
        <v>2.1018135492739951</v>
      </c>
      <c r="I203" s="229">
        <f>IF(I$98=0,0,I$98/NMM!I$11*1000)</f>
        <v>2.141811939951761</v>
      </c>
      <c r="J203" s="229">
        <f>IF(J$98=0,0,J$98/NMM!J$11*1000)</f>
        <v>2.0765818709151533</v>
      </c>
      <c r="K203" s="229">
        <f>IF(K$98=0,0,K$98/NMM!K$11*1000)</f>
        <v>2.1580574903196159</v>
      </c>
      <c r="L203" s="229">
        <f>IF(L$98=0,0,L$98/NMM!L$11*1000)</f>
        <v>2.1072745324189941</v>
      </c>
      <c r="M203" s="229">
        <f>IF(M$98=0,0,M$98/NMM!M$11*1000)</f>
        <v>2.1345542834644524</v>
      </c>
      <c r="N203" s="229">
        <f>IF(N$98=0,0,N$98/NMM!N$11*1000)</f>
        <v>1.881362914954007</v>
      </c>
      <c r="O203" s="229">
        <f>IF(O$98=0,0,O$98/NMM!O$11*1000)</f>
        <v>1.8501952161985207</v>
      </c>
      <c r="P203" s="229">
        <f>IF(P$98=0,0,P$98/NMM!P$11*1000)</f>
        <v>1.7810398708764621</v>
      </c>
      <c r="Q203" s="229">
        <f>IF(Q$98=0,0,Q$98/NMM!Q$11*1000)</f>
        <v>1.7234986690253615</v>
      </c>
    </row>
    <row r="204" spans="1:17" x14ac:dyDescent="0.25">
      <c r="A204" s="76" t="s">
        <v>82</v>
      </c>
      <c r="B204" s="228">
        <f>IF(B$99=0,0,B$99/NMM!B$11*1000)</f>
        <v>2.4206278632053806</v>
      </c>
      <c r="C204" s="228">
        <f>IF(C$99=0,0,C$99/NMM!C$11*1000)</f>
        <v>2.4041001458068485</v>
      </c>
      <c r="D204" s="228">
        <f>IF(D$99=0,0,D$99/NMM!D$11*1000)</f>
        <v>2.3472582674817999</v>
      </c>
      <c r="E204" s="228">
        <f>IF(E$99=0,0,E$99/NMM!E$11*1000)</f>
        <v>2.3169632779484832</v>
      </c>
      <c r="F204" s="228">
        <f>IF(F$99=0,0,F$99/NMM!F$11*1000)</f>
        <v>2.3155522957319303</v>
      </c>
      <c r="G204" s="228">
        <f>IF(G$99=0,0,G$99/NMM!G$11*1000)</f>
        <v>2.2716944428201766</v>
      </c>
      <c r="H204" s="228">
        <f>IF(H$99=0,0,H$99/NMM!H$11*1000)</f>
        <v>2.1599571008949079</v>
      </c>
      <c r="I204" s="228">
        <f>IF(I$99=0,0,I$99/NMM!I$11*1000)</f>
        <v>2.2010619876716881</v>
      </c>
      <c r="J204" s="228">
        <f>IF(J$99=0,0,J$99/NMM!J$11*1000)</f>
        <v>2.1340274256116269</v>
      </c>
      <c r="K204" s="228">
        <f>IF(K$99=0,0,K$99/NMM!K$11*1000)</f>
        <v>2.2177569470733509</v>
      </c>
      <c r="L204" s="228">
        <f>IF(L$99=0,0,L$99/NMM!L$11*1000)</f>
        <v>2.1655691540315831</v>
      </c>
      <c r="M204" s="228">
        <f>IF(M$99=0,0,M$99/NMM!M$11*1000)</f>
        <v>2.1936035588919167</v>
      </c>
      <c r="N204" s="228">
        <f>IF(N$99=0,0,N$99/NMM!N$11*1000)</f>
        <v>1.933408027043557</v>
      </c>
      <c r="O204" s="228">
        <f>IF(O$99=0,0,O$99/NMM!O$11*1000)</f>
        <v>1.9013781201715991</v>
      </c>
      <c r="P204" s="228">
        <f>IF(P$99=0,0,P$99/NMM!P$11*1000)</f>
        <v>1.8303096948848669</v>
      </c>
      <c r="Q204" s="228">
        <f>IF(Q$99=0,0,Q$99/NMM!Q$11*1000)</f>
        <v>1.7711767011065926</v>
      </c>
    </row>
    <row r="205" spans="1:17" x14ac:dyDescent="0.25">
      <c r="A205" s="76" t="s">
        <v>81</v>
      </c>
      <c r="B205" s="228">
        <f>IF(B$100=0,0,B$100/NMM!B$11*1000)</f>
        <v>4.737677908815793</v>
      </c>
      <c r="C205" s="228">
        <f>IF(C$100=0,0,C$100/NMM!C$11*1000)</f>
        <v>4.7053296892515979</v>
      </c>
      <c r="D205" s="228">
        <f>IF(D$100=0,0,D$100/NMM!D$11*1000)</f>
        <v>4.5940781766462795</v>
      </c>
      <c r="E205" s="228">
        <f>IF(E$100=0,0,E$100/NMM!E$11*1000)</f>
        <v>4.5347845095603603</v>
      </c>
      <c r="F205" s="228">
        <f>IF(F$100=0,0,F$100/NMM!F$11*1000)</f>
        <v>4.5320229205616105</v>
      </c>
      <c r="G205" s="228">
        <f>IF(G$100=0,0,G$100/NMM!G$11*1000)</f>
        <v>4.4461838768876438</v>
      </c>
      <c r="H205" s="228">
        <f>IF(H$100=0,0,H$100/NMM!H$11*1000)</f>
        <v>4.2274903947230023</v>
      </c>
      <c r="I205" s="228">
        <f>IF(I$100=0,0,I$100/NMM!I$11*1000)</f>
        <v>4.3079413045827479</v>
      </c>
      <c r="J205" s="228">
        <f>IF(J$100=0,0,J$100/NMM!J$11*1000)</f>
        <v>4.1767405658708716</v>
      </c>
      <c r="K205" s="228">
        <f>IF(K$100=0,0,K$100/NMM!K$11*1000)</f>
        <v>4.3406168519265247</v>
      </c>
      <c r="L205" s="228">
        <f>IF(L$100=0,0,L$100/NMM!L$11*1000)</f>
        <v>4.2384743632102175</v>
      </c>
      <c r="M205" s="228">
        <f>IF(M$100=0,0,M$100/NMM!M$11*1000)</f>
        <v>4.293343590575768</v>
      </c>
      <c r="N205" s="228">
        <f>IF(N$100=0,0,N$100/NMM!N$11*1000)</f>
        <v>3.7840862024623436</v>
      </c>
      <c r="O205" s="228">
        <f>IF(O$100=0,0,O$100/NMM!O$11*1000)</f>
        <v>3.7213969372038003</v>
      </c>
      <c r="P205" s="228">
        <f>IF(P$100=0,0,P$100/NMM!P$11*1000)</f>
        <v>3.5823010796317818</v>
      </c>
      <c r="Q205" s="228">
        <f>IF(Q$100=0,0,Q$100/NMM!Q$11*1000)</f>
        <v>3.4665653721469911</v>
      </c>
    </row>
    <row r="206" spans="1:17" x14ac:dyDescent="0.25">
      <c r="A206" s="76" t="s">
        <v>80</v>
      </c>
      <c r="B206" s="228">
        <f>IF(B$101=0,0,B$101/NMM!B$11*1000)</f>
        <v>1.8794832875800427</v>
      </c>
      <c r="C206" s="228">
        <f>IF(C$101=0,0,C$101/NMM!C$11*1000)</f>
        <v>1.8666504316485022</v>
      </c>
      <c r="D206" s="228">
        <f>IF(D$101=0,0,D$101/NMM!D$11*1000)</f>
        <v>1.8225158655838452</v>
      </c>
      <c r="E206" s="228">
        <f>IF(E$101=0,0,E$101/NMM!E$11*1000)</f>
        <v>1.7989934863735675</v>
      </c>
      <c r="F206" s="228">
        <f>IF(F$101=0,0,F$101/NMM!F$11*1000)</f>
        <v>1.7978979369355916</v>
      </c>
      <c r="G206" s="228">
        <f>IF(G$101=0,0,G$101/NMM!G$11*1000)</f>
        <v>1.7638447465093559</v>
      </c>
      <c r="H206" s="228">
        <f>IF(H$101=0,0,H$101/NMM!H$11*1000)</f>
        <v>1.6770868974655684</v>
      </c>
      <c r="I206" s="228">
        <f>IF(I$101=0,0,I$101/NMM!I$11*1000)</f>
        <v>1.7090025623677008</v>
      </c>
      <c r="J206" s="228">
        <f>IF(J$101=0,0,J$101/NMM!J$11*1000)</f>
        <v>1.6569539426697941</v>
      </c>
      <c r="K206" s="228">
        <f>IF(K$101=0,0,K$101/NMM!K$11*1000)</f>
        <v>1.7219652724394179</v>
      </c>
      <c r="L206" s="228">
        <f>IF(L$101=0,0,L$101/NMM!L$11*1000)</f>
        <v>1.6814443454813175</v>
      </c>
      <c r="M206" s="228">
        <f>IF(M$101=0,0,M$101/NMM!M$11*1000)</f>
        <v>1.7032115060652155</v>
      </c>
      <c r="N206" s="228">
        <f>IF(N$101=0,0,N$101/NMM!N$11*1000)</f>
        <v>1.5011841060482558</v>
      </c>
      <c r="O206" s="228">
        <f>IF(O$101=0,0,O$101/NMM!O$11*1000)</f>
        <v>1.4763146597431658</v>
      </c>
      <c r="P206" s="228">
        <f>IF(P$101=0,0,P$101/NMM!P$11*1000)</f>
        <v>1.4211339689681002</v>
      </c>
      <c r="Q206" s="228">
        <f>IF(Q$101=0,0,Q$101/NMM!Q$11*1000)</f>
        <v>1.3752204788194449</v>
      </c>
    </row>
    <row r="207" spans="1:17" x14ac:dyDescent="0.25">
      <c r="A207" s="129" t="s">
        <v>79</v>
      </c>
      <c r="B207" s="227">
        <f>IF(B$102=0,0,B$102/NMM!B$11*1000)</f>
        <v>2.1262471207085247</v>
      </c>
      <c r="C207" s="227">
        <f>IF(C$102=0,0,C$102/NMM!C$11*1000)</f>
        <v>2.1117293949297351</v>
      </c>
      <c r="D207" s="227">
        <f>IF(D$102=0,0,D$102/NMM!D$11*1000)</f>
        <v>2.0618002497019936</v>
      </c>
      <c r="E207" s="227">
        <f>IF(E$102=0,0,E$102/NMM!E$11*1000)</f>
        <v>2.0351895363221142</v>
      </c>
      <c r="F207" s="227">
        <f>IF(F$102=0,0,F$102/NMM!F$11*1000)</f>
        <v>2.0339501484257259</v>
      </c>
      <c r="G207" s="227">
        <f>IF(G$102=0,0,G$102/NMM!G$11*1000)</f>
        <v>1.9954259973608075</v>
      </c>
      <c r="H207" s="227">
        <f>IF(H$102=0,0,H$102/NMM!H$11*1000)</f>
        <v>1.8972774115514957</v>
      </c>
      <c r="I207" s="227">
        <f>IF(I$102=0,0,I$102/NMM!I$11*1000)</f>
        <v>1.9333833940053393</v>
      </c>
      <c r="J207" s="227">
        <f>IF(J$102=0,0,J$102/NMM!J$11*1000)</f>
        <v>1.8745011317895255</v>
      </c>
      <c r="K207" s="227">
        <f>IF(K$102=0,0,K$102/NMM!K$11*1000)</f>
        <v>1.9480480229215424</v>
      </c>
      <c r="L207" s="227">
        <f>IF(L$102=0,0,L$102/NMM!L$11*1000)</f>
        <v>1.9022069639228025</v>
      </c>
      <c r="M207" s="227">
        <f>IF(M$102=0,0,M$102/NMM!M$11*1000)</f>
        <v>1.9268320099784695</v>
      </c>
      <c r="N207" s="227">
        <f>IF(N$102=0,0,N$102/NMM!N$11*1000)</f>
        <v>1.698279736899533</v>
      </c>
      <c r="O207" s="227">
        <f>IF(O$102=0,0,O$102/NMM!O$11*1000)</f>
        <v>1.6701450953471217</v>
      </c>
      <c r="P207" s="227">
        <f>IF(P$102=0,0,P$102/NMM!P$11*1000)</f>
        <v>1.6077195416566401</v>
      </c>
      <c r="Q207" s="227">
        <f>IF(Q$102=0,0,Q$102/NMM!Q$11*1000)</f>
        <v>1.5557779112759016</v>
      </c>
    </row>
    <row r="208" spans="1:17" x14ac:dyDescent="0.25">
      <c r="A208" s="127" t="s">
        <v>206</v>
      </c>
      <c r="B208" s="226">
        <f>IF(B$107=0,0,B$107/NMM!B$11*1000)</f>
        <v>244.22233673012909</v>
      </c>
      <c r="C208" s="226">
        <f>IF(C$107=0,0,C$107/NMM!C$11*1000)</f>
        <v>244.24406081943701</v>
      </c>
      <c r="D208" s="226">
        <f>IF(D$107=0,0,D$107/NMM!D$11*1000)</f>
        <v>237.73188005693973</v>
      </c>
      <c r="E208" s="226">
        <f>IF(E$107=0,0,E$107/NMM!E$11*1000)</f>
        <v>235.1897671296054</v>
      </c>
      <c r="F208" s="226">
        <f>IF(F$107=0,0,F$107/NMM!F$11*1000)</f>
        <v>233.13834188291202</v>
      </c>
      <c r="G208" s="226">
        <f>IF(G$107=0,0,G$107/NMM!G$11*1000)</f>
        <v>229.13002258875122</v>
      </c>
      <c r="H208" s="226">
        <f>IF(H$107=0,0,H$107/NMM!H$11*1000)</f>
        <v>214.40006768852615</v>
      </c>
      <c r="I208" s="226">
        <f>IF(I$107=0,0,I$107/NMM!I$11*1000)</f>
        <v>218.57743780425369</v>
      </c>
      <c r="J208" s="226">
        <f>IF(J$107=0,0,J$107/NMM!J$11*1000)</f>
        <v>206.51919261192447</v>
      </c>
      <c r="K208" s="226">
        <f>IF(K$107=0,0,K$107/NMM!K$11*1000)</f>
        <v>212.25656104986987</v>
      </c>
      <c r="L208" s="226">
        <f>IF(L$107=0,0,L$107/NMM!L$11*1000)</f>
        <v>209.74878439908738</v>
      </c>
      <c r="M208" s="226">
        <f>IF(M$107=0,0,M$107/NMM!M$11*1000)</f>
        <v>210.93731120368383</v>
      </c>
      <c r="N208" s="226">
        <f>IF(N$107=0,0,N$107/NMM!N$11*1000)</f>
        <v>188.18579970135727</v>
      </c>
      <c r="O208" s="226">
        <f>IF(O$107=0,0,O$107/NMM!O$11*1000)</f>
        <v>184.85585091934232</v>
      </c>
      <c r="P208" s="226">
        <f>IF(P$107=0,0,P$107/NMM!P$11*1000)</f>
        <v>178.29751137449151</v>
      </c>
      <c r="Q208" s="226">
        <f>IF(Q$107=0,0,Q$107/NMM!Q$11*1000)</f>
        <v>169.69891530374827</v>
      </c>
    </row>
    <row r="209" spans="1:17" x14ac:dyDescent="0.25">
      <c r="A209" s="127" t="s">
        <v>205</v>
      </c>
      <c r="B209" s="226">
        <f>IF(B$115=0,0,B$115/NMM!B$11*1000)</f>
        <v>13.228989558207676</v>
      </c>
      <c r="C209" s="226">
        <f>IF(C$115=0,0,C$115/NMM!C$11*1000)</f>
        <v>12.268429774111626</v>
      </c>
      <c r="D209" s="226">
        <f>IF(D$115=0,0,D$115/NMM!D$11*1000)</f>
        <v>12.358209462163371</v>
      </c>
      <c r="E209" s="226">
        <f>IF(E$115=0,0,E$115/NMM!E$11*1000)</f>
        <v>11.927637406746753</v>
      </c>
      <c r="F209" s="226">
        <f>IF(F$115=0,0,F$115/NMM!F$11*1000)</f>
        <v>12.903407113591978</v>
      </c>
      <c r="G209" s="226">
        <f>IF(G$115=0,0,G$115/NMM!G$11*1000)</f>
        <v>12.449105780585924</v>
      </c>
      <c r="H209" s="226">
        <f>IF(H$115=0,0,H$115/NMM!H$11*1000)</f>
        <v>13.619127340841628</v>
      </c>
      <c r="I209" s="226">
        <f>IF(I$115=0,0,I$115/NMM!I$11*1000)</f>
        <v>13.828206902014399</v>
      </c>
      <c r="J209" s="226">
        <f>IF(J$115=0,0,J$115/NMM!J$11*1000)</f>
        <v>16.189634727649018</v>
      </c>
      <c r="K209" s="226">
        <f>IF(K$115=0,0,K$115/NMM!K$11*1000)</f>
        <v>18.043462168389588</v>
      </c>
      <c r="L209" s="226">
        <f>IF(L$115=0,0,L$115/NMM!L$11*1000)</f>
        <v>16.337657176943637</v>
      </c>
      <c r="M209" s="226">
        <f>IF(M$115=0,0,M$115/NMM!M$11*1000)</f>
        <v>17.335696202257733</v>
      </c>
      <c r="N209" s="226">
        <f>IF(N$115=0,0,N$115/NMM!N$11*1000)</f>
        <v>14.110540648347472</v>
      </c>
      <c r="O209" s="226">
        <f>IF(O$115=0,0,O$115/NMM!O$11*1000)</f>
        <v>13.986176936137115</v>
      </c>
      <c r="P209" s="226">
        <f>IF(P$115=0,0,P$115/NMM!P$11*1000)</f>
        <v>13.282549061360058</v>
      </c>
      <c r="Q209" s="226">
        <f>IF(Q$115=0,0,Q$115/NMM!Q$11*1000)</f>
        <v>14.3155683145888</v>
      </c>
    </row>
    <row r="210" spans="1:17" x14ac:dyDescent="0.25">
      <c r="A210" s="127" t="s">
        <v>204</v>
      </c>
      <c r="B210" s="226">
        <f>IF(B$116=0,0,B$116/NMM!B$11*1000)</f>
        <v>21.364081605061653</v>
      </c>
      <c r="C210" s="226">
        <f>IF(C$116=0,0,C$116/NMM!C$11*1000)</f>
        <v>21.175720197463274</v>
      </c>
      <c r="D210" s="226">
        <f>IF(D$116=0,0,D$116/NMM!D$11*1000)</f>
        <v>20.693594078129919</v>
      </c>
      <c r="E210" s="226">
        <f>IF(E$116=0,0,E$116/NMM!E$11*1000)</f>
        <v>20.41327594034021</v>
      </c>
      <c r="F210" s="226">
        <f>IF(F$116=0,0,F$116/NMM!F$11*1000)</f>
        <v>20.448842632024697</v>
      </c>
      <c r="G210" s="226">
        <f>IF(G$116=0,0,G$116/NMM!G$11*1000)</f>
        <v>20.051281308549314</v>
      </c>
      <c r="H210" s="226">
        <f>IF(H$116=0,0,H$116/NMM!H$11*1000)</f>
        <v>19.152049108132939</v>
      </c>
      <c r="I210" s="226">
        <f>IF(I$116=0,0,I$116/NMM!I$11*1000)</f>
        <v>19.51407450116325</v>
      </c>
      <c r="J210" s="226">
        <f>IF(J$116=0,0,J$116/NMM!J$11*1000)</f>
        <v>19.055625512274627</v>
      </c>
      <c r="K210" s="226">
        <f>IF(K$116=0,0,K$116/NMM!K$11*1000)</f>
        <v>19.862782293170071</v>
      </c>
      <c r="L210" s="226">
        <f>IF(L$116=0,0,L$116/NMM!L$11*1000)</f>
        <v>19.332818619275915</v>
      </c>
      <c r="M210" s="226">
        <f>IF(M$116=0,0,M$116/NMM!M$11*1000)</f>
        <v>19.621495760099819</v>
      </c>
      <c r="N210" s="226">
        <f>IF(N$116=0,0,N$116/NMM!N$11*1000)</f>
        <v>17.237009118125858</v>
      </c>
      <c r="O210" s="226">
        <f>IF(O$116=0,0,O$116/NMM!O$11*1000)</f>
        <v>16.956792861111609</v>
      </c>
      <c r="P210" s="226">
        <f>IF(P$116=0,0,P$116/NMM!P$11*1000)</f>
        <v>16.314162491842282</v>
      </c>
      <c r="Q210" s="226">
        <f>IF(Q$116=0,0,Q$116/NMM!Q$11*1000)</f>
        <v>15.858481673617305</v>
      </c>
    </row>
    <row r="211" spans="1:17" x14ac:dyDescent="0.25">
      <c r="A211" s="72" t="s">
        <v>203</v>
      </c>
      <c r="B211" s="224">
        <f>IF(B$124=0,0,B$124/NMM!B$11*1000)</f>
        <v>11.80432914424685</v>
      </c>
      <c r="C211" s="224">
        <f>IF(C$124=0,0,C$124/NMM!C$11*1000)</f>
        <v>10.947214259976528</v>
      </c>
      <c r="D211" s="224">
        <f>IF(D$124=0,0,D$124/NMM!D$11*1000)</f>
        <v>11.027325366238085</v>
      </c>
      <c r="E211" s="224">
        <f>IF(E$124=0,0,E$124/NMM!E$11*1000)</f>
        <v>10.643122609097102</v>
      </c>
      <c r="F211" s="224">
        <f>IF(F$124=0,0,F$124/NMM!F$11*1000)</f>
        <v>11.513809424435918</v>
      </c>
      <c r="G211" s="224">
        <f>IF(G$124=0,0,G$124/NMM!G$11*1000)</f>
        <v>11.108432850368978</v>
      </c>
      <c r="H211" s="224">
        <f>IF(H$124=0,0,H$124/NMM!H$11*1000)</f>
        <v>12.152452088750991</v>
      </c>
      <c r="I211" s="224">
        <f>IF(I$124=0,0,I$124/NMM!I$11*1000)</f>
        <v>12.33901538948977</v>
      </c>
      <c r="J211" s="224">
        <f>IF(J$124=0,0,J$124/NMM!J$11*1000)</f>
        <v>14.446135603132973</v>
      </c>
      <c r="K211" s="224">
        <f>IF(K$124=0,0,K$124/NMM!K$11*1000)</f>
        <v>16.100320088716863</v>
      </c>
      <c r="L211" s="224">
        <f>IF(L$124=0,0,L$124/NMM!L$11*1000)</f>
        <v>14.578217173272783</v>
      </c>
      <c r="M211" s="224">
        <f>IF(M$124=0,0,M$124/NMM!M$11*1000)</f>
        <v>15.468775072783821</v>
      </c>
      <c r="N211" s="224">
        <f>IF(N$124=0,0,N$124/NMM!N$11*1000)</f>
        <v>12.590943963140823</v>
      </c>
      <c r="O211" s="224">
        <f>IF(O$124=0,0,O$124/NMM!O$11*1000)</f>
        <v>12.479973266091578</v>
      </c>
      <c r="P211" s="224">
        <f>IF(P$124=0,0,P$124/NMM!P$11*1000)</f>
        <v>11.852120700905894</v>
      </c>
      <c r="Q211" s="224">
        <f>IF(Q$124=0,0,Q$124/NMM!Q$11*1000)</f>
        <v>12.773891726863853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848.02479691799999</v>
      </c>
      <c r="C5" s="96">
        <v>674.65823860392914</v>
      </c>
      <c r="D5" s="96">
        <v>605.83532957862155</v>
      </c>
      <c r="E5" s="96">
        <v>650.96964582089652</v>
      </c>
      <c r="F5" s="96">
        <v>685.4958334855819</v>
      </c>
      <c r="G5" s="96">
        <v>684.61825825035532</v>
      </c>
      <c r="H5" s="96">
        <v>749.67979186558694</v>
      </c>
      <c r="I5" s="96">
        <v>879.66867867928943</v>
      </c>
      <c r="J5" s="96">
        <v>821.51526643780983</v>
      </c>
      <c r="K5" s="96">
        <v>756.85943375909198</v>
      </c>
      <c r="L5" s="96">
        <v>772.84289407155211</v>
      </c>
      <c r="M5" s="96">
        <v>923.91793378437728</v>
      </c>
      <c r="N5" s="96">
        <v>727.30909902877977</v>
      </c>
      <c r="O5" s="96">
        <v>654.05815580622198</v>
      </c>
      <c r="P5" s="96">
        <v>679.24920552229548</v>
      </c>
      <c r="Q5" s="96">
        <v>667.94512602636883</v>
      </c>
    </row>
    <row r="6" spans="1:17" x14ac:dyDescent="0.25">
      <c r="A6" s="132" t="s">
        <v>83</v>
      </c>
      <c r="B6" s="160">
        <v>2.7894117459896957</v>
      </c>
      <c r="C6" s="160">
        <v>2.2169706061736996</v>
      </c>
      <c r="D6" s="160">
        <v>2.0063269735489202</v>
      </c>
      <c r="E6" s="160">
        <v>2.1419706784174495</v>
      </c>
      <c r="F6" s="160">
        <v>2.2641194962806703</v>
      </c>
      <c r="G6" s="160">
        <v>2.2447181107519993</v>
      </c>
      <c r="H6" s="160">
        <v>2.4792709437051164</v>
      </c>
      <c r="I6" s="160">
        <v>2.9036316944698974</v>
      </c>
      <c r="J6" s="160">
        <v>2.7266931167510355</v>
      </c>
      <c r="K6" s="160">
        <v>2.5124489545155417</v>
      </c>
      <c r="L6" s="160">
        <v>2.5557269713848156</v>
      </c>
      <c r="M6" s="160">
        <v>3.0633088405147149</v>
      </c>
      <c r="N6" s="160">
        <v>2.3986212633887924</v>
      </c>
      <c r="O6" s="160">
        <v>2.1598571851961847</v>
      </c>
      <c r="P6" s="160">
        <v>2.2450289782830462</v>
      </c>
      <c r="Q6" s="160">
        <v>2.2071972654838143</v>
      </c>
    </row>
    <row r="7" spans="1:17" x14ac:dyDescent="0.25">
      <c r="A7" s="76" t="s">
        <v>82</v>
      </c>
      <c r="B7" s="159">
        <v>0.29013160210009548</v>
      </c>
      <c r="C7" s="159">
        <v>0.23059099636428196</v>
      </c>
      <c r="D7" s="159">
        <v>0.20868158313639457</v>
      </c>
      <c r="E7" s="159">
        <v>0.2227901224959489</v>
      </c>
      <c r="F7" s="159">
        <v>0.23549503501818214</v>
      </c>
      <c r="G7" s="159">
        <v>0.23347706292263634</v>
      </c>
      <c r="H7" s="159">
        <v>0.25787331396002461</v>
      </c>
      <c r="I7" s="159">
        <v>0.30201181902826851</v>
      </c>
      <c r="J7" s="159">
        <v>0.28360812760455156</v>
      </c>
      <c r="K7" s="159">
        <v>0.26132421698456448</v>
      </c>
      <c r="L7" s="159">
        <v>0.26582563933214343</v>
      </c>
      <c r="M7" s="159">
        <v>0.31862011870555995</v>
      </c>
      <c r="N7" s="159">
        <v>0.2494847994308676</v>
      </c>
      <c r="O7" s="159">
        <v>0.22465052939899918</v>
      </c>
      <c r="P7" s="159">
        <v>0.23350939679910807</v>
      </c>
      <c r="Q7" s="159">
        <v>0.22957445407851038</v>
      </c>
    </row>
    <row r="8" spans="1:17" x14ac:dyDescent="0.25">
      <c r="A8" s="76" t="s">
        <v>81</v>
      </c>
      <c r="B8" s="159">
        <v>6.7631634191309722</v>
      </c>
      <c r="C8" s="159">
        <v>5.3752317227884685</v>
      </c>
      <c r="D8" s="159">
        <v>4.8645085164748334</v>
      </c>
      <c r="E8" s="159">
        <v>5.1933880890661301</v>
      </c>
      <c r="F8" s="159">
        <v>5.4895481729441462</v>
      </c>
      <c r="G8" s="159">
        <v>5.442507881715497</v>
      </c>
      <c r="H8" s="159">
        <v>6.0112009554299455</v>
      </c>
      <c r="I8" s="159">
        <v>7.0400992922256922</v>
      </c>
      <c r="J8" s="159">
        <v>6.6110968267482662</v>
      </c>
      <c r="K8" s="159">
        <v>6.0916438335225029</v>
      </c>
      <c r="L8" s="159">
        <v>6.1965750259015451</v>
      </c>
      <c r="M8" s="159">
        <v>7.4272499646046031</v>
      </c>
      <c r="N8" s="159">
        <v>5.8156590213773063</v>
      </c>
      <c r="O8" s="159">
        <v>5.2367554293363145</v>
      </c>
      <c r="P8" s="159">
        <v>5.4432616061942145</v>
      </c>
      <c r="Q8" s="159">
        <v>5.3515354361676186</v>
      </c>
    </row>
    <row r="9" spans="1:17" x14ac:dyDescent="0.25">
      <c r="A9" s="76" t="s">
        <v>80</v>
      </c>
      <c r="B9" s="159">
        <v>0.5535236238606468</v>
      </c>
      <c r="C9" s="159">
        <v>0.43992989048176684</v>
      </c>
      <c r="D9" s="159">
        <v>0.39813031498300161</v>
      </c>
      <c r="E9" s="159">
        <v>0.42504709956335512</v>
      </c>
      <c r="F9" s="159">
        <v>0.44928599380732953</v>
      </c>
      <c r="G9" s="159">
        <v>0.44543603324084546</v>
      </c>
      <c r="H9" s="159">
        <v>0.49198008836990503</v>
      </c>
      <c r="I9" s="159">
        <v>0.57618913385243387</v>
      </c>
      <c r="J9" s="159">
        <v>0.5410779019303269</v>
      </c>
      <c r="K9" s="159">
        <v>0.49856384668478165</v>
      </c>
      <c r="L9" s="159">
        <v>0.50715182397620262</v>
      </c>
      <c r="M9" s="159">
        <v>0.60787505209434378</v>
      </c>
      <c r="N9" s="159">
        <v>0.47597617522367441</v>
      </c>
      <c r="O9" s="159">
        <v>0.42859645152425069</v>
      </c>
      <c r="P9" s="159">
        <v>0.44549772098650481</v>
      </c>
      <c r="Q9" s="159">
        <v>0.43799049413281704</v>
      </c>
    </row>
    <row r="10" spans="1:17" x14ac:dyDescent="0.25">
      <c r="A10" s="129" t="s">
        <v>79</v>
      </c>
      <c r="B10" s="158">
        <v>2.6245169608400332</v>
      </c>
      <c r="C10" s="158">
        <v>2.0859154142273324</v>
      </c>
      <c r="D10" s="158">
        <v>1.8877238825140608</v>
      </c>
      <c r="E10" s="158">
        <v>2.0153490725099266</v>
      </c>
      <c r="F10" s="158">
        <v>2.1302771195038783</v>
      </c>
      <c r="G10" s="158">
        <v>2.1120226379068168</v>
      </c>
      <c r="H10" s="158">
        <v>2.3327099886299791</v>
      </c>
      <c r="I10" s="158">
        <v>2.7319848498971231</v>
      </c>
      <c r="J10" s="158">
        <v>2.5655059143589409</v>
      </c>
      <c r="K10" s="158">
        <v>2.3639266966775034</v>
      </c>
      <c r="L10" s="158">
        <v>2.4046463535973635</v>
      </c>
      <c r="M10" s="158">
        <v>2.8822227553105684</v>
      </c>
      <c r="N10" s="158">
        <v>2.256827876861851</v>
      </c>
      <c r="O10" s="158">
        <v>2.0321782267136621</v>
      </c>
      <c r="P10" s="158">
        <v>2.1123151286475546</v>
      </c>
      <c r="Q10" s="158">
        <v>2.0767198200517689</v>
      </c>
    </row>
    <row r="11" spans="1:17" x14ac:dyDescent="0.25">
      <c r="A11" s="92" t="s">
        <v>125</v>
      </c>
      <c r="B11" s="91">
        <v>0.42884286111963538</v>
      </c>
      <c r="C11" s="91">
        <v>0.34083602721488426</v>
      </c>
      <c r="D11" s="91">
        <v>0.30845177335873902</v>
      </c>
      <c r="E11" s="91">
        <v>0.32930557329426929</v>
      </c>
      <c r="F11" s="91">
        <v>0.34808467559429906</v>
      </c>
      <c r="G11" s="91">
        <v>0.34510191563002973</v>
      </c>
      <c r="H11" s="91">
        <v>0.38116195879574105</v>
      </c>
      <c r="I11" s="91">
        <v>0.44640298273796891</v>
      </c>
      <c r="J11" s="91">
        <v>0.41920052830631821</v>
      </c>
      <c r="K11" s="91">
        <v>0.3862627307067566</v>
      </c>
      <c r="L11" s="91">
        <v>0.39291627283960445</v>
      </c>
      <c r="M11" s="91">
        <v>0.47095167271309535</v>
      </c>
      <c r="N11" s="91">
        <v>0.36876291455103238</v>
      </c>
      <c r="O11" s="91">
        <v>0.33205543650591474</v>
      </c>
      <c r="P11" s="91">
        <v>0.3451497082592947</v>
      </c>
      <c r="Q11" s="91">
        <v>0.33933347837455163</v>
      </c>
    </row>
    <row r="12" spans="1:17" x14ac:dyDescent="0.25">
      <c r="A12" s="92" t="s">
        <v>26</v>
      </c>
      <c r="B12" s="91">
        <v>0.71364889415215171</v>
      </c>
      <c r="C12" s="91">
        <v>0.56719436409426027</v>
      </c>
      <c r="D12" s="91">
        <v>0.51330285965824896</v>
      </c>
      <c r="E12" s="91">
        <v>0.5480062268170407</v>
      </c>
      <c r="F12" s="91">
        <v>0.57925703405817519</v>
      </c>
      <c r="G12" s="91">
        <v>0.57429334329166792</v>
      </c>
      <c r="H12" s="91">
        <v>0.63430182719437578</v>
      </c>
      <c r="I12" s="91">
        <v>0.7428711629836362</v>
      </c>
      <c r="J12" s="91">
        <v>0.6976028297935073</v>
      </c>
      <c r="K12" s="91">
        <v>0.64279015838430087</v>
      </c>
      <c r="L12" s="91">
        <v>0.65386249610004288</v>
      </c>
      <c r="M12" s="91">
        <v>0.78372329564568755</v>
      </c>
      <c r="N12" s="91">
        <v>0.61366824548876475</v>
      </c>
      <c r="O12" s="91">
        <v>0.55258234785805982</v>
      </c>
      <c r="P12" s="91">
        <v>0.57437287628642153</v>
      </c>
      <c r="Q12" s="91">
        <v>0.56469393231485865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1.4820252055682459</v>
      </c>
      <c r="C14" s="157">
        <v>1.1778850229181881</v>
      </c>
      <c r="D14" s="157">
        <v>1.0659692494970727</v>
      </c>
      <c r="E14" s="157">
        <v>1.1380372723986163</v>
      </c>
      <c r="F14" s="157">
        <v>1.2029354098514038</v>
      </c>
      <c r="G14" s="157">
        <v>1.1926273789851194</v>
      </c>
      <c r="H14" s="157">
        <v>1.3172462026398624</v>
      </c>
      <c r="I14" s="157">
        <v>1.5427107041755181</v>
      </c>
      <c r="J14" s="157">
        <v>1.4487025562591154</v>
      </c>
      <c r="K14" s="157">
        <v>1.3348738075864457</v>
      </c>
      <c r="L14" s="157">
        <v>1.3578675846577164</v>
      </c>
      <c r="M14" s="157">
        <v>1.6275477869517854</v>
      </c>
      <c r="N14" s="157">
        <v>1.2743967168220538</v>
      </c>
      <c r="O14" s="157">
        <v>1.1475404423496876</v>
      </c>
      <c r="P14" s="157">
        <v>1.1927925441018385</v>
      </c>
      <c r="Q14" s="157">
        <v>1.1726924093623587</v>
      </c>
    </row>
    <row r="15" spans="1:17" x14ac:dyDescent="0.25">
      <c r="A15" s="156" t="s">
        <v>214</v>
      </c>
      <c r="B15" s="155">
        <v>28.687082530906004</v>
      </c>
      <c r="C15" s="155">
        <v>22.799939391999885</v>
      </c>
      <c r="D15" s="155">
        <v>20.633621965967503</v>
      </c>
      <c r="E15" s="155">
        <v>22.028619374276158</v>
      </c>
      <c r="F15" s="155">
        <v>23.284831629111832</v>
      </c>
      <c r="G15" s="155">
        <v>23.085302409850787</v>
      </c>
      <c r="H15" s="155">
        <v>25.497508670349106</v>
      </c>
      <c r="I15" s="155">
        <v>29.861752098221825</v>
      </c>
      <c r="J15" s="155">
        <v>28.042066786714976</v>
      </c>
      <c r="K15" s="155">
        <v>25.838720517505884</v>
      </c>
      <c r="L15" s="155">
        <v>26.283803622747595</v>
      </c>
      <c r="M15" s="155">
        <v>31.503916068267763</v>
      </c>
      <c r="N15" s="155">
        <v>24.66808503339346</v>
      </c>
      <c r="O15" s="155">
        <v>22.212569161140319</v>
      </c>
      <c r="P15" s="155">
        <v>23.088499457591102</v>
      </c>
      <c r="Q15" s="155">
        <v>22.699427650993389</v>
      </c>
    </row>
    <row r="16" spans="1:17" x14ac:dyDescent="0.25">
      <c r="A16" s="156" t="s">
        <v>213</v>
      </c>
      <c r="B16" s="204">
        <v>224.30133732779092</v>
      </c>
      <c r="C16" s="204">
        <v>180.0442349403358</v>
      </c>
      <c r="D16" s="204">
        <v>162.67327033445116</v>
      </c>
      <c r="E16" s="204">
        <v>177.99998979441318</v>
      </c>
      <c r="F16" s="204">
        <v>186.04530608550164</v>
      </c>
      <c r="G16" s="204">
        <v>187.65746158220452</v>
      </c>
      <c r="H16" s="204">
        <v>202.03635343429002</v>
      </c>
      <c r="I16" s="204">
        <v>233.05154345444555</v>
      </c>
      <c r="J16" s="204">
        <v>218.20114862969945</v>
      </c>
      <c r="K16" s="204">
        <v>201.57181457138591</v>
      </c>
      <c r="L16" s="204">
        <v>205.20966818228877</v>
      </c>
      <c r="M16" s="204">
        <v>243.09956125424043</v>
      </c>
      <c r="N16" s="204">
        <v>191.38905826430778</v>
      </c>
      <c r="O16" s="204">
        <v>171.68401106287246</v>
      </c>
      <c r="P16" s="204">
        <v>178.79872162874474</v>
      </c>
      <c r="Q16" s="204">
        <v>176.03722538946067</v>
      </c>
    </row>
    <row r="17" spans="1:17" x14ac:dyDescent="0.25">
      <c r="A17" s="152" t="s">
        <v>227</v>
      </c>
      <c r="B17" s="151">
        <v>159.86907412473965</v>
      </c>
      <c r="C17" s="151">
        <v>126.9755685541429</v>
      </c>
      <c r="D17" s="151">
        <v>114.89580386588159</v>
      </c>
      <c r="E17" s="151">
        <v>127.11128249767904</v>
      </c>
      <c r="F17" s="151">
        <v>132.77950511329175</v>
      </c>
      <c r="G17" s="151">
        <v>135.36860281431521</v>
      </c>
      <c r="H17" s="151">
        <v>144.55181013940521</v>
      </c>
      <c r="I17" s="151">
        <v>166.55731706752516</v>
      </c>
      <c r="J17" s="151">
        <v>155.92531993261184</v>
      </c>
      <c r="K17" s="151">
        <v>144.48231418497681</v>
      </c>
      <c r="L17" s="151">
        <v>145.25301269346673</v>
      </c>
      <c r="M17" s="151">
        <v>171.71598119625057</v>
      </c>
      <c r="N17" s="151">
        <v>134.17760483569836</v>
      </c>
      <c r="O17" s="151">
        <v>120.95837279546093</v>
      </c>
      <c r="P17" s="151">
        <v>125.54836417984461</v>
      </c>
      <c r="Q17" s="151">
        <v>123.4481623706787</v>
      </c>
    </row>
    <row r="18" spans="1:17" x14ac:dyDescent="0.25">
      <c r="A18" s="154" t="s">
        <v>33</v>
      </c>
      <c r="B18" s="83">
        <v>156.11467884731852</v>
      </c>
      <c r="C18" s="83">
        <v>120.68953775402866</v>
      </c>
      <c r="D18" s="83">
        <v>108.61519235832867</v>
      </c>
      <c r="E18" s="83">
        <v>74.560759973948151</v>
      </c>
      <c r="F18" s="83">
        <v>86.965276047893454</v>
      </c>
      <c r="G18" s="83">
        <v>43.324097986146548</v>
      </c>
      <c r="H18" s="83">
        <v>57.650034938643365</v>
      </c>
      <c r="I18" s="83">
        <v>87.681407830102003</v>
      </c>
      <c r="J18" s="83">
        <v>79.459468183397092</v>
      </c>
      <c r="K18" s="83">
        <v>15.98637433755998</v>
      </c>
      <c r="L18" s="83">
        <v>2.2042392500868315</v>
      </c>
      <c r="M18" s="83">
        <v>15.087165088610357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0</v>
      </c>
      <c r="C22" s="208">
        <v>0</v>
      </c>
      <c r="D22" s="208">
        <v>0</v>
      </c>
      <c r="E22" s="208">
        <v>40.182309191630736</v>
      </c>
      <c r="F22" s="208">
        <v>29.40338790284699</v>
      </c>
      <c r="G22" s="208">
        <v>64.334708948182566</v>
      </c>
      <c r="H22" s="208">
        <v>32.9357905560259</v>
      </c>
      <c r="I22" s="208">
        <v>14.828112326497944</v>
      </c>
      <c r="J22" s="208">
        <v>10.923511748962627</v>
      </c>
      <c r="K22" s="208">
        <v>26.529218565188327</v>
      </c>
      <c r="L22" s="208">
        <v>17.001582150231233</v>
      </c>
      <c r="M22" s="208">
        <v>0.62742172241224881</v>
      </c>
      <c r="N22" s="208">
        <v>0.62738770954482137</v>
      </c>
      <c r="O22" s="208">
        <v>1.5684477000795203</v>
      </c>
      <c r="P22" s="208">
        <v>0.31369424522559014</v>
      </c>
      <c r="Q22" s="208">
        <v>0.42152451815645936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3.7543952774211258</v>
      </c>
      <c r="C24" s="208">
        <v>6.2860308001142275</v>
      </c>
      <c r="D24" s="208">
        <v>6.280611507552921</v>
      </c>
      <c r="E24" s="208">
        <v>12.368213332100161</v>
      </c>
      <c r="F24" s="208">
        <v>16.410841162551307</v>
      </c>
      <c r="G24" s="208">
        <v>27.70979587998611</v>
      </c>
      <c r="H24" s="208">
        <v>53.965984644735947</v>
      </c>
      <c r="I24" s="208">
        <v>64.0477969109252</v>
      </c>
      <c r="J24" s="208">
        <v>65.542340000252139</v>
      </c>
      <c r="K24" s="208">
        <v>101.96672128222849</v>
      </c>
      <c r="L24" s="208">
        <v>126.04719129314866</v>
      </c>
      <c r="M24" s="208">
        <v>156.00139438522797</v>
      </c>
      <c r="N24" s="208">
        <v>133.55021712615354</v>
      </c>
      <c r="O24" s="208">
        <v>119.38992509538141</v>
      </c>
      <c r="P24" s="208">
        <v>125.23466993461902</v>
      </c>
      <c r="Q24" s="208">
        <v>123.02663785252224</v>
      </c>
    </row>
    <row r="25" spans="1:17" x14ac:dyDescent="0.25">
      <c r="A25" s="152" t="s">
        <v>226</v>
      </c>
      <c r="B25" s="264">
        <v>64.432263203051249</v>
      </c>
      <c r="C25" s="264">
        <v>53.068666386192888</v>
      </c>
      <c r="D25" s="264">
        <v>47.777466468569557</v>
      </c>
      <c r="E25" s="264">
        <v>50.888707296734125</v>
      </c>
      <c r="F25" s="264">
        <v>53.265800972209902</v>
      </c>
      <c r="G25" s="264">
        <v>52.288858767889302</v>
      </c>
      <c r="H25" s="264">
        <v>57.484543294884816</v>
      </c>
      <c r="I25" s="264">
        <v>66.494226386920388</v>
      </c>
      <c r="J25" s="264">
        <v>62.275828697087611</v>
      </c>
      <c r="K25" s="264">
        <v>57.089500386409085</v>
      </c>
      <c r="L25" s="264">
        <v>59.956655488822037</v>
      </c>
      <c r="M25" s="264">
        <v>71.38358005798986</v>
      </c>
      <c r="N25" s="264">
        <v>57.211453428609417</v>
      </c>
      <c r="O25" s="264">
        <v>50.725638267411519</v>
      </c>
      <c r="P25" s="264">
        <v>53.250357448900139</v>
      </c>
      <c r="Q25" s="264">
        <v>52.589063018781957</v>
      </c>
    </row>
    <row r="26" spans="1:17" x14ac:dyDescent="0.25">
      <c r="A26" s="150" t="s">
        <v>33</v>
      </c>
      <c r="B26" s="87">
        <v>33.091758312384222</v>
      </c>
      <c r="C26" s="87">
        <v>17.329989890228308</v>
      </c>
      <c r="D26" s="87">
        <v>16.714514406515267</v>
      </c>
      <c r="E26" s="87">
        <v>18.643880537807817</v>
      </c>
      <c r="F26" s="87">
        <v>17.468211107056426</v>
      </c>
      <c r="G26" s="87">
        <v>19.625787056329006</v>
      </c>
      <c r="H26" s="87">
        <v>22.708450772541944</v>
      </c>
      <c r="I26" s="87">
        <v>29.549213861070253</v>
      </c>
      <c r="J26" s="87">
        <v>28.182921714335397</v>
      </c>
      <c r="K26" s="87">
        <v>27.880256675706001</v>
      </c>
      <c r="L26" s="87">
        <v>20.329540008078006</v>
      </c>
      <c r="M26" s="87">
        <v>25.929782164076759</v>
      </c>
      <c r="N26" s="87">
        <v>14.797306963026488</v>
      </c>
      <c r="O26" s="87">
        <v>15.640509969139872</v>
      </c>
      <c r="P26" s="87">
        <v>12.60574830211263</v>
      </c>
      <c r="Q26" s="87">
        <v>12.099993874456366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5.7395670617602219</v>
      </c>
      <c r="C33" s="87">
        <v>12.184709682290446</v>
      </c>
      <c r="D33" s="87">
        <v>10.4280670683774</v>
      </c>
      <c r="E33" s="87">
        <v>10.085770045570699</v>
      </c>
      <c r="F33" s="87">
        <v>20.347267826930125</v>
      </c>
      <c r="G33" s="87">
        <v>18.545475580759295</v>
      </c>
      <c r="H33" s="87">
        <v>20.032725365233745</v>
      </c>
      <c r="I33" s="87">
        <v>22.662559443764472</v>
      </c>
      <c r="J33" s="87">
        <v>21.514012030299554</v>
      </c>
      <c r="K33" s="87">
        <v>17.387791143932457</v>
      </c>
      <c r="L33" s="87">
        <v>22.785031555582087</v>
      </c>
      <c r="M33" s="87">
        <v>27.21771226079904</v>
      </c>
      <c r="N33" s="87">
        <v>24.607054436056789</v>
      </c>
      <c r="O33" s="87">
        <v>22.636127411632373</v>
      </c>
      <c r="P33" s="87">
        <v>28.460681072551537</v>
      </c>
      <c r="Q33" s="87">
        <v>26.850895932911836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25.600937828906812</v>
      </c>
      <c r="C35" s="87">
        <v>23.553966813674133</v>
      </c>
      <c r="D35" s="87">
        <v>20.634884993676891</v>
      </c>
      <c r="E35" s="87">
        <v>22.159056713355611</v>
      </c>
      <c r="F35" s="87">
        <v>15.450322038223346</v>
      </c>
      <c r="G35" s="87">
        <v>14.117596130800997</v>
      </c>
      <c r="H35" s="87">
        <v>14.74336715710913</v>
      </c>
      <c r="I35" s="87">
        <v>14.282453082085674</v>
      </c>
      <c r="J35" s="87">
        <v>12.578894952452664</v>
      </c>
      <c r="K35" s="87">
        <v>11.821452566770628</v>
      </c>
      <c r="L35" s="87">
        <v>16.842083925161941</v>
      </c>
      <c r="M35" s="87">
        <v>18.236085633114051</v>
      </c>
      <c r="N35" s="87">
        <v>17.807092029526135</v>
      </c>
      <c r="O35" s="87">
        <v>12.449000886639274</v>
      </c>
      <c r="P35" s="87">
        <v>12.183928074235972</v>
      </c>
      <c r="Q35" s="87">
        <v>13.638173211413754</v>
      </c>
    </row>
    <row r="36" spans="1:17" x14ac:dyDescent="0.25">
      <c r="A36" s="156" t="s">
        <v>212</v>
      </c>
      <c r="B36" s="204">
        <v>553.68842097166623</v>
      </c>
      <c r="C36" s="204">
        <v>438.95150699461908</v>
      </c>
      <c r="D36" s="204">
        <v>392.78828876158133</v>
      </c>
      <c r="E36" s="204">
        <v>419.19021690336922</v>
      </c>
      <c r="F36" s="204">
        <v>442.60424194688972</v>
      </c>
      <c r="G36" s="204">
        <v>440.60163068977698</v>
      </c>
      <c r="H36" s="204">
        <v>485.39524702038261</v>
      </c>
      <c r="I36" s="204">
        <v>573.71432403227368</v>
      </c>
      <c r="J36" s="204">
        <v>534.85378454712077</v>
      </c>
      <c r="K36" s="204">
        <v>492.20641225954694</v>
      </c>
      <c r="L36" s="204">
        <v>503.46541796462844</v>
      </c>
      <c r="M36" s="204">
        <v>603.9064740789986</v>
      </c>
      <c r="N36" s="204">
        <v>475.69675782526235</v>
      </c>
      <c r="O36" s="204">
        <v>428.14562090020405</v>
      </c>
      <c r="P36" s="204">
        <v>444.08351282165722</v>
      </c>
      <c r="Q36" s="204">
        <v>436.49078771009101</v>
      </c>
    </row>
    <row r="37" spans="1:17" x14ac:dyDescent="0.25">
      <c r="A37" s="84" t="s">
        <v>33</v>
      </c>
      <c r="B37" s="83">
        <v>539.57702412679328</v>
      </c>
      <c r="C37" s="83">
        <v>418.06232701850257</v>
      </c>
      <c r="D37" s="83">
        <v>332.89277397640518</v>
      </c>
      <c r="E37" s="83">
        <v>345.19561426762084</v>
      </c>
      <c r="F37" s="83">
        <v>350.03824870754448</v>
      </c>
      <c r="G37" s="83">
        <v>378.63135129685179</v>
      </c>
      <c r="H37" s="83">
        <v>365.95339447756606</v>
      </c>
      <c r="I37" s="83">
        <v>520.98642356530775</v>
      </c>
      <c r="J37" s="83">
        <v>412.94469916996371</v>
      </c>
      <c r="K37" s="83">
        <v>362.32496750429658</v>
      </c>
      <c r="L37" s="83">
        <v>426.11574007439066</v>
      </c>
      <c r="M37" s="83">
        <v>511.82815747090422</v>
      </c>
      <c r="N37" s="83">
        <v>436.87951112048302</v>
      </c>
      <c r="O37" s="83">
        <v>364.41609473441844</v>
      </c>
      <c r="P37" s="83">
        <v>344.9368443545132</v>
      </c>
      <c r="Q37" s="83">
        <v>335.21053116293479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8.1476042361425626E-15</v>
      </c>
      <c r="E39" s="208">
        <v>0</v>
      </c>
      <c r="F39" s="208">
        <v>1.6295208472285125E-14</v>
      </c>
      <c r="G39" s="208">
        <v>0</v>
      </c>
      <c r="H39" s="208">
        <v>0</v>
      </c>
      <c r="I39" s="208">
        <v>1.691720183028492E-14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14.111396844872916</v>
      </c>
      <c r="C40" s="208">
        <v>20.889179976116505</v>
      </c>
      <c r="D40" s="208">
        <v>56.157872550833858</v>
      </c>
      <c r="E40" s="208">
        <v>54.71535266856926</v>
      </c>
      <c r="F40" s="208">
        <v>54.507776357321646</v>
      </c>
      <c r="G40" s="208">
        <v>49.152692331458809</v>
      </c>
      <c r="H40" s="208">
        <v>34.826529282656168</v>
      </c>
      <c r="I40" s="208">
        <v>26.462596194617461</v>
      </c>
      <c r="J40" s="208">
        <v>29.861907083572632</v>
      </c>
      <c r="K40" s="208">
        <v>23.783671126004553</v>
      </c>
      <c r="L40" s="208">
        <v>23.004712523872605</v>
      </c>
      <c r="M40" s="208">
        <v>21.164181882006609</v>
      </c>
      <c r="N40" s="208">
        <v>8.1119879426977022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84" t="s">
        <v>26</v>
      </c>
      <c r="B42" s="208">
        <v>0</v>
      </c>
      <c r="C42" s="208">
        <v>0</v>
      </c>
      <c r="D42" s="208">
        <v>3.7376422343422657</v>
      </c>
      <c r="E42" s="208">
        <v>19.279249967179098</v>
      </c>
      <c r="F42" s="208">
        <v>38.058216882023615</v>
      </c>
      <c r="G42" s="208">
        <v>12.817587061466359</v>
      </c>
      <c r="H42" s="208">
        <v>84.615323260160395</v>
      </c>
      <c r="I42" s="208">
        <v>26.265304272348434</v>
      </c>
      <c r="J42" s="208">
        <v>92.047178293584352</v>
      </c>
      <c r="K42" s="208">
        <v>106.09777362924582</v>
      </c>
      <c r="L42" s="208">
        <v>54.34496536636518</v>
      </c>
      <c r="M42" s="208">
        <v>70.914134726087852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30.705258762081662</v>
      </c>
      <c r="O43" s="208">
        <v>63.729526165785614</v>
      </c>
      <c r="P43" s="208">
        <v>99.146668467144025</v>
      </c>
      <c r="Q43" s="208">
        <v>101.28025654715621</v>
      </c>
    </row>
    <row r="44" spans="1:17" x14ac:dyDescent="0.25">
      <c r="A44" s="243" t="s">
        <v>211</v>
      </c>
      <c r="B44" s="242">
        <v>28.327208735715431</v>
      </c>
      <c r="C44" s="242">
        <v>22.513918646938954</v>
      </c>
      <c r="D44" s="242">
        <v>20.374777245964321</v>
      </c>
      <c r="E44" s="242">
        <v>21.752274686785242</v>
      </c>
      <c r="F44" s="242">
        <v>22.992728006524406</v>
      </c>
      <c r="G44" s="242">
        <v>22.795701841985274</v>
      </c>
      <c r="H44" s="242">
        <v>25.177647450470179</v>
      </c>
      <c r="I44" s="242">
        <v>29.487142304874958</v>
      </c>
      <c r="J44" s="242">
        <v>27.690284586881635</v>
      </c>
      <c r="K44" s="242">
        <v>25.514578862268355</v>
      </c>
      <c r="L44" s="242">
        <v>25.954078487695206</v>
      </c>
      <c r="M44" s="242">
        <v>31.108705651640747</v>
      </c>
      <c r="N44" s="242">
        <v>24.358628769533677</v>
      </c>
      <c r="O44" s="242">
        <v>21.933916859835694</v>
      </c>
      <c r="P44" s="242">
        <v>22.798858783391928</v>
      </c>
      <c r="Q44" s="242">
        <v>22.414667805909239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155.35064595099527</v>
      </c>
      <c r="C47" s="96">
        <v>193.47055486564599</v>
      </c>
      <c r="D47" s="96">
        <v>182.50569852571829</v>
      </c>
      <c r="E47" s="96">
        <v>183.73289462842067</v>
      </c>
      <c r="F47" s="96">
        <v>201.39692551132055</v>
      </c>
      <c r="G47" s="96">
        <v>208.86312821884812</v>
      </c>
      <c r="H47" s="96">
        <v>160.18522469852147</v>
      </c>
      <c r="I47" s="96">
        <v>196.01552091501196</v>
      </c>
      <c r="J47" s="96">
        <v>161.83793434557239</v>
      </c>
      <c r="K47" s="96">
        <v>183.18690727244334</v>
      </c>
      <c r="L47" s="96">
        <v>207.59648624144643</v>
      </c>
      <c r="M47" s="96">
        <v>199.60494614460418</v>
      </c>
      <c r="N47" s="96">
        <v>199.36759393535937</v>
      </c>
      <c r="O47" s="96">
        <v>199.35554421287259</v>
      </c>
      <c r="P47" s="96">
        <v>197.23379476214936</v>
      </c>
      <c r="Q47" s="96">
        <v>207.15892832069233</v>
      </c>
    </row>
    <row r="48" spans="1:17" x14ac:dyDescent="0.25">
      <c r="A48" s="132" t="s">
        <v>83</v>
      </c>
      <c r="B48" s="160">
        <v>0.80038405345580177</v>
      </c>
      <c r="C48" s="160">
        <v>0.99451098968475637</v>
      </c>
      <c r="D48" s="160">
        <v>0.93439847132976062</v>
      </c>
      <c r="E48" s="160">
        <v>0.94092807767728559</v>
      </c>
      <c r="F48" s="160">
        <v>1.0315298855737105</v>
      </c>
      <c r="G48" s="160">
        <v>1.0650078609305007</v>
      </c>
      <c r="H48" s="160">
        <v>0.81500939906930048</v>
      </c>
      <c r="I48" s="160">
        <v>0.99429950996136918</v>
      </c>
      <c r="J48" s="160">
        <v>0.8217859311451613</v>
      </c>
      <c r="K48" s="160">
        <v>0.92758241091203708</v>
      </c>
      <c r="L48" s="160">
        <v>1.0506586115856484</v>
      </c>
      <c r="M48" s="160">
        <v>1.0106474447031828</v>
      </c>
      <c r="N48" s="160">
        <v>1.0110853694332231</v>
      </c>
      <c r="O48" s="160">
        <v>1.0102226176175306</v>
      </c>
      <c r="P48" s="160">
        <v>0.99127300558305254</v>
      </c>
      <c r="Q48" s="160">
        <v>1.0412635279876423</v>
      </c>
    </row>
    <row r="49" spans="1:17" x14ac:dyDescent="0.25">
      <c r="A49" s="76" t="s">
        <v>82</v>
      </c>
      <c r="B49" s="159">
        <v>0.21457501051975075</v>
      </c>
      <c r="C49" s="159">
        <v>0.26661851289044763</v>
      </c>
      <c r="D49" s="159">
        <v>0.25050294411730706</v>
      </c>
      <c r="E49" s="159">
        <v>0.25225346668789123</v>
      </c>
      <c r="F49" s="159">
        <v>0.27654291098471895</v>
      </c>
      <c r="G49" s="159">
        <v>0.28551802347396332</v>
      </c>
      <c r="H49" s="159">
        <v>0.21849592033213594</v>
      </c>
      <c r="I49" s="159">
        <v>0.26656181727829165</v>
      </c>
      <c r="J49" s="159">
        <v>0.2203126412365406</v>
      </c>
      <c r="K49" s="159">
        <v>0.24867562605728152</v>
      </c>
      <c r="L49" s="159">
        <v>0.28167113232735924</v>
      </c>
      <c r="M49" s="159">
        <v>0.270944536116898</v>
      </c>
      <c r="N49" s="159">
        <v>0.27106193938492856</v>
      </c>
      <c r="O49" s="159">
        <v>0.27083064419716352</v>
      </c>
      <c r="P49" s="159">
        <v>0.26575044153184668</v>
      </c>
      <c r="Q49" s="159">
        <v>0.27915240378301615</v>
      </c>
    </row>
    <row r="50" spans="1:17" x14ac:dyDescent="0.25">
      <c r="A50" s="76" t="s">
        <v>81</v>
      </c>
      <c r="B50" s="159">
        <v>1.6265047793851273</v>
      </c>
      <c r="C50" s="159">
        <v>2.0210008818755334</v>
      </c>
      <c r="D50" s="159">
        <v>1.8988429028614295</v>
      </c>
      <c r="E50" s="159">
        <v>1.9121120776855622</v>
      </c>
      <c r="F50" s="159">
        <v>2.0962290312008118</v>
      </c>
      <c r="G50" s="159">
        <v>2.1642614797320512</v>
      </c>
      <c r="H50" s="159">
        <v>1.6562257545067645</v>
      </c>
      <c r="I50" s="159">
        <v>2.0205711222128473</v>
      </c>
      <c r="J50" s="159">
        <v>1.669996720784084</v>
      </c>
      <c r="K50" s="159">
        <v>1.8849916088505891</v>
      </c>
      <c r="L50" s="159">
        <v>2.1351015751347266</v>
      </c>
      <c r="M50" s="159">
        <v>2.0537926661402017</v>
      </c>
      <c r="N50" s="159">
        <v>2.054682597246833</v>
      </c>
      <c r="O50" s="159">
        <v>2.0529293514823919</v>
      </c>
      <c r="P50" s="159">
        <v>2.0144207949856772</v>
      </c>
      <c r="Q50" s="159">
        <v>2.1160093052314206</v>
      </c>
    </row>
    <row r="51" spans="1:17" x14ac:dyDescent="0.25">
      <c r="A51" s="76" t="s">
        <v>80</v>
      </c>
      <c r="B51" s="159">
        <v>0.58311024817251855</v>
      </c>
      <c r="C51" s="159">
        <v>0.72453911032024165</v>
      </c>
      <c r="D51" s="159">
        <v>0.68074485261993833</v>
      </c>
      <c r="E51" s="159">
        <v>0.68550191938224414</v>
      </c>
      <c r="F51" s="159">
        <v>0.75150878503537244</v>
      </c>
      <c r="G51" s="159">
        <v>0.77589876436382654</v>
      </c>
      <c r="H51" s="159">
        <v>0.5937653691403515</v>
      </c>
      <c r="I51" s="159">
        <v>0.72438503929214548</v>
      </c>
      <c r="J51" s="159">
        <v>0.59870233069454926</v>
      </c>
      <c r="K51" s="159">
        <v>0.67577909316411611</v>
      </c>
      <c r="L51" s="159">
        <v>0.76544479003682775</v>
      </c>
      <c r="M51" s="159">
        <v>0.73629513200732144</v>
      </c>
      <c r="N51" s="159">
        <v>0.73661417684200092</v>
      </c>
      <c r="O51" s="159">
        <v>0.73598562930511813</v>
      </c>
      <c r="P51" s="159">
        <v>0.72218011565390483</v>
      </c>
      <c r="Q51" s="159">
        <v>0.75860011402812766</v>
      </c>
    </row>
    <row r="52" spans="1:17" x14ac:dyDescent="0.25">
      <c r="A52" s="129" t="s">
        <v>79</v>
      </c>
      <c r="B52" s="158">
        <v>0.9538613770507629</v>
      </c>
      <c r="C52" s="158">
        <v>1.1852130461832138</v>
      </c>
      <c r="D52" s="158">
        <v>1.1135736759477446</v>
      </c>
      <c r="E52" s="158">
        <v>1.1213553643451553</v>
      </c>
      <c r="F52" s="158">
        <v>1.2293304856262857</v>
      </c>
      <c r="G52" s="158">
        <v>1.2692280167387824</v>
      </c>
      <c r="H52" s="158">
        <v>0.97129119995453161</v>
      </c>
      <c r="I52" s="158">
        <v>1.1849610142501716</v>
      </c>
      <c r="J52" s="158">
        <v>0.97936716322441475</v>
      </c>
      <c r="K52" s="158">
        <v>1.1054506045946373</v>
      </c>
      <c r="L52" s="158">
        <v>1.2521272328330704</v>
      </c>
      <c r="M52" s="158">
        <v>1.2044437406706114</v>
      </c>
      <c r="N52" s="158">
        <v>1.2049656394818604</v>
      </c>
      <c r="O52" s="158">
        <v>1.2039374510373051</v>
      </c>
      <c r="P52" s="158">
        <v>1.1813541637369873</v>
      </c>
      <c r="Q52" s="158">
        <v>1.2409305987427135</v>
      </c>
    </row>
    <row r="53" spans="1:17" x14ac:dyDescent="0.25">
      <c r="A53" s="92" t="s">
        <v>125</v>
      </c>
      <c r="B53" s="91">
        <v>0.15585978225686034</v>
      </c>
      <c r="C53" s="91">
        <v>0.1936623620061671</v>
      </c>
      <c r="D53" s="91">
        <v>0.1819565765382179</v>
      </c>
      <c r="E53" s="91">
        <v>0.18322809490387515</v>
      </c>
      <c r="F53" s="91">
        <v>0.2008710976471757</v>
      </c>
      <c r="G53" s="91">
        <v>0.20739030542871598</v>
      </c>
      <c r="H53" s="91">
        <v>0.15870779399935958</v>
      </c>
      <c r="I53" s="91">
        <v>0.19362118029659084</v>
      </c>
      <c r="J53" s="91">
        <v>0.16002739651922493</v>
      </c>
      <c r="K53" s="91">
        <v>0.18062927661517586</v>
      </c>
      <c r="L53" s="91">
        <v>0.20459605825602223</v>
      </c>
      <c r="M53" s="91">
        <v>0.19680463396262407</v>
      </c>
      <c r="N53" s="91">
        <v>0.19688991159000097</v>
      </c>
      <c r="O53" s="91">
        <v>0.19672190685582991</v>
      </c>
      <c r="P53" s="91">
        <v>0.19303182533459826</v>
      </c>
      <c r="Q53" s="91">
        <v>0.20276654194126331</v>
      </c>
    </row>
    <row r="54" spans="1:17" x14ac:dyDescent="0.25">
      <c r="A54" s="92" t="s">
        <v>26</v>
      </c>
      <c r="B54" s="91">
        <v>0.2593704392326906</v>
      </c>
      <c r="C54" s="91">
        <v>0.32227872494778192</v>
      </c>
      <c r="D54" s="91">
        <v>0.30279881374540374</v>
      </c>
      <c r="E54" s="91">
        <v>0.30491478152245005</v>
      </c>
      <c r="F54" s="91">
        <v>0.33427497505442838</v>
      </c>
      <c r="G54" s="91">
        <v>0.34512376337725986</v>
      </c>
      <c r="H54" s="91">
        <v>0.26410989187336281</v>
      </c>
      <c r="I54" s="91">
        <v>0.32221019336159279</v>
      </c>
      <c r="J54" s="91">
        <v>0.26630587777963061</v>
      </c>
      <c r="K54" s="91">
        <v>0.3005900183842915</v>
      </c>
      <c r="L54" s="91">
        <v>0.34047378179758653</v>
      </c>
      <c r="M54" s="91">
        <v>0.32750786389391262</v>
      </c>
      <c r="N54" s="91">
        <v>0.3276497766782705</v>
      </c>
      <c r="O54" s="91">
        <v>0.32737019549918667</v>
      </c>
      <c r="P54" s="91">
        <v>0.32122943198016046</v>
      </c>
      <c r="Q54" s="91">
        <v>0.33742923468433333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0.53863115556121199</v>
      </c>
      <c r="C56" s="157">
        <v>0.66927195922926463</v>
      </c>
      <c r="D56" s="157">
        <v>0.6288182856641229</v>
      </c>
      <c r="E56" s="157">
        <v>0.63321248791883</v>
      </c>
      <c r="F56" s="157">
        <v>0.69418441292468158</v>
      </c>
      <c r="G56" s="157">
        <v>0.71671394793280663</v>
      </c>
      <c r="H56" s="157">
        <v>0.54847351408180922</v>
      </c>
      <c r="I56" s="157">
        <v>0.6691296405919881</v>
      </c>
      <c r="J56" s="157">
        <v>0.55303388892555927</v>
      </c>
      <c r="K56" s="157">
        <v>0.62423130959516993</v>
      </c>
      <c r="L56" s="157">
        <v>0.70705739277946156</v>
      </c>
      <c r="M56" s="157">
        <v>0.68013124281407489</v>
      </c>
      <c r="N56" s="157">
        <v>0.68042595121358895</v>
      </c>
      <c r="O56" s="157">
        <v>0.67984534868228841</v>
      </c>
      <c r="P56" s="157">
        <v>0.66709290642222874</v>
      </c>
      <c r="Q56" s="157">
        <v>0.7007348221171168</v>
      </c>
    </row>
    <row r="57" spans="1:17" x14ac:dyDescent="0.25">
      <c r="A57" s="156" t="s">
        <v>210</v>
      </c>
      <c r="B57" s="204">
        <v>6.1816285175942607</v>
      </c>
      <c r="C57" s="204">
        <v>7.4833703602978874</v>
      </c>
      <c r="D57" s="204">
        <v>7.1140282943703106</v>
      </c>
      <c r="E57" s="204">
        <v>7.1033278178064858</v>
      </c>
      <c r="F57" s="204">
        <v>8.0276374731173732</v>
      </c>
      <c r="G57" s="204">
        <v>8.2341664236168697</v>
      </c>
      <c r="H57" s="204">
        <v>6.67037454354913</v>
      </c>
      <c r="I57" s="204">
        <v>8.1253390864822119</v>
      </c>
      <c r="J57" s="204">
        <v>7.3036296969941201</v>
      </c>
      <c r="K57" s="204">
        <v>8.5236157632361103</v>
      </c>
      <c r="L57" s="204">
        <v>9.3134371299674505</v>
      </c>
      <c r="M57" s="204">
        <v>9.157636573686494</v>
      </c>
      <c r="N57" s="204">
        <v>8.8261403600030679</v>
      </c>
      <c r="O57" s="204">
        <v>8.8505081621287776</v>
      </c>
      <c r="P57" s="204">
        <v>8.630735076787369</v>
      </c>
      <c r="Q57" s="204">
        <v>9.3584558475582291</v>
      </c>
    </row>
    <row r="58" spans="1:17" x14ac:dyDescent="0.25">
      <c r="A58" s="156" t="s">
        <v>209</v>
      </c>
      <c r="B58" s="204">
        <v>20.459086272002107</v>
      </c>
      <c r="C58" s="204">
        <v>25.86886390438751</v>
      </c>
      <c r="D58" s="204">
        <v>23.958465708991618</v>
      </c>
      <c r="E58" s="204">
        <v>24.12361828603791</v>
      </c>
      <c r="F58" s="204">
        <v>26.231961147731369</v>
      </c>
      <c r="G58" s="204">
        <v>27.110920992737295</v>
      </c>
      <c r="H58" s="204">
        <v>20.264200523390453</v>
      </c>
      <c r="I58" s="204">
        <v>25.341713350145664</v>
      </c>
      <c r="J58" s="204">
        <v>19.698950148710004</v>
      </c>
      <c r="K58" s="204">
        <v>21.867454994711547</v>
      </c>
      <c r="L58" s="204">
        <v>25.620681166906834</v>
      </c>
      <c r="M58" s="204">
        <v>24.193861526632613</v>
      </c>
      <c r="N58" s="204">
        <v>25.084222481130368</v>
      </c>
      <c r="O58" s="204">
        <v>25.178441335672641</v>
      </c>
      <c r="P58" s="204">
        <v>24.912377184645479</v>
      </c>
      <c r="Q58" s="204">
        <v>26.047206385814555</v>
      </c>
    </row>
    <row r="59" spans="1:17" x14ac:dyDescent="0.25">
      <c r="A59" s="152" t="s">
        <v>225</v>
      </c>
      <c r="B59" s="151">
        <v>17.49153324987266</v>
      </c>
      <c r="C59" s="151">
        <v>21.96382204638023</v>
      </c>
      <c r="D59" s="151">
        <v>20.391330252671395</v>
      </c>
      <c r="E59" s="151">
        <v>20.614204212835801</v>
      </c>
      <c r="F59" s="151">
        <v>22.279387590117029</v>
      </c>
      <c r="G59" s="151">
        <v>23.074310986467353</v>
      </c>
      <c r="H59" s="151">
        <v>17.188072213742618</v>
      </c>
      <c r="I59" s="151">
        <v>21.359993507832453</v>
      </c>
      <c r="J59" s="151">
        <v>16.540818191853667</v>
      </c>
      <c r="K59" s="151">
        <v>18.298119254821245</v>
      </c>
      <c r="L59" s="151">
        <v>21.388964336024696</v>
      </c>
      <c r="M59" s="151">
        <v>20.108705899754252</v>
      </c>
      <c r="N59" s="151">
        <v>20.906200386332003</v>
      </c>
      <c r="O59" s="151">
        <v>21.029574917298486</v>
      </c>
      <c r="P59" s="151">
        <v>20.74130801814055</v>
      </c>
      <c r="Q59" s="151">
        <v>21.172032648246777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3.8529615243449733</v>
      </c>
      <c r="C61" s="208">
        <v>5.6267763833431577</v>
      </c>
      <c r="D61" s="208">
        <v>4.5921341578893902</v>
      </c>
      <c r="E61" s="208">
        <v>3.8216378471872225</v>
      </c>
      <c r="F61" s="208">
        <v>1.333019210037899</v>
      </c>
      <c r="G61" s="208">
        <v>6.7025977225893234</v>
      </c>
      <c r="H61" s="208">
        <v>2.8686976612868853</v>
      </c>
      <c r="I61" s="208">
        <v>2.5073727108516377</v>
      </c>
      <c r="J61" s="208">
        <v>0.15425524707989932</v>
      </c>
      <c r="K61" s="208">
        <v>3.4358556511840712</v>
      </c>
      <c r="L61" s="208">
        <v>3.3418293239093191</v>
      </c>
      <c r="M61" s="208">
        <v>2.0622098428026354</v>
      </c>
      <c r="N61" s="208">
        <v>1.8960880852456763</v>
      </c>
      <c r="O61" s="208">
        <v>2.6836459849139103</v>
      </c>
      <c r="P61" s="208">
        <v>3.4731868979947467</v>
      </c>
      <c r="Q61" s="208">
        <v>3.1693033044592367</v>
      </c>
    </row>
    <row r="62" spans="1:17" x14ac:dyDescent="0.25">
      <c r="A62" s="154" t="s">
        <v>125</v>
      </c>
      <c r="B62" s="208">
        <v>11.785770847388441</v>
      </c>
      <c r="C62" s="208">
        <v>14.466171159113902</v>
      </c>
      <c r="D62" s="208">
        <v>15.799196094782003</v>
      </c>
      <c r="E62" s="208">
        <v>16.792566365648579</v>
      </c>
      <c r="F62" s="208">
        <v>20.946368380079129</v>
      </c>
      <c r="G62" s="208">
        <v>16.371713263878028</v>
      </c>
      <c r="H62" s="208">
        <v>14.041631843040804</v>
      </c>
      <c r="I62" s="208">
        <v>13.622176300437125</v>
      </c>
      <c r="J62" s="208">
        <v>16.386562944773768</v>
      </c>
      <c r="K62" s="208">
        <v>14.862263603637173</v>
      </c>
      <c r="L62" s="208">
        <v>15.314405643426301</v>
      </c>
      <c r="M62" s="208">
        <v>18.046496056951618</v>
      </c>
      <c r="N62" s="208">
        <v>14.53436897333548</v>
      </c>
      <c r="O62" s="208">
        <v>11.473711424889713</v>
      </c>
      <c r="P62" s="208">
        <v>10.071542278969435</v>
      </c>
      <c r="Q62" s="208">
        <v>10.281567333217291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1.8528008781392458</v>
      </c>
      <c r="C64" s="208">
        <v>1.8708745039231691</v>
      </c>
      <c r="D64" s="208">
        <v>0</v>
      </c>
      <c r="E64" s="208">
        <v>0</v>
      </c>
      <c r="F64" s="208">
        <v>0</v>
      </c>
      <c r="G64" s="208">
        <v>0</v>
      </c>
      <c r="H64" s="208">
        <v>0.2777427094149304</v>
      </c>
      <c r="I64" s="208">
        <v>5.23044449654369</v>
      </c>
      <c r="J64" s="208">
        <v>0</v>
      </c>
      <c r="K64" s="208">
        <v>0</v>
      </c>
      <c r="L64" s="208">
        <v>2.7327293686890743</v>
      </c>
      <c r="M64" s="208">
        <v>0</v>
      </c>
      <c r="N64" s="208">
        <v>4.4757433277508447</v>
      </c>
      <c r="O64" s="208">
        <v>6.872217507494863</v>
      </c>
      <c r="P64" s="208">
        <v>7.1965788411763691</v>
      </c>
      <c r="Q64" s="208">
        <v>7.7211620105702492</v>
      </c>
    </row>
    <row r="65" spans="1:17" x14ac:dyDescent="0.25">
      <c r="A65" s="152" t="s">
        <v>224</v>
      </c>
      <c r="B65" s="151">
        <v>2.9675530221294486</v>
      </c>
      <c r="C65" s="151">
        <v>3.9050418580072783</v>
      </c>
      <c r="D65" s="151">
        <v>3.5671354563202233</v>
      </c>
      <c r="E65" s="151">
        <v>3.5094140732021097</v>
      </c>
      <c r="F65" s="151">
        <v>3.9525735576143406</v>
      </c>
      <c r="G65" s="151">
        <v>4.0366100062699424</v>
      </c>
      <c r="H65" s="151">
        <v>3.0761283096478356</v>
      </c>
      <c r="I65" s="151">
        <v>3.9817198423132103</v>
      </c>
      <c r="J65" s="151">
        <v>3.1581319568563382</v>
      </c>
      <c r="K65" s="151">
        <v>3.5693357398903034</v>
      </c>
      <c r="L65" s="151">
        <v>4.2317168308821369</v>
      </c>
      <c r="M65" s="151">
        <v>4.0851556268783611</v>
      </c>
      <c r="N65" s="151">
        <v>4.1780220947983642</v>
      </c>
      <c r="O65" s="151">
        <v>4.1488664183741557</v>
      </c>
      <c r="P65" s="151">
        <v>4.17106916650493</v>
      </c>
      <c r="Q65" s="151">
        <v>4.4261488136972238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1.6697228995502682</v>
      </c>
      <c r="C70" s="87">
        <v>1.2826483937103501</v>
      </c>
      <c r="D70" s="87">
        <v>1.5756925173669698</v>
      </c>
      <c r="E70" s="87">
        <v>1.8873580715765539</v>
      </c>
      <c r="F70" s="87">
        <v>1.6862604605217431</v>
      </c>
      <c r="G70" s="87">
        <v>1.9019324669125366</v>
      </c>
      <c r="H70" s="87">
        <v>1.5025241962260796</v>
      </c>
      <c r="I70" s="87">
        <v>1.0004200262204896</v>
      </c>
      <c r="J70" s="87">
        <v>1.3097514479258374</v>
      </c>
      <c r="K70" s="87">
        <v>1.461537348819933</v>
      </c>
      <c r="L70" s="87">
        <v>0.96871332533586729</v>
      </c>
      <c r="M70" s="87">
        <v>0.87874455820305686</v>
      </c>
      <c r="N70" s="87">
        <v>0.54774025014292504</v>
      </c>
      <c r="O70" s="87">
        <v>0.64036491194113077</v>
      </c>
      <c r="P70" s="87">
        <v>0.26448193091739247</v>
      </c>
      <c r="Q70" s="87">
        <v>0.11510364607943675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1.2978301225791804</v>
      </c>
      <c r="C75" s="87">
        <v>2.6223934642969282</v>
      </c>
      <c r="D75" s="87">
        <v>1.9914429389532535</v>
      </c>
      <c r="E75" s="87">
        <v>1.6220560016255561</v>
      </c>
      <c r="F75" s="87">
        <v>2.2663130970925973</v>
      </c>
      <c r="G75" s="87">
        <v>2.1346775393574058</v>
      </c>
      <c r="H75" s="87">
        <v>1.573604113421756</v>
      </c>
      <c r="I75" s="87">
        <v>2.9812998160927209</v>
      </c>
      <c r="J75" s="87">
        <v>1.848380508930501</v>
      </c>
      <c r="K75" s="87">
        <v>2.1077983910703701</v>
      </c>
      <c r="L75" s="87">
        <v>3.2630035055462696</v>
      </c>
      <c r="M75" s="87">
        <v>3.2064110686753038</v>
      </c>
      <c r="N75" s="87">
        <v>3.630281844655439</v>
      </c>
      <c r="O75" s="87">
        <v>3.5085015064330252</v>
      </c>
      <c r="P75" s="87">
        <v>3.9065872355875375</v>
      </c>
      <c r="Q75" s="87">
        <v>4.3110451676177872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0.44902492387055354</v>
      </c>
    </row>
    <row r="77" spans="1:17" x14ac:dyDescent="0.25">
      <c r="A77" s="156" t="s">
        <v>208</v>
      </c>
      <c r="B77" s="204">
        <v>108.13041656805532</v>
      </c>
      <c r="C77" s="204">
        <v>134.59201350230052</v>
      </c>
      <c r="D77" s="204">
        <v>128.10799021554553</v>
      </c>
      <c r="E77" s="204">
        <v>128.94209505673666</v>
      </c>
      <c r="F77" s="204">
        <v>141.60104129996108</v>
      </c>
      <c r="G77" s="204">
        <v>146.14202307755642</v>
      </c>
      <c r="H77" s="204">
        <v>112.21023610953964</v>
      </c>
      <c r="I77" s="204">
        <v>136.88227703203691</v>
      </c>
      <c r="J77" s="204">
        <v>113.72775649823058</v>
      </c>
      <c r="K77" s="204">
        <v>128.65201463118478</v>
      </c>
      <c r="L77" s="204">
        <v>145.37708611895761</v>
      </c>
      <c r="M77" s="204">
        <v>140.04203017478019</v>
      </c>
      <c r="N77" s="204">
        <v>139.23047622170756</v>
      </c>
      <c r="O77" s="204">
        <v>139.1150162986965</v>
      </c>
      <c r="P77" s="204">
        <v>137.98291507564511</v>
      </c>
      <c r="Q77" s="204">
        <v>144.82295054196936</v>
      </c>
    </row>
    <row r="78" spans="1:17" x14ac:dyDescent="0.25">
      <c r="A78" s="152" t="s">
        <v>222</v>
      </c>
      <c r="B78" s="261">
        <v>101.87671752888352</v>
      </c>
      <c r="C78" s="261">
        <v>127.02139584082792</v>
      </c>
      <c r="D78" s="261">
        <v>120.91102071430174</v>
      </c>
      <c r="E78" s="261">
        <v>121.75595078703429</v>
      </c>
      <c r="F78" s="261">
        <v>133.47981101095769</v>
      </c>
      <c r="G78" s="261">
        <v>137.81185595327995</v>
      </c>
      <c r="H78" s="261">
        <v>105.46209284030554</v>
      </c>
      <c r="I78" s="261">
        <v>128.66220604371193</v>
      </c>
      <c r="J78" s="261">
        <v>106.33897506489814</v>
      </c>
      <c r="K78" s="261">
        <v>120.0290235282571</v>
      </c>
      <c r="L78" s="261">
        <v>135.95506526065287</v>
      </c>
      <c r="M78" s="261">
        <v>130.77762632408817</v>
      </c>
      <c r="N78" s="261">
        <v>130.30143344085349</v>
      </c>
      <c r="O78" s="261">
        <v>130.16132161579</v>
      </c>
      <c r="P78" s="261">
        <v>129.25155577389643</v>
      </c>
      <c r="Q78" s="261">
        <v>135.3553861007494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0</v>
      </c>
      <c r="E79" s="83">
        <v>0</v>
      </c>
      <c r="F79" s="83">
        <v>0</v>
      </c>
      <c r="G79" s="83">
        <v>0</v>
      </c>
      <c r="H79" s="83">
        <v>0</v>
      </c>
      <c r="I79" s="83">
        <v>0</v>
      </c>
      <c r="J79" s="83">
        <v>0</v>
      </c>
      <c r="K79" s="83">
        <v>0</v>
      </c>
      <c r="L79" s="83">
        <v>0</v>
      </c>
      <c r="M79" s="83">
        <v>0</v>
      </c>
      <c r="N79" s="83">
        <v>0</v>
      </c>
      <c r="O79" s="83">
        <v>7.2121708901723043</v>
      </c>
      <c r="P79" s="83">
        <v>30.894375873098475</v>
      </c>
      <c r="Q79" s="83">
        <v>17.33596637083653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1.3658907213224172E-14</v>
      </c>
      <c r="G80" s="208">
        <v>0</v>
      </c>
      <c r="H80" s="208">
        <v>0</v>
      </c>
      <c r="I80" s="208">
        <v>1.3748134121779198E-14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5.07041291955144E-15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27.192357227297943</v>
      </c>
      <c r="C82" s="208">
        <v>26.795888007231209</v>
      </c>
      <c r="D82" s="208">
        <v>0</v>
      </c>
      <c r="E82" s="208">
        <v>0</v>
      </c>
      <c r="F82" s="208">
        <v>0</v>
      </c>
      <c r="G82" s="208">
        <v>0</v>
      </c>
      <c r="H82" s="208">
        <v>0</v>
      </c>
      <c r="I82" s="208">
        <v>0</v>
      </c>
      <c r="J82" s="208">
        <v>0</v>
      </c>
      <c r="K82" s="208">
        <v>0</v>
      </c>
      <c r="L82" s="208">
        <v>0</v>
      </c>
      <c r="M82" s="208">
        <v>0</v>
      </c>
      <c r="N82" s="208">
        <v>8.5593290676383091</v>
      </c>
      <c r="O82" s="208">
        <v>14.465017699720043</v>
      </c>
      <c r="P82" s="208">
        <v>7.5813195760519552</v>
      </c>
      <c r="Q82" s="208">
        <v>3.2007452564013539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74.684360301585571</v>
      </c>
      <c r="C84" s="208">
        <v>100.22550783359671</v>
      </c>
      <c r="D84" s="208">
        <v>120.91102071430174</v>
      </c>
      <c r="E84" s="208">
        <v>121.75595078703429</v>
      </c>
      <c r="F84" s="208">
        <v>133.47981101095769</v>
      </c>
      <c r="G84" s="208">
        <v>137.81185595327995</v>
      </c>
      <c r="H84" s="208">
        <v>105.46209284030554</v>
      </c>
      <c r="I84" s="208">
        <v>128.66220604371193</v>
      </c>
      <c r="J84" s="208">
        <v>106.33897506489814</v>
      </c>
      <c r="K84" s="208">
        <v>120.0290235282571</v>
      </c>
      <c r="L84" s="208">
        <v>135.95506526065287</v>
      </c>
      <c r="M84" s="208">
        <v>130.77762632408817</v>
      </c>
      <c r="N84" s="208">
        <v>121.74210437321517</v>
      </c>
      <c r="O84" s="208">
        <v>108.48413302589766</v>
      </c>
      <c r="P84" s="208">
        <v>90.775860324745992</v>
      </c>
      <c r="Q84" s="208">
        <v>114.81867447351152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6.2536990391718073</v>
      </c>
      <c r="C86" s="261">
        <v>7.570617661472582</v>
      </c>
      <c r="D86" s="261">
        <v>7.1969695012437747</v>
      </c>
      <c r="E86" s="261">
        <v>7.1861442697023747</v>
      </c>
      <c r="F86" s="261">
        <v>8.1212302890034014</v>
      </c>
      <c r="G86" s="261">
        <v>8.3301671242764623</v>
      </c>
      <c r="H86" s="261">
        <v>6.7481432692340988</v>
      </c>
      <c r="I86" s="261">
        <v>8.220070988324979</v>
      </c>
      <c r="J86" s="261">
        <v>7.38878143333244</v>
      </c>
      <c r="K86" s="261">
        <v>8.6229911029276796</v>
      </c>
      <c r="L86" s="261">
        <v>9.422020858304732</v>
      </c>
      <c r="M86" s="261">
        <v>9.2644038506920126</v>
      </c>
      <c r="N86" s="261">
        <v>8.929042780854072</v>
      </c>
      <c r="O86" s="261">
        <v>8.9536946829065052</v>
      </c>
      <c r="P86" s="261">
        <v>8.7313593017486859</v>
      </c>
      <c r="Q86" s="261">
        <v>9.4675644412199595</v>
      </c>
    </row>
    <row r="87" spans="1:17" x14ac:dyDescent="0.25">
      <c r="A87" s="156" t="s">
        <v>207</v>
      </c>
      <c r="B87" s="204">
        <v>16.401079124759637</v>
      </c>
      <c r="C87" s="204">
        <v>20.334424557705944</v>
      </c>
      <c r="D87" s="204">
        <v>18.447151459934645</v>
      </c>
      <c r="E87" s="204">
        <v>18.651702562061491</v>
      </c>
      <c r="F87" s="204">
        <v>20.151144492089799</v>
      </c>
      <c r="G87" s="204">
        <v>21.816103579698435</v>
      </c>
      <c r="H87" s="204">
        <v>16.785625879039152</v>
      </c>
      <c r="I87" s="204">
        <v>20.475412943352328</v>
      </c>
      <c r="J87" s="204">
        <v>16.817433214552935</v>
      </c>
      <c r="K87" s="204">
        <v>19.301342539732225</v>
      </c>
      <c r="L87" s="204">
        <v>21.800278483696903</v>
      </c>
      <c r="M87" s="204">
        <v>20.935294349866666</v>
      </c>
      <c r="N87" s="204">
        <v>20.948345150129537</v>
      </c>
      <c r="O87" s="204">
        <v>20.937672722735151</v>
      </c>
      <c r="P87" s="204">
        <v>20.532788903579942</v>
      </c>
      <c r="Q87" s="204">
        <v>21.494359595577262</v>
      </c>
    </row>
    <row r="88" spans="1:17" x14ac:dyDescent="0.25">
      <c r="A88" s="152" t="s">
        <v>220</v>
      </c>
      <c r="B88" s="261">
        <v>10.179703434845919</v>
      </c>
      <c r="C88" s="261">
        <v>12.802936972247325</v>
      </c>
      <c r="D88" s="261">
        <v>11.287380768120515</v>
      </c>
      <c r="E88" s="261">
        <v>11.502701149665432</v>
      </c>
      <c r="F88" s="261">
        <v>12.071890217824647</v>
      </c>
      <c r="G88" s="261">
        <v>13.528992397137372</v>
      </c>
      <c r="H88" s="261">
        <v>10.072361581493457</v>
      </c>
      <c r="I88" s="261">
        <v>12.297828845396973</v>
      </c>
      <c r="J88" s="261">
        <v>9.4668420045371775</v>
      </c>
      <c r="K88" s="261">
        <v>10.72292089103051</v>
      </c>
      <c r="L88" s="261">
        <v>12.426957006192612</v>
      </c>
      <c r="M88" s="261">
        <v>11.718775208601533</v>
      </c>
      <c r="N88" s="261">
        <v>12.065453705714608</v>
      </c>
      <c r="O88" s="261">
        <v>12.030256793982479</v>
      </c>
      <c r="P88" s="261">
        <v>11.846559176254408</v>
      </c>
      <c r="Q88" s="261">
        <v>12.075729935219021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8.1700464089411362</v>
      </c>
      <c r="E90" s="208">
        <v>7.1495296514506439</v>
      </c>
      <c r="F90" s="208">
        <v>12.071890217824647</v>
      </c>
      <c r="G90" s="208">
        <v>0.11460889632428928</v>
      </c>
      <c r="H90" s="208">
        <v>0</v>
      </c>
      <c r="I90" s="208">
        <v>0</v>
      </c>
      <c r="J90" s="208">
        <v>2.875248584791636</v>
      </c>
      <c r="K90" s="208">
        <v>0.15946360092533388</v>
      </c>
      <c r="L90" s="208">
        <v>0</v>
      </c>
      <c r="M90" s="208">
        <v>0.96183716196365576</v>
      </c>
      <c r="N90" s="208">
        <v>0</v>
      </c>
      <c r="O90" s="208">
        <v>0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0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10.179703434845919</v>
      </c>
      <c r="C93" s="208">
        <v>12.802936972247325</v>
      </c>
      <c r="D93" s="208">
        <v>3.1173343591793792</v>
      </c>
      <c r="E93" s="208">
        <v>4.3531714982147882</v>
      </c>
      <c r="F93" s="208">
        <v>0</v>
      </c>
      <c r="G93" s="208">
        <v>13.414383500813083</v>
      </c>
      <c r="H93" s="208">
        <v>10.072361581493457</v>
      </c>
      <c r="I93" s="208">
        <v>12.297828845396973</v>
      </c>
      <c r="J93" s="208">
        <v>6.591593419745541</v>
      </c>
      <c r="K93" s="208">
        <v>10.563457290105177</v>
      </c>
      <c r="L93" s="208">
        <v>12.426957006192612</v>
      </c>
      <c r="M93" s="208">
        <v>10.756938046637877</v>
      </c>
      <c r="N93" s="208">
        <v>12.065453705714608</v>
      </c>
      <c r="O93" s="208">
        <v>12.030256793982479</v>
      </c>
      <c r="P93" s="208">
        <v>11.846559176254408</v>
      </c>
      <c r="Q93" s="208">
        <v>12.075729935219021</v>
      </c>
    </row>
    <row r="94" spans="1:17" x14ac:dyDescent="0.25">
      <c r="A94" s="149" t="s">
        <v>219</v>
      </c>
      <c r="B94" s="262">
        <v>6.2213756899137183</v>
      </c>
      <c r="C94" s="262">
        <v>7.5314875854586187</v>
      </c>
      <c r="D94" s="262">
        <v>7.1597706918141277</v>
      </c>
      <c r="E94" s="262">
        <v>7.1490014123960588</v>
      </c>
      <c r="F94" s="262">
        <v>8.0792542742651534</v>
      </c>
      <c r="G94" s="262">
        <v>8.2871111825610626</v>
      </c>
      <c r="H94" s="262">
        <v>6.7132642975456935</v>
      </c>
      <c r="I94" s="262">
        <v>8.1775840979553553</v>
      </c>
      <c r="J94" s="262">
        <v>7.3505912100157582</v>
      </c>
      <c r="K94" s="262">
        <v>8.5784216487017133</v>
      </c>
      <c r="L94" s="262">
        <v>9.373321477504291</v>
      </c>
      <c r="M94" s="262">
        <v>9.2165191412651311</v>
      </c>
      <c r="N94" s="262">
        <v>8.8828914444149287</v>
      </c>
      <c r="O94" s="262">
        <v>8.9074159287526733</v>
      </c>
      <c r="P94" s="262">
        <v>8.686229727325534</v>
      </c>
      <c r="Q94" s="262">
        <v>9.4186296603582402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239.72834369993228</v>
      </c>
      <c r="C97" s="96">
        <v>252.34400536887972</v>
      </c>
      <c r="D97" s="96">
        <v>262.14721371295764</v>
      </c>
      <c r="E97" s="96">
        <v>274.44486707206096</v>
      </c>
      <c r="F97" s="96">
        <v>291.47377506542153</v>
      </c>
      <c r="G97" s="96">
        <v>302.53264466528213</v>
      </c>
      <c r="H97" s="96">
        <v>320.24266334683301</v>
      </c>
      <c r="I97" s="96">
        <v>359.74940493918263</v>
      </c>
      <c r="J97" s="96">
        <v>320.95495819896632</v>
      </c>
      <c r="K97" s="96">
        <v>315.24122573814498</v>
      </c>
      <c r="L97" s="96">
        <v>365.19419038245991</v>
      </c>
      <c r="M97" s="96">
        <v>399.87729694328334</v>
      </c>
      <c r="N97" s="96">
        <v>455.56212056266151</v>
      </c>
      <c r="O97" s="96">
        <v>452.14167385929721</v>
      </c>
      <c r="P97" s="96">
        <v>483.89273971028382</v>
      </c>
      <c r="Q97" s="96">
        <v>469.71794266983414</v>
      </c>
    </row>
    <row r="98" spans="1:17" x14ac:dyDescent="0.25">
      <c r="A98" s="132" t="s">
        <v>83</v>
      </c>
      <c r="B98" s="160">
        <v>1.778293668939084</v>
      </c>
      <c r="C98" s="160">
        <v>1.8761233756926186</v>
      </c>
      <c r="D98" s="160">
        <v>1.9470330620842662</v>
      </c>
      <c r="E98" s="160">
        <v>2.0398652543157603</v>
      </c>
      <c r="F98" s="160">
        <v>2.1607562124966</v>
      </c>
      <c r="G98" s="160">
        <v>2.2439626683366667</v>
      </c>
      <c r="H98" s="160">
        <v>2.3631279202863213</v>
      </c>
      <c r="I98" s="160">
        <v>2.6550312056859608</v>
      </c>
      <c r="J98" s="160">
        <v>2.3496558440516626</v>
      </c>
      <c r="K98" s="160">
        <v>2.3000259075446312</v>
      </c>
      <c r="L98" s="160">
        <v>2.6742192618701544</v>
      </c>
      <c r="M98" s="160">
        <v>2.9217264995895262</v>
      </c>
      <c r="N98" s="160">
        <v>3.3410338054288813</v>
      </c>
      <c r="O98" s="160">
        <v>3.3147694068336446</v>
      </c>
      <c r="P98" s="160">
        <v>3.5497129186808629</v>
      </c>
      <c r="Q98" s="160">
        <v>3.4282266010639519</v>
      </c>
    </row>
    <row r="99" spans="1:17" x14ac:dyDescent="0.25">
      <c r="A99" s="76" t="s">
        <v>82</v>
      </c>
      <c r="B99" s="159">
        <v>0.47713011676432682</v>
      </c>
      <c r="C99" s="159">
        <v>0.50337859316709166</v>
      </c>
      <c r="D99" s="159">
        <v>0.52240421730258846</v>
      </c>
      <c r="E99" s="159">
        <v>0.54731182142476131</v>
      </c>
      <c r="F99" s="159">
        <v>0.57974781217255911</v>
      </c>
      <c r="G99" s="159">
        <v>0.6020727558440967</v>
      </c>
      <c r="H99" s="159">
        <v>0.63404572609647891</v>
      </c>
      <c r="I99" s="159">
        <v>0.71236566339328744</v>
      </c>
      <c r="J99" s="159">
        <v>0.63043106254614678</v>
      </c>
      <c r="K99" s="159">
        <v>0.61711496194127113</v>
      </c>
      <c r="L99" s="159">
        <v>0.71751396912453735</v>
      </c>
      <c r="M99" s="159">
        <v>0.7839220991740099</v>
      </c>
      <c r="N99" s="159">
        <v>0.8964255328248889</v>
      </c>
      <c r="O99" s="159">
        <v>0.88937858901162881</v>
      </c>
      <c r="P99" s="159">
        <v>0.95241577302610092</v>
      </c>
      <c r="Q99" s="159">
        <v>0.91982004267948958</v>
      </c>
    </row>
    <row r="100" spans="1:17" x14ac:dyDescent="0.25">
      <c r="A100" s="76" t="s">
        <v>81</v>
      </c>
      <c r="B100" s="159">
        <v>5.112480095238098</v>
      </c>
      <c r="C100" s="159">
        <v>5.3937342194789002</v>
      </c>
      <c r="D100" s="159">
        <v>5.5975950139972506</v>
      </c>
      <c r="E100" s="159">
        <v>5.8644816049302175</v>
      </c>
      <c r="F100" s="159">
        <v>6.2120353460187356</v>
      </c>
      <c r="G100" s="159">
        <v>6.4512485629962413</v>
      </c>
      <c r="H100" s="159">
        <v>6.7938410094958686</v>
      </c>
      <c r="I100" s="159">
        <v>7.6330442088361599</v>
      </c>
      <c r="J100" s="159">
        <v>6.7551096555051</v>
      </c>
      <c r="K100" s="159">
        <v>6.6124267753082071</v>
      </c>
      <c r="L100" s="159">
        <v>7.6882086380985797</v>
      </c>
      <c r="M100" s="159">
        <v>8.3997760514958095</v>
      </c>
      <c r="N100" s="159">
        <v>9.6052576276465746</v>
      </c>
      <c r="O100" s="159">
        <v>9.5297491683988671</v>
      </c>
      <c r="P100" s="159">
        <v>10.205196676762784</v>
      </c>
      <c r="Q100" s="159">
        <v>9.8559313155298636</v>
      </c>
    </row>
    <row r="101" spans="1:17" x14ac:dyDescent="0.25">
      <c r="A101" s="76" t="s">
        <v>80</v>
      </c>
      <c r="B101" s="159">
        <v>1.4138878081731359</v>
      </c>
      <c r="C101" s="159">
        <v>1.4916703657292767</v>
      </c>
      <c r="D101" s="159">
        <v>1.5480493220410001</v>
      </c>
      <c r="E101" s="159">
        <v>1.6218584499115389</v>
      </c>
      <c r="F101" s="159">
        <v>1.7179765741987563</v>
      </c>
      <c r="G101" s="159">
        <v>1.7841324603318673</v>
      </c>
      <c r="H101" s="159">
        <v>1.8788785080923669</v>
      </c>
      <c r="I101" s="159">
        <v>2.1109653133265431</v>
      </c>
      <c r="J101" s="159">
        <v>1.8681671139780711</v>
      </c>
      <c r="K101" s="159">
        <v>1.828707286069241</v>
      </c>
      <c r="L101" s="159">
        <v>2.1262213754580341</v>
      </c>
      <c r="M101" s="159">
        <v>2.3230097192273771</v>
      </c>
      <c r="N101" s="159">
        <v>2.656393061899839</v>
      </c>
      <c r="O101" s="159">
        <v>2.6355107331757202</v>
      </c>
      <c r="P101" s="159">
        <v>2.8223098950983623</v>
      </c>
      <c r="Q101" s="159">
        <v>2.725718411735059</v>
      </c>
    </row>
    <row r="102" spans="1:17" x14ac:dyDescent="0.25">
      <c r="A102" s="129" t="s">
        <v>79</v>
      </c>
      <c r="B102" s="158">
        <v>2.5195100031270323</v>
      </c>
      <c r="C102" s="158">
        <v>2.6581164262807304</v>
      </c>
      <c r="D102" s="158">
        <v>2.7585822083407558</v>
      </c>
      <c r="E102" s="158">
        <v>2.8901080867852302</v>
      </c>
      <c r="F102" s="158">
        <v>3.0613879961412325</v>
      </c>
      <c r="G102" s="158">
        <v>3.1792760038845569</v>
      </c>
      <c r="H102" s="158">
        <v>3.3481109098151549</v>
      </c>
      <c r="I102" s="158">
        <v>3.7616833474591598</v>
      </c>
      <c r="J102" s="158">
        <v>3.3290234939237382</v>
      </c>
      <c r="K102" s="158">
        <v>3.2587071431049077</v>
      </c>
      <c r="L102" s="158">
        <v>3.7888692393852543</v>
      </c>
      <c r="M102" s="158">
        <v>4.1395407691626351</v>
      </c>
      <c r="N102" s="158">
        <v>4.733620908961349</v>
      </c>
      <c r="O102" s="158">
        <v>4.6964091614628094</v>
      </c>
      <c r="P102" s="158">
        <v>5.0292802381629844</v>
      </c>
      <c r="Q102" s="158">
        <v>4.8571568156792946</v>
      </c>
    </row>
    <row r="103" spans="1:17" x14ac:dyDescent="0.25">
      <c r="A103" s="92" t="s">
        <v>125</v>
      </c>
      <c r="B103" s="91">
        <v>0.41168485267274063</v>
      </c>
      <c r="C103" s="91">
        <v>0.43433297267413157</v>
      </c>
      <c r="D103" s="91">
        <v>0.45074895857404862</v>
      </c>
      <c r="E103" s="91">
        <v>0.47224012623080042</v>
      </c>
      <c r="F103" s="91">
        <v>0.50022705391178202</v>
      </c>
      <c r="G103" s="91">
        <v>0.51948981017766638</v>
      </c>
      <c r="H103" s="91">
        <v>0.54707722728963948</v>
      </c>
      <c r="I103" s="91">
        <v>0.61465445772320071</v>
      </c>
      <c r="J103" s="91">
        <v>0.54395836688050903</v>
      </c>
      <c r="K103" s="91">
        <v>0.53246876116693509</v>
      </c>
      <c r="L103" s="91">
        <v>0.61909659921042692</v>
      </c>
      <c r="M103" s="91">
        <v>0.6763958982383127</v>
      </c>
      <c r="N103" s="91">
        <v>0.77346786640882492</v>
      </c>
      <c r="O103" s="91">
        <v>0.76738751238458303</v>
      </c>
      <c r="P103" s="91">
        <v>0.82177823915298109</v>
      </c>
      <c r="Q103" s="91">
        <v>0.7936534824587117</v>
      </c>
    </row>
    <row r="104" spans="1:17" x14ac:dyDescent="0.25">
      <c r="A104" s="92" t="s">
        <v>26</v>
      </c>
      <c r="B104" s="91">
        <v>0.68509579262211651</v>
      </c>
      <c r="C104" s="91">
        <v>0.72278513587344073</v>
      </c>
      <c r="D104" s="91">
        <v>0.7501034178038114</v>
      </c>
      <c r="E104" s="91">
        <v>0.78586744566295963</v>
      </c>
      <c r="F104" s="91">
        <v>0.83244124180381873</v>
      </c>
      <c r="G104" s="91">
        <v>0.86449691056691802</v>
      </c>
      <c r="H104" s="91">
        <v>0.91040587046675758</v>
      </c>
      <c r="I104" s="91">
        <v>1.0228629500666493</v>
      </c>
      <c r="J104" s="91">
        <v>0.90521569130374246</v>
      </c>
      <c r="K104" s="91">
        <v>0.88609553062220836</v>
      </c>
      <c r="L104" s="91">
        <v>1.0302552367232338</v>
      </c>
      <c r="M104" s="91">
        <v>1.1256085353188625</v>
      </c>
      <c r="N104" s="91">
        <v>1.2871485981689073</v>
      </c>
      <c r="O104" s="91">
        <v>1.2770301181407568</v>
      </c>
      <c r="P104" s="91">
        <v>1.3675431837169392</v>
      </c>
      <c r="Q104" s="91">
        <v>1.3207400226225436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1.4227293578321751</v>
      </c>
      <c r="C106" s="157">
        <v>1.5009983177331583</v>
      </c>
      <c r="D106" s="157">
        <v>1.557729831962896</v>
      </c>
      <c r="E106" s="157">
        <v>1.6320005148914702</v>
      </c>
      <c r="F106" s="157">
        <v>1.7287197004256316</v>
      </c>
      <c r="G106" s="157">
        <v>1.7952892831399725</v>
      </c>
      <c r="H106" s="157">
        <v>1.8906278120587579</v>
      </c>
      <c r="I106" s="157">
        <v>2.1241659396693096</v>
      </c>
      <c r="J106" s="157">
        <v>1.8798494357394868</v>
      </c>
      <c r="K106" s="157">
        <v>1.8401428513157643</v>
      </c>
      <c r="L106" s="157">
        <v>2.1395174034515936</v>
      </c>
      <c r="M106" s="157">
        <v>2.3375363356054599</v>
      </c>
      <c r="N106" s="157">
        <v>2.6730044443836167</v>
      </c>
      <c r="O106" s="157">
        <v>2.6519915309374698</v>
      </c>
      <c r="P106" s="157">
        <v>2.8399588152930644</v>
      </c>
      <c r="Q106" s="157">
        <v>2.7427633105980394</v>
      </c>
    </row>
    <row r="107" spans="1:17" x14ac:dyDescent="0.25">
      <c r="A107" s="156" t="s">
        <v>206</v>
      </c>
      <c r="B107" s="204">
        <v>187.67959058755113</v>
      </c>
      <c r="C107" s="204">
        <v>199.15388652812806</v>
      </c>
      <c r="D107" s="204">
        <v>206.1477867771903</v>
      </c>
      <c r="E107" s="204">
        <v>216.38059199228354</v>
      </c>
      <c r="F107" s="204">
        <v>227.64237180381699</v>
      </c>
      <c r="G107" s="204">
        <v>236.76896505705204</v>
      </c>
      <c r="H107" s="204">
        <v>246.04208088458273</v>
      </c>
      <c r="I107" s="204">
        <v>276.5364927955265</v>
      </c>
      <c r="J107" s="204">
        <v>239.54443844944279</v>
      </c>
      <c r="K107" s="204">
        <v>232.34565631334934</v>
      </c>
      <c r="L107" s="204">
        <v>272.82402240866185</v>
      </c>
      <c r="M107" s="204">
        <v>296.30159673587832</v>
      </c>
      <c r="N107" s="204">
        <v>342.24360213918447</v>
      </c>
      <c r="O107" s="204">
        <v>339.2303673988788</v>
      </c>
      <c r="P107" s="204">
        <v>363.86794723414539</v>
      </c>
      <c r="Q107" s="204">
        <v>346.62481470314191</v>
      </c>
    </row>
    <row r="108" spans="1:17" x14ac:dyDescent="0.25">
      <c r="A108" s="152" t="s">
        <v>218</v>
      </c>
      <c r="B108" s="151">
        <v>172.39315205980233</v>
      </c>
      <c r="C108" s="151">
        <v>184.09468284544039</v>
      </c>
      <c r="D108" s="151">
        <v>190.02380914649513</v>
      </c>
      <c r="E108" s="151">
        <v>199.86322019954468</v>
      </c>
      <c r="F108" s="151">
        <v>208.70325324915947</v>
      </c>
      <c r="G108" s="151">
        <v>217.42666771317124</v>
      </c>
      <c r="H108" s="151">
        <v>222.60542882267805</v>
      </c>
      <c r="I108" s="151">
        <v>250.2999014124122</v>
      </c>
      <c r="J108" s="151">
        <v>211.50653760805449</v>
      </c>
      <c r="K108" s="151">
        <v>202.91209320541964</v>
      </c>
      <c r="L108" s="151">
        <v>241.09045327057848</v>
      </c>
      <c r="M108" s="151">
        <v>259.98318135980151</v>
      </c>
      <c r="N108" s="151">
        <v>303.89008528929185</v>
      </c>
      <c r="O108" s="151">
        <v>300.87836584721538</v>
      </c>
      <c r="P108" s="151">
        <v>323.34936264836972</v>
      </c>
      <c r="Q108" s="151">
        <v>303.04148467991854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0</v>
      </c>
      <c r="C110" s="208">
        <v>0</v>
      </c>
      <c r="D110" s="208">
        <v>0</v>
      </c>
      <c r="E110" s="208">
        <v>0</v>
      </c>
      <c r="F110" s="208">
        <v>0.11159486819106135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</v>
      </c>
      <c r="C111" s="208">
        <v>0</v>
      </c>
      <c r="D111" s="208">
        <v>0</v>
      </c>
      <c r="E111" s="208">
        <v>0</v>
      </c>
      <c r="F111" s="208">
        <v>0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172.39315205980233</v>
      </c>
      <c r="C113" s="208">
        <v>184.09468284544039</v>
      </c>
      <c r="D113" s="208">
        <v>190.02380914649513</v>
      </c>
      <c r="E113" s="208">
        <v>199.86322019954468</v>
      </c>
      <c r="F113" s="208">
        <v>208.59165838096843</v>
      </c>
      <c r="G113" s="208">
        <v>217.42666771317124</v>
      </c>
      <c r="H113" s="208">
        <v>222.60542882267805</v>
      </c>
      <c r="I113" s="208">
        <v>250.2999014124122</v>
      </c>
      <c r="J113" s="208">
        <v>211.50653760805449</v>
      </c>
      <c r="K113" s="208">
        <v>202.91209320541964</v>
      </c>
      <c r="L113" s="208">
        <v>241.09045327057848</v>
      </c>
      <c r="M113" s="208">
        <v>259.98318135980151</v>
      </c>
      <c r="N113" s="208">
        <v>303.89008528929185</v>
      </c>
      <c r="O113" s="208">
        <v>300.87836584721538</v>
      </c>
      <c r="P113" s="208">
        <v>323.34936264836972</v>
      </c>
      <c r="Q113" s="208">
        <v>303.04148467991854</v>
      </c>
    </row>
    <row r="114" spans="1:17" x14ac:dyDescent="0.25">
      <c r="A114" s="152" t="s">
        <v>217</v>
      </c>
      <c r="B114" s="151">
        <v>15.286438527748791</v>
      </c>
      <c r="C114" s="151">
        <v>15.059203682687654</v>
      </c>
      <c r="D114" s="151">
        <v>16.123977630695183</v>
      </c>
      <c r="E114" s="151">
        <v>16.51737179273886</v>
      </c>
      <c r="F114" s="151">
        <v>18.939118554657504</v>
      </c>
      <c r="G114" s="151">
        <v>19.342297343880791</v>
      </c>
      <c r="H114" s="151">
        <v>23.436652061904674</v>
      </c>
      <c r="I114" s="151">
        <v>26.236591383114312</v>
      </c>
      <c r="J114" s="151">
        <v>28.037900841388318</v>
      </c>
      <c r="K114" s="151">
        <v>29.4335631079297</v>
      </c>
      <c r="L114" s="151">
        <v>31.733569138083343</v>
      </c>
      <c r="M114" s="151">
        <v>36.318415376076786</v>
      </c>
      <c r="N114" s="151">
        <v>38.353516849892635</v>
      </c>
      <c r="O114" s="151">
        <v>38.352001551663392</v>
      </c>
      <c r="P114" s="151">
        <v>40.518584585775663</v>
      </c>
      <c r="Q114" s="151">
        <v>43.583330023223347</v>
      </c>
    </row>
    <row r="115" spans="1:17" x14ac:dyDescent="0.25">
      <c r="A115" s="156" t="s">
        <v>205</v>
      </c>
      <c r="B115" s="204">
        <v>12.213933417247743</v>
      </c>
      <c r="C115" s="204">
        <v>12.032371749851034</v>
      </c>
      <c r="D115" s="204">
        <v>12.883130942829599</v>
      </c>
      <c r="E115" s="204">
        <v>13.197454654871047</v>
      </c>
      <c r="F115" s="204">
        <v>15.132441254255605</v>
      </c>
      <c r="G115" s="204">
        <v>15.454582927600949</v>
      </c>
      <c r="H115" s="204">
        <v>18.725990837413317</v>
      </c>
      <c r="I115" s="204">
        <v>20.963154999589467</v>
      </c>
      <c r="J115" s="204">
        <v>22.402409391466275</v>
      </c>
      <c r="K115" s="204">
        <v>23.517549845245465</v>
      </c>
      <c r="L115" s="204">
        <v>25.355265050168477</v>
      </c>
      <c r="M115" s="204">
        <v>29.018577899496869</v>
      </c>
      <c r="N115" s="204">
        <v>30.644633167596659</v>
      </c>
      <c r="O115" s="204">
        <v>30.643422437468413</v>
      </c>
      <c r="P115" s="204">
        <v>32.374532066015931</v>
      </c>
      <c r="Q115" s="204">
        <v>34.823277510931057</v>
      </c>
    </row>
    <row r="116" spans="1:17" x14ac:dyDescent="0.25">
      <c r="A116" s="156" t="s">
        <v>204</v>
      </c>
      <c r="B116" s="204">
        <v>17.332192740749136</v>
      </c>
      <c r="C116" s="204">
        <v>18.199907967312587</v>
      </c>
      <c r="D116" s="204">
        <v>18.927589860064</v>
      </c>
      <c r="E116" s="204">
        <v>19.799888502687075</v>
      </c>
      <c r="F116" s="204">
        <v>21.089186728016532</v>
      </c>
      <c r="G116" s="204">
        <v>21.875098689649473</v>
      </c>
      <c r="H116" s="204">
        <v>23.283093389901659</v>
      </c>
      <c r="I116" s="204">
        <v>26.151483375827489</v>
      </c>
      <c r="J116" s="204">
        <v>23.530607566648019</v>
      </c>
      <c r="K116" s="204">
        <v>23.193233245797021</v>
      </c>
      <c r="L116" s="204">
        <v>26.766708560350516</v>
      </c>
      <c r="M116" s="204">
        <v>29.376382993053589</v>
      </c>
      <c r="N116" s="204">
        <v>33.337144585075052</v>
      </c>
      <c r="O116" s="204">
        <v>33.09916758338052</v>
      </c>
      <c r="P116" s="204">
        <v>35.400855244429792</v>
      </c>
      <c r="Q116" s="204">
        <v>34.546777808194001</v>
      </c>
    </row>
    <row r="117" spans="1:17" x14ac:dyDescent="0.25">
      <c r="A117" s="152" t="s">
        <v>216</v>
      </c>
      <c r="B117" s="151">
        <v>13.600815558454903</v>
      </c>
      <c r="C117" s="151">
        <v>14.523998179489872</v>
      </c>
      <c r="D117" s="151">
        <v>14.991771709238057</v>
      </c>
      <c r="E117" s="151">
        <v>15.768043929667833</v>
      </c>
      <c r="F117" s="151">
        <v>16.466200497487286</v>
      </c>
      <c r="G117" s="151">
        <v>17.153697636611906</v>
      </c>
      <c r="H117" s="151">
        <v>17.562271723402009</v>
      </c>
      <c r="I117" s="151">
        <v>19.747204298629793</v>
      </c>
      <c r="J117" s="151">
        <v>16.686633854323023</v>
      </c>
      <c r="K117" s="151">
        <v>16.008582251048903</v>
      </c>
      <c r="L117" s="151">
        <v>19.020632482547533</v>
      </c>
      <c r="M117" s="151">
        <v>20.511158684240403</v>
      </c>
      <c r="N117" s="151">
        <v>23.975157659563063</v>
      </c>
      <c r="O117" s="151">
        <v>23.73755053795713</v>
      </c>
      <c r="P117" s="151">
        <v>25.510381298665799</v>
      </c>
      <c r="Q117" s="151">
        <v>23.908208014330803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13.600815558454903</v>
      </c>
      <c r="C122" s="208">
        <v>14.523998179489872</v>
      </c>
      <c r="D122" s="208">
        <v>14.991771709238057</v>
      </c>
      <c r="E122" s="208">
        <v>15.768043929667833</v>
      </c>
      <c r="F122" s="208">
        <v>16.466200497487286</v>
      </c>
      <c r="G122" s="208">
        <v>17.153697636611906</v>
      </c>
      <c r="H122" s="208">
        <v>17.562271723402009</v>
      </c>
      <c r="I122" s="208">
        <v>19.747204298629793</v>
      </c>
      <c r="J122" s="208">
        <v>16.686633854323023</v>
      </c>
      <c r="K122" s="208">
        <v>16.008582251048903</v>
      </c>
      <c r="L122" s="208">
        <v>19.020632482547533</v>
      </c>
      <c r="M122" s="208">
        <v>20.511158684240403</v>
      </c>
      <c r="N122" s="208">
        <v>23.975157659563063</v>
      </c>
      <c r="O122" s="208">
        <v>23.73755053795713</v>
      </c>
      <c r="P122" s="208">
        <v>25.510381298665799</v>
      </c>
      <c r="Q122" s="208">
        <v>23.908208014330803</v>
      </c>
    </row>
    <row r="123" spans="1:17" x14ac:dyDescent="0.25">
      <c r="A123" s="152" t="s">
        <v>215</v>
      </c>
      <c r="B123" s="261">
        <v>3.731377182294235</v>
      </c>
      <c r="C123" s="261">
        <v>3.6759097878227145</v>
      </c>
      <c r="D123" s="261">
        <v>3.9358181508259422</v>
      </c>
      <c r="E123" s="261">
        <v>4.0318445730192423</v>
      </c>
      <c r="F123" s="261">
        <v>4.6229862305292455</v>
      </c>
      <c r="G123" s="261">
        <v>4.7214010530375683</v>
      </c>
      <c r="H123" s="261">
        <v>5.7208216664996483</v>
      </c>
      <c r="I123" s="261">
        <v>6.4042790771976961</v>
      </c>
      <c r="J123" s="261">
        <v>6.8439737123249955</v>
      </c>
      <c r="K123" s="261">
        <v>7.1846509947481172</v>
      </c>
      <c r="L123" s="261">
        <v>7.746076077802984</v>
      </c>
      <c r="M123" s="261">
        <v>8.8652243088131879</v>
      </c>
      <c r="N123" s="261">
        <v>9.361986925511987</v>
      </c>
      <c r="O123" s="261">
        <v>9.3616170454233938</v>
      </c>
      <c r="P123" s="261">
        <v>9.8904739457639899</v>
      </c>
      <c r="Q123" s="261">
        <v>10.6385697938632</v>
      </c>
    </row>
    <row r="124" spans="1:17" x14ac:dyDescent="0.25">
      <c r="A124" s="243" t="s">
        <v>203</v>
      </c>
      <c r="B124" s="242">
        <v>11.201325262142587</v>
      </c>
      <c r="C124" s="242">
        <v>11.034816143239452</v>
      </c>
      <c r="D124" s="242">
        <v>11.815042309107827</v>
      </c>
      <c r="E124" s="242">
        <v>12.103306704851821</v>
      </c>
      <c r="F124" s="242">
        <v>13.877871338304498</v>
      </c>
      <c r="G124" s="242">
        <v>14.173305539586167</v>
      </c>
      <c r="H124" s="242">
        <v>17.173494161149133</v>
      </c>
      <c r="I124" s="242">
        <v>19.225184029538028</v>
      </c>
      <c r="J124" s="242">
        <v>20.545115621404541</v>
      </c>
      <c r="K124" s="242">
        <v>21.567804259784939</v>
      </c>
      <c r="L124" s="242">
        <v>23.253161879342546</v>
      </c>
      <c r="M124" s="242">
        <v>26.612764176205246</v>
      </c>
      <c r="N124" s="242">
        <v>28.104009734043771</v>
      </c>
      <c r="O124" s="242">
        <v>28.102899380686839</v>
      </c>
      <c r="P124" s="242">
        <v>29.690489663961618</v>
      </c>
      <c r="Q124" s="242">
        <v>31.936219460879499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129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1</v>
      </c>
      <c r="C129" s="77">
        <f t="shared" si="0"/>
        <v>1.0000000000000002</v>
      </c>
      <c r="D129" s="77">
        <f t="shared" si="0"/>
        <v>0.99999999999999989</v>
      </c>
      <c r="E129" s="77">
        <f t="shared" si="0"/>
        <v>1.0000000000000002</v>
      </c>
      <c r="F129" s="77">
        <f t="shared" si="0"/>
        <v>0.99999999999999978</v>
      </c>
      <c r="G129" s="77">
        <f t="shared" si="0"/>
        <v>0.99999999999999989</v>
      </c>
      <c r="H129" s="77">
        <f t="shared" si="0"/>
        <v>1</v>
      </c>
      <c r="I129" s="77">
        <f t="shared" si="0"/>
        <v>1</v>
      </c>
      <c r="J129" s="77">
        <f t="shared" si="0"/>
        <v>1.0000000000000002</v>
      </c>
      <c r="K129" s="77">
        <f t="shared" si="0"/>
        <v>0.99999999999999989</v>
      </c>
      <c r="L129" s="77">
        <f t="shared" si="0"/>
        <v>0.99999999999999989</v>
      </c>
      <c r="M129" s="77">
        <f t="shared" si="0"/>
        <v>1</v>
      </c>
      <c r="N129" s="77">
        <f t="shared" si="0"/>
        <v>0.99999999999999989</v>
      </c>
      <c r="O129" s="77">
        <f t="shared" si="0"/>
        <v>0.99999999999999989</v>
      </c>
      <c r="P129" s="77">
        <f t="shared" si="0"/>
        <v>0.99999999999999989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3.2893044591706896E-3</v>
      </c>
      <c r="C130" s="240">
        <f t="shared" si="1"/>
        <v>3.2860646758887564E-3</v>
      </c>
      <c r="D130" s="240">
        <f t="shared" si="1"/>
        <v>3.3116704747879044E-3</v>
      </c>
      <c r="E130" s="240">
        <f t="shared" si="1"/>
        <v>3.2904309627468822E-3</v>
      </c>
      <c r="F130" s="240">
        <f t="shared" si="1"/>
        <v>3.3028931551168819E-3</v>
      </c>
      <c r="G130" s="240">
        <f t="shared" si="1"/>
        <v>3.2787879722762773E-3</v>
      </c>
      <c r="H130" s="240">
        <f t="shared" si="1"/>
        <v>3.307106541494765E-3</v>
      </c>
      <c r="I130" s="240">
        <f t="shared" si="1"/>
        <v>3.3008242362673763E-3</v>
      </c>
      <c r="J130" s="240">
        <f t="shared" si="1"/>
        <v>3.3191021861033805E-3</v>
      </c>
      <c r="K130" s="240">
        <f t="shared" si="1"/>
        <v>3.3195714322235073E-3</v>
      </c>
      <c r="L130" s="240">
        <f t="shared" si="1"/>
        <v>3.3069165686709398E-3</v>
      </c>
      <c r="M130" s="240">
        <f t="shared" si="1"/>
        <v>3.3155637838605109E-3</v>
      </c>
      <c r="N130" s="240">
        <f t="shared" si="1"/>
        <v>3.2979393033743397E-3</v>
      </c>
      <c r="O130" s="240">
        <f t="shared" si="1"/>
        <v>3.3022402763770234E-3</v>
      </c>
      <c r="P130" s="240">
        <f t="shared" si="1"/>
        <v>3.3051624647198147E-3</v>
      </c>
      <c r="Q130" s="240">
        <f t="shared" si="1"/>
        <v>3.3044589734706436E-3</v>
      </c>
    </row>
    <row r="131" spans="1:17" x14ac:dyDescent="0.25">
      <c r="A131" s="76" t="s">
        <v>82</v>
      </c>
      <c r="B131" s="239">
        <f t="shared" ref="B131:Q131" si="2">IF(B$7=0,0,B$7/B$5)</f>
        <v>3.4212631889365594E-4</v>
      </c>
      <c r="C131" s="239">
        <f t="shared" si="2"/>
        <v>3.4178934335915632E-4</v>
      </c>
      <c r="D131" s="239">
        <f t="shared" si="2"/>
        <v>3.4445264735805272E-4</v>
      </c>
      <c r="E131" s="239">
        <f t="shared" si="2"/>
        <v>3.4224348850398764E-4</v>
      </c>
      <c r="F131" s="239">
        <f t="shared" si="2"/>
        <v>3.435397029632498E-4</v>
      </c>
      <c r="G131" s="239">
        <f t="shared" si="2"/>
        <v>3.4103248066933242E-4</v>
      </c>
      <c r="H131" s="239">
        <f t="shared" si="2"/>
        <v>3.439779446612851E-4</v>
      </c>
      <c r="I131" s="239">
        <f t="shared" si="2"/>
        <v>3.4332451108944886E-4</v>
      </c>
      <c r="J131" s="239">
        <f t="shared" si="2"/>
        <v>3.452256326706026E-4</v>
      </c>
      <c r="K131" s="239">
        <f t="shared" si="2"/>
        <v>3.4527443978156697E-4</v>
      </c>
      <c r="L131" s="239">
        <f t="shared" si="2"/>
        <v>3.4395818525509078E-4</v>
      </c>
      <c r="M131" s="239">
        <f t="shared" si="2"/>
        <v>3.4485759725486515E-4</v>
      </c>
      <c r="N131" s="239">
        <f t="shared" si="2"/>
        <v>3.4302444416551349E-4</v>
      </c>
      <c r="O131" s="239">
        <f t="shared" si="2"/>
        <v>3.4347179590182571E-4</v>
      </c>
      <c r="P131" s="239">
        <f t="shared" si="2"/>
        <v>3.437757378303528E-4</v>
      </c>
      <c r="Q131" s="239">
        <f t="shared" si="2"/>
        <v>3.4370256647317364E-4</v>
      </c>
    </row>
    <row r="132" spans="1:17" x14ac:dyDescent="0.25">
      <c r="A132" s="76" t="s">
        <v>81</v>
      </c>
      <c r="B132" s="239">
        <f t="shared" ref="B132:Q132" si="3">IF(B$8=0,0,B$8/B$5)</f>
        <v>7.9751953524360656E-3</v>
      </c>
      <c r="C132" s="239">
        <f t="shared" si="3"/>
        <v>7.9673402253434868E-3</v>
      </c>
      <c r="D132" s="239">
        <f t="shared" si="3"/>
        <v>8.029423638694461E-3</v>
      </c>
      <c r="E132" s="239">
        <f t="shared" si="3"/>
        <v>7.9779266551162735E-3</v>
      </c>
      <c r="F132" s="239">
        <f t="shared" si="3"/>
        <v>8.0081422888175855E-3</v>
      </c>
      <c r="G132" s="239">
        <f t="shared" si="3"/>
        <v>7.9496972453300362E-3</v>
      </c>
      <c r="H132" s="239">
        <f t="shared" si="3"/>
        <v>8.018357998514275E-3</v>
      </c>
      <c r="I132" s="239">
        <f t="shared" si="3"/>
        <v>8.00312602103272E-3</v>
      </c>
      <c r="J132" s="239">
        <f t="shared" si="3"/>
        <v>8.0474424479228326E-3</v>
      </c>
      <c r="K132" s="239">
        <f t="shared" si="3"/>
        <v>8.0485801746133356E-3</v>
      </c>
      <c r="L132" s="239">
        <f t="shared" si="3"/>
        <v>8.0178973934226898E-3</v>
      </c>
      <c r="M132" s="239">
        <f t="shared" si="3"/>
        <v>8.0388632940401016E-3</v>
      </c>
      <c r="N132" s="239">
        <f t="shared" si="3"/>
        <v>7.9961312585574828E-3</v>
      </c>
      <c r="O132" s="239">
        <f t="shared" si="3"/>
        <v>8.0065593293936546E-3</v>
      </c>
      <c r="P132" s="239">
        <f t="shared" si="3"/>
        <v>8.0136444208406907E-3</v>
      </c>
      <c r="Q132" s="239">
        <f t="shared" si="3"/>
        <v>8.0119387471304839E-3</v>
      </c>
    </row>
    <row r="133" spans="1:17" x14ac:dyDescent="0.25">
      <c r="A133" s="76" t="s">
        <v>80</v>
      </c>
      <c r="B133" s="239">
        <f t="shared" ref="B133:Q133" si="4">IF(B$9=0,0,B$9/B$5)</f>
        <v>6.5272103583802383E-4</v>
      </c>
      <c r="C133" s="239">
        <f t="shared" si="4"/>
        <v>6.5207814165600957E-4</v>
      </c>
      <c r="D133" s="239">
        <f t="shared" si="4"/>
        <v>6.5715928990129117E-4</v>
      </c>
      <c r="E133" s="239">
        <f t="shared" si="4"/>
        <v>6.5294457628259329E-4</v>
      </c>
      <c r="F133" s="239">
        <f t="shared" si="4"/>
        <v>6.5541754137704675E-4</v>
      </c>
      <c r="G133" s="239">
        <f t="shared" si="4"/>
        <v>6.5063417148590813E-4</v>
      </c>
      <c r="H133" s="239">
        <f t="shared" si="4"/>
        <v>6.5625363482935399E-4</v>
      </c>
      <c r="I133" s="239">
        <f t="shared" si="4"/>
        <v>6.5500699049272568E-4</v>
      </c>
      <c r="J133" s="239">
        <f t="shared" si="4"/>
        <v>6.5863401939748065E-4</v>
      </c>
      <c r="K133" s="239">
        <f t="shared" si="4"/>
        <v>6.5872713537910963E-4</v>
      </c>
      <c r="L133" s="239">
        <f t="shared" si="4"/>
        <v>6.5621593711547921E-4</v>
      </c>
      <c r="M133" s="239">
        <f t="shared" si="4"/>
        <v>6.5793186804425513E-4</v>
      </c>
      <c r="N133" s="239">
        <f t="shared" si="4"/>
        <v>6.5443451190047596E-4</v>
      </c>
      <c r="O133" s="239">
        <f t="shared" si="4"/>
        <v>6.5528798581518052E-4</v>
      </c>
      <c r="P133" s="239">
        <f t="shared" si="4"/>
        <v>6.5586785728214141E-4</v>
      </c>
      <c r="Q133" s="239">
        <f t="shared" si="4"/>
        <v>6.5572825830534809E-4</v>
      </c>
    </row>
    <row r="134" spans="1:17" x14ac:dyDescent="0.25">
      <c r="A134" s="129" t="s">
        <v>79</v>
      </c>
      <c r="B134" s="238">
        <f t="shared" ref="B134:Q134" si="5">IF(B$10=0,0,B$10/B$5)</f>
        <v>3.0948587475017096E-3</v>
      </c>
      <c r="C134" s="238">
        <f t="shared" si="5"/>
        <v>3.0918104825099577E-3</v>
      </c>
      <c r="D134" s="238">
        <f t="shared" si="5"/>
        <v>3.1159026064508898E-3</v>
      </c>
      <c r="E134" s="238">
        <f t="shared" si="5"/>
        <v>3.0959186583400487E-3</v>
      </c>
      <c r="F134" s="238">
        <f t="shared" si="5"/>
        <v>3.1076441539723593E-3</v>
      </c>
      <c r="G134" s="238">
        <f t="shared" si="5"/>
        <v>3.0849639378657642E-3</v>
      </c>
      <c r="H134" s="238">
        <f t="shared" si="5"/>
        <v>3.1116084679633726E-3</v>
      </c>
      <c r="I134" s="238">
        <f t="shared" si="5"/>
        <v>3.1056975383036835E-3</v>
      </c>
      <c r="J134" s="238">
        <f t="shared" si="5"/>
        <v>3.1228949955894145E-3</v>
      </c>
      <c r="K134" s="238">
        <f t="shared" si="5"/>
        <v>3.1233365024421963E-3</v>
      </c>
      <c r="L134" s="238">
        <f t="shared" si="5"/>
        <v>3.111429725295157E-3</v>
      </c>
      <c r="M134" s="238">
        <f t="shared" si="5"/>
        <v>3.1195657643584801E-3</v>
      </c>
      <c r="N134" s="238">
        <f t="shared" si="5"/>
        <v>3.1029831468842215E-3</v>
      </c>
      <c r="O134" s="238">
        <f t="shared" si="5"/>
        <v>3.1070298698572243E-3</v>
      </c>
      <c r="P134" s="238">
        <f t="shared" si="5"/>
        <v>3.1097793143877598E-3</v>
      </c>
      <c r="Q134" s="238">
        <f t="shared" si="5"/>
        <v>3.1091174096983904E-3</v>
      </c>
    </row>
    <row r="135" spans="1:17" x14ac:dyDescent="0.25">
      <c r="A135" s="127" t="s">
        <v>214</v>
      </c>
      <c r="B135" s="236">
        <f t="shared" ref="B135:Q135" si="6">IF(B$15=0,0,B$15/B$5)</f>
        <v>3.3828117568217651E-2</v>
      </c>
      <c r="C135" s="236">
        <f t="shared" si="6"/>
        <v>3.3794798740144072E-2</v>
      </c>
      <c r="D135" s="236">
        <f t="shared" si="6"/>
        <v>3.4058135863946508E-2</v>
      </c>
      <c r="E135" s="236">
        <f t="shared" si="6"/>
        <v>3.3839702842821902E-2</v>
      </c>
      <c r="F135" s="236">
        <f t="shared" si="6"/>
        <v>3.3967867478805883E-2</v>
      </c>
      <c r="G135" s="236">
        <f t="shared" si="6"/>
        <v>3.3719963105934017E-2</v>
      </c>
      <c r="H135" s="236">
        <f t="shared" si="6"/>
        <v>3.4011199110620623E-2</v>
      </c>
      <c r="I135" s="236">
        <f t="shared" si="6"/>
        <v>3.3946590144661559E-2</v>
      </c>
      <c r="J135" s="236">
        <f t="shared" si="6"/>
        <v>3.4134565640281757E-2</v>
      </c>
      <c r="K135" s="236">
        <f t="shared" si="6"/>
        <v>3.4139391497272846E-2</v>
      </c>
      <c r="L135" s="236">
        <f t="shared" si="6"/>
        <v>3.4009245377514152E-2</v>
      </c>
      <c r="M135" s="236">
        <f t="shared" si="6"/>
        <v>3.4098175732153395E-2</v>
      </c>
      <c r="N135" s="236">
        <f t="shared" si="6"/>
        <v>3.3916920696213285E-2</v>
      </c>
      <c r="O135" s="236">
        <f t="shared" si="6"/>
        <v>3.3961153093122261E-2</v>
      </c>
      <c r="P135" s="236">
        <f t="shared" si="6"/>
        <v>3.3991205686928476E-2</v>
      </c>
      <c r="Q135" s="236">
        <f t="shared" si="6"/>
        <v>3.3983970788189079E-2</v>
      </c>
    </row>
    <row r="136" spans="1:17" x14ac:dyDescent="0.25">
      <c r="A136" s="127" t="s">
        <v>213</v>
      </c>
      <c r="B136" s="237">
        <f t="shared" ref="B136:Q136" si="7">IF(B$16=0,0,B$16/B$5)</f>
        <v>0.26449855964468905</v>
      </c>
      <c r="C136" s="237">
        <f t="shared" si="7"/>
        <v>0.26686731835203181</v>
      </c>
      <c r="D136" s="237">
        <f t="shared" si="7"/>
        <v>0.2685107031437004</v>
      </c>
      <c r="E136" s="237">
        <f t="shared" si="7"/>
        <v>0.27343823316054727</v>
      </c>
      <c r="F136" s="237">
        <f t="shared" si="7"/>
        <v>0.2714025337535691</v>
      </c>
      <c r="G136" s="237">
        <f t="shared" si="7"/>
        <v>0.27410525401672942</v>
      </c>
      <c r="H136" s="237">
        <f t="shared" si="7"/>
        <v>0.26949686469675299</v>
      </c>
      <c r="I136" s="237">
        <f t="shared" si="7"/>
        <v>0.26493104631660047</v>
      </c>
      <c r="J136" s="237">
        <f t="shared" si="7"/>
        <v>0.26560814819162909</v>
      </c>
      <c r="K136" s="237">
        <f t="shared" si="7"/>
        <v>0.26632661968714538</v>
      </c>
      <c r="L136" s="237">
        <f t="shared" si="7"/>
        <v>0.26552572295927696</v>
      </c>
      <c r="M136" s="237">
        <f t="shared" si="7"/>
        <v>0.26311813242817156</v>
      </c>
      <c r="N136" s="237">
        <f t="shared" si="7"/>
        <v>0.26314679483576003</v>
      </c>
      <c r="O136" s="237">
        <f t="shared" si="7"/>
        <v>0.26249043688056589</v>
      </c>
      <c r="P136" s="237">
        <f t="shared" si="7"/>
        <v>0.26322993118742177</v>
      </c>
      <c r="Q136" s="237">
        <f t="shared" si="7"/>
        <v>0.26355043031261099</v>
      </c>
    </row>
    <row r="137" spans="1:17" x14ac:dyDescent="0.25">
      <c r="A137" s="142" t="s">
        <v>227</v>
      </c>
      <c r="B137" s="235">
        <f t="shared" ref="B137:Q137" si="8">IF(B$17=0,0,B$17/B$5)</f>
        <v>0.18851933894593206</v>
      </c>
      <c r="C137" s="235">
        <f t="shared" si="8"/>
        <v>0.18820724522225291</v>
      </c>
      <c r="D137" s="235">
        <f t="shared" si="8"/>
        <v>0.18964856992707146</v>
      </c>
      <c r="E137" s="235">
        <f t="shared" si="8"/>
        <v>0.19526453086362738</v>
      </c>
      <c r="F137" s="235">
        <f t="shared" si="8"/>
        <v>0.19369848601141718</v>
      </c>
      <c r="G137" s="235">
        <f t="shared" si="8"/>
        <v>0.19772858988638425</v>
      </c>
      <c r="H137" s="235">
        <f t="shared" si="8"/>
        <v>0.19281806940492063</v>
      </c>
      <c r="I137" s="235">
        <f t="shared" si="8"/>
        <v>0.18934096564355318</v>
      </c>
      <c r="J137" s="235">
        <f t="shared" si="8"/>
        <v>0.18980209656811736</v>
      </c>
      <c r="K137" s="235">
        <f t="shared" si="8"/>
        <v>0.19089715704193161</v>
      </c>
      <c r="L137" s="235">
        <f t="shared" si="8"/>
        <v>0.18794636504740739</v>
      </c>
      <c r="M137" s="235">
        <f t="shared" si="8"/>
        <v>0.18585631355038229</v>
      </c>
      <c r="N137" s="235">
        <f t="shared" si="8"/>
        <v>0.18448498034037233</v>
      </c>
      <c r="O137" s="235">
        <f t="shared" si="8"/>
        <v>0.18493519532122049</v>
      </c>
      <c r="P137" s="235">
        <f t="shared" si="8"/>
        <v>0.18483402433029955</v>
      </c>
      <c r="Q137" s="235">
        <f t="shared" si="8"/>
        <v>0.18481782044743189</v>
      </c>
    </row>
    <row r="138" spans="1:17" x14ac:dyDescent="0.25">
      <c r="A138" s="142" t="s">
        <v>226</v>
      </c>
      <c r="B138" s="235">
        <f t="shared" ref="B138:Q138" si="9">IF(B$25=0,0,B$25/B$5)</f>
        <v>7.5979220698756927E-2</v>
      </c>
      <c r="C138" s="235">
        <f t="shared" si="9"/>
        <v>7.8660073129778893E-2</v>
      </c>
      <c r="D138" s="235">
        <f t="shared" si="9"/>
        <v>7.8862133216628952E-2</v>
      </c>
      <c r="E138" s="235">
        <f t="shared" si="9"/>
        <v>7.8173702296919861E-2</v>
      </c>
      <c r="F138" s="235">
        <f t="shared" si="9"/>
        <v>7.7704047742151949E-2</v>
      </c>
      <c r="G138" s="235">
        <f t="shared" si="9"/>
        <v>7.6376664130345176E-2</v>
      </c>
      <c r="H138" s="235">
        <f t="shared" si="9"/>
        <v>7.6678795291832344E-2</v>
      </c>
      <c r="I138" s="235">
        <f t="shared" si="9"/>
        <v>7.5590080673047275E-2</v>
      </c>
      <c r="J138" s="235">
        <f t="shared" si="9"/>
        <v>7.5806051623511742E-2</v>
      </c>
      <c r="K138" s="235">
        <f t="shared" si="9"/>
        <v>7.5429462645213788E-2</v>
      </c>
      <c r="L138" s="235">
        <f t="shared" si="9"/>
        <v>7.7579357911869568E-2</v>
      </c>
      <c r="M138" s="235">
        <f t="shared" si="9"/>
        <v>7.7261818877789268E-2</v>
      </c>
      <c r="N138" s="235">
        <f t="shared" si="9"/>
        <v>7.8661814495387672E-2</v>
      </c>
      <c r="O138" s="235">
        <f t="shared" si="9"/>
        <v>7.75552415593454E-2</v>
      </c>
      <c r="P138" s="235">
        <f t="shared" si="9"/>
        <v>7.8395906857122208E-2</v>
      </c>
      <c r="Q138" s="235">
        <f t="shared" si="9"/>
        <v>7.8732609865179062E-2</v>
      </c>
    </row>
    <row r="139" spans="1:17" x14ac:dyDescent="0.25">
      <c r="A139" s="127" t="s">
        <v>212</v>
      </c>
      <c r="B139" s="237">
        <f t="shared" ref="B139:Q139" si="10">IF(B$36=0,0,B$36/B$5)</f>
        <v>0.65291536637130354</v>
      </c>
      <c r="C139" s="237">
        <f t="shared" si="10"/>
        <v>0.65062795038706089</v>
      </c>
      <c r="D139" s="237">
        <f t="shared" si="10"/>
        <v>0.64834166907165769</v>
      </c>
      <c r="E139" s="237">
        <f t="shared" si="10"/>
        <v>0.64394740921407334</v>
      </c>
      <c r="F139" s="237">
        <f t="shared" si="10"/>
        <v>0.64567021464791885</v>
      </c>
      <c r="G139" s="237">
        <f t="shared" si="10"/>
        <v>0.6435727142536346</v>
      </c>
      <c r="H139" s="237">
        <f t="shared" si="10"/>
        <v>0.64747009628266872</v>
      </c>
      <c r="I139" s="237">
        <f t="shared" si="10"/>
        <v>0.65219364737827512</v>
      </c>
      <c r="J139" s="237">
        <f t="shared" si="10"/>
        <v>0.65105763264304495</v>
      </c>
      <c r="K139" s="237">
        <f t="shared" si="10"/>
        <v>0.65032737957021491</v>
      </c>
      <c r="L139" s="237">
        <f t="shared" si="10"/>
        <v>0.65144600775486472</v>
      </c>
      <c r="M139" s="237">
        <f t="shared" si="10"/>
        <v>0.65363648869266078</v>
      </c>
      <c r="N139" s="237">
        <f t="shared" si="10"/>
        <v>0.654050332190934</v>
      </c>
      <c r="O139" s="237">
        <f t="shared" si="10"/>
        <v>0.65459870364654682</v>
      </c>
      <c r="P139" s="237">
        <f t="shared" si="10"/>
        <v>0.65378584061822764</v>
      </c>
      <c r="Q139" s="237">
        <f t="shared" si="10"/>
        <v>0.65348300437012163</v>
      </c>
    </row>
    <row r="140" spans="1:17" x14ac:dyDescent="0.25">
      <c r="A140" s="72" t="s">
        <v>211</v>
      </c>
      <c r="B140" s="234">
        <f t="shared" ref="B140:Q140" si="11">IF(B$44=0,0,B$44/B$5)</f>
        <v>3.3403750501949693E-2</v>
      </c>
      <c r="C140" s="234">
        <f t="shared" si="11"/>
        <v>3.3370849652006068E-2</v>
      </c>
      <c r="D140" s="234">
        <f t="shared" si="11"/>
        <v>3.3630883263502727E-2</v>
      </c>
      <c r="E140" s="234">
        <f t="shared" si="11"/>
        <v>3.341519044156787E-2</v>
      </c>
      <c r="F140" s="234">
        <f t="shared" si="11"/>
        <v>3.3541747277458858E-2</v>
      </c>
      <c r="G140" s="234">
        <f t="shared" si="11"/>
        <v>3.3296952816074622E-2</v>
      </c>
      <c r="H140" s="234">
        <f t="shared" si="11"/>
        <v>3.3584535322494564E-2</v>
      </c>
      <c r="I140" s="234">
        <f t="shared" si="11"/>
        <v>3.3520736863276918E-2</v>
      </c>
      <c r="J140" s="234">
        <f t="shared" si="11"/>
        <v>3.3706354243360659E-2</v>
      </c>
      <c r="K140" s="234">
        <f t="shared" si="11"/>
        <v>3.3711119560927129E-2</v>
      </c>
      <c r="L140" s="234">
        <f t="shared" si="11"/>
        <v>3.3582606098584766E-2</v>
      </c>
      <c r="M140" s="234">
        <f t="shared" si="11"/>
        <v>3.3670420839456129E-2</v>
      </c>
      <c r="N140" s="234">
        <f t="shared" si="11"/>
        <v>3.34914396122106E-2</v>
      </c>
      <c r="O140" s="234">
        <f t="shared" si="11"/>
        <v>3.3535117122420015E-2</v>
      </c>
      <c r="P140" s="234">
        <f t="shared" si="11"/>
        <v>3.356479271236127E-2</v>
      </c>
      <c r="Q140" s="234">
        <f t="shared" si="11"/>
        <v>3.3557648574000322E-2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1</v>
      </c>
      <c r="C143" s="77">
        <f t="shared" si="12"/>
        <v>1.0000000000000002</v>
      </c>
      <c r="D143" s="77">
        <f t="shared" si="12"/>
        <v>0.99999999999999989</v>
      </c>
      <c r="E143" s="77">
        <f t="shared" si="12"/>
        <v>1.0000000000000002</v>
      </c>
      <c r="F143" s="77">
        <f t="shared" si="12"/>
        <v>1</v>
      </c>
      <c r="G143" s="77">
        <f t="shared" si="12"/>
        <v>1.0000000000000002</v>
      </c>
      <c r="H143" s="77">
        <f t="shared" si="12"/>
        <v>1</v>
      </c>
      <c r="I143" s="77">
        <f t="shared" si="12"/>
        <v>1</v>
      </c>
      <c r="J143" s="77">
        <f t="shared" si="12"/>
        <v>1</v>
      </c>
      <c r="K143" s="77">
        <f t="shared" si="12"/>
        <v>0.99999999999999989</v>
      </c>
      <c r="L143" s="77">
        <f t="shared" si="12"/>
        <v>1</v>
      </c>
      <c r="M143" s="77">
        <f t="shared" si="12"/>
        <v>0.99999999999999989</v>
      </c>
      <c r="N143" s="77">
        <f t="shared" si="12"/>
        <v>1</v>
      </c>
      <c r="O143" s="77">
        <f t="shared" si="12"/>
        <v>0.99999999999999989</v>
      </c>
      <c r="P143" s="77">
        <f t="shared" si="12"/>
        <v>1.0000000000000002</v>
      </c>
      <c r="Q143" s="77">
        <f t="shared" si="12"/>
        <v>1</v>
      </c>
    </row>
    <row r="144" spans="1:17" x14ac:dyDescent="0.25">
      <c r="A144" s="132" t="s">
        <v>83</v>
      </c>
      <c r="B144" s="240">
        <f t="shared" ref="B144:Q144" si="13">IF(B$48=0,0,B$48/B$47)</f>
        <v>5.1521128126385757E-3</v>
      </c>
      <c r="C144" s="240">
        <f t="shared" si="13"/>
        <v>5.1403738950114974E-3</v>
      </c>
      <c r="D144" s="240">
        <f t="shared" si="13"/>
        <v>5.1198317580099413E-3</v>
      </c>
      <c r="E144" s="240">
        <f t="shared" si="13"/>
        <v>5.1211737537810416E-3</v>
      </c>
      <c r="F144" s="240">
        <f t="shared" si="13"/>
        <v>5.1218750383343267E-3</v>
      </c>
      <c r="G144" s="240">
        <f t="shared" si="13"/>
        <v>5.0990707168504087E-3</v>
      </c>
      <c r="H144" s="240">
        <f t="shared" si="13"/>
        <v>5.08791869289567E-3</v>
      </c>
      <c r="I144" s="240">
        <f t="shared" si="13"/>
        <v>5.0725549962570343E-3</v>
      </c>
      <c r="J144" s="240">
        <f t="shared" si="13"/>
        <v>5.0778325518564919E-3</v>
      </c>
      <c r="K144" s="240">
        <f t="shared" si="13"/>
        <v>5.0635846454490175E-3</v>
      </c>
      <c r="L144" s="240">
        <f t="shared" si="13"/>
        <v>5.0610616326312629E-3</v>
      </c>
      <c r="M144" s="240">
        <f t="shared" si="13"/>
        <v>5.0632384829332701E-3</v>
      </c>
      <c r="N144" s="240">
        <f t="shared" si="13"/>
        <v>5.0714629668502983E-3</v>
      </c>
      <c r="O144" s="240">
        <f t="shared" si="13"/>
        <v>5.067441799054313E-3</v>
      </c>
      <c r="P144" s="240">
        <f t="shared" si="13"/>
        <v>5.0258780792534104E-3</v>
      </c>
      <c r="Q144" s="240">
        <f t="shared" si="13"/>
        <v>5.026399472272393E-3</v>
      </c>
    </row>
    <row r="145" spans="1:17" x14ac:dyDescent="0.25">
      <c r="A145" s="76" t="s">
        <v>82</v>
      </c>
      <c r="B145" s="239">
        <f t="shared" ref="B145:Q145" si="14">IF(B$49=0,0,B$49/B$47)</f>
        <v>1.3812302434032849E-3</v>
      </c>
      <c r="C145" s="239">
        <f t="shared" si="14"/>
        <v>1.3780831562487563E-3</v>
      </c>
      <c r="D145" s="239">
        <f t="shared" si="14"/>
        <v>1.3725760134662686E-3</v>
      </c>
      <c r="E145" s="239">
        <f t="shared" si="14"/>
        <v>1.372935789195755E-3</v>
      </c>
      <c r="F145" s="239">
        <f t="shared" si="14"/>
        <v>1.3731237966151297E-3</v>
      </c>
      <c r="G145" s="239">
        <f t="shared" si="14"/>
        <v>1.3670101846544964E-3</v>
      </c>
      <c r="H145" s="239">
        <f t="shared" si="14"/>
        <v>1.3640204378609752E-3</v>
      </c>
      <c r="I145" s="239">
        <f t="shared" si="14"/>
        <v>1.3599015834764789E-3</v>
      </c>
      <c r="J145" s="239">
        <f t="shared" si="14"/>
        <v>1.3613164436843787E-3</v>
      </c>
      <c r="K145" s="239">
        <f t="shared" si="14"/>
        <v>1.3574967215721405E-3</v>
      </c>
      <c r="L145" s="239">
        <f t="shared" si="14"/>
        <v>1.3568203269093862E-3</v>
      </c>
      <c r="M145" s="239">
        <f t="shared" si="14"/>
        <v>1.3574039188418293E-3</v>
      </c>
      <c r="N145" s="239">
        <f t="shared" si="14"/>
        <v>1.3596088212451144E-3</v>
      </c>
      <c r="O145" s="239">
        <f t="shared" si="14"/>
        <v>1.3585307861213509E-3</v>
      </c>
      <c r="P145" s="239">
        <f t="shared" si="14"/>
        <v>1.3473879659027185E-3</v>
      </c>
      <c r="Q145" s="239">
        <f t="shared" si="14"/>
        <v>1.3475277461895069E-3</v>
      </c>
    </row>
    <row r="146" spans="1:17" x14ac:dyDescent="0.25">
      <c r="A146" s="76" t="s">
        <v>81</v>
      </c>
      <c r="B146" s="239">
        <f t="shared" ref="B146:Q146" si="15">IF(B$50=0,0,B$50/B$47)</f>
        <v>1.0469893893445423E-2</v>
      </c>
      <c r="C146" s="239">
        <f t="shared" si="15"/>
        <v>1.0446038588554215E-2</v>
      </c>
      <c r="D146" s="239">
        <f t="shared" si="15"/>
        <v>1.0404293773839883E-2</v>
      </c>
      <c r="E146" s="239">
        <f t="shared" si="15"/>
        <v>1.0407020917798068E-2</v>
      </c>
      <c r="F146" s="239">
        <f t="shared" si="15"/>
        <v>1.0408446036992668E-2</v>
      </c>
      <c r="G146" s="239">
        <f t="shared" si="15"/>
        <v>1.0362104111858002E-2</v>
      </c>
      <c r="H146" s="239">
        <f t="shared" si="15"/>
        <v>1.033944146611452E-2</v>
      </c>
      <c r="I146" s="239">
        <f t="shared" si="15"/>
        <v>1.0308220046967213E-2</v>
      </c>
      <c r="J146" s="239">
        <f t="shared" si="15"/>
        <v>1.0318944860097766E-2</v>
      </c>
      <c r="K146" s="239">
        <f t="shared" si="15"/>
        <v>1.0289990900098279E-2</v>
      </c>
      <c r="L146" s="239">
        <f t="shared" si="15"/>
        <v>1.0284863745966698E-2</v>
      </c>
      <c r="M146" s="239">
        <f t="shared" si="15"/>
        <v>1.028928744407129E-2</v>
      </c>
      <c r="N146" s="239">
        <f t="shared" si="15"/>
        <v>1.0306000873507153E-2</v>
      </c>
      <c r="O146" s="239">
        <f t="shared" si="15"/>
        <v>1.0297829235640751E-2</v>
      </c>
      <c r="P146" s="239">
        <f t="shared" si="15"/>
        <v>1.0213365297843266E-2</v>
      </c>
      <c r="Q146" s="239">
        <f t="shared" si="15"/>
        <v>1.0214424849484319E-2</v>
      </c>
    </row>
    <row r="147" spans="1:17" x14ac:dyDescent="0.25">
      <c r="A147" s="76" t="s">
        <v>80</v>
      </c>
      <c r="B147" s="239">
        <f t="shared" ref="B147:Q147" si="16">IF(B$51=0,0,B$51/B$47)</f>
        <v>3.7535102902401724E-3</v>
      </c>
      <c r="C147" s="239">
        <f t="shared" si="16"/>
        <v>3.7449580419273193E-3</v>
      </c>
      <c r="D147" s="239">
        <f t="shared" si="16"/>
        <v>3.7299923132208899E-3</v>
      </c>
      <c r="E147" s="239">
        <f t="shared" si="16"/>
        <v>3.7309700082208768E-3</v>
      </c>
      <c r="F147" s="239">
        <f t="shared" si="16"/>
        <v>3.731480920711126E-3</v>
      </c>
      <c r="G147" s="239">
        <f t="shared" si="16"/>
        <v>3.7148671045031693E-3</v>
      </c>
      <c r="H147" s="239">
        <f t="shared" si="16"/>
        <v>3.706742430569703E-3</v>
      </c>
      <c r="I147" s="239">
        <f t="shared" si="16"/>
        <v>3.6955493927760086E-3</v>
      </c>
      <c r="J147" s="239">
        <f t="shared" si="16"/>
        <v>3.6993942929112078E-3</v>
      </c>
      <c r="K147" s="239">
        <f t="shared" si="16"/>
        <v>3.6890141507715329E-3</v>
      </c>
      <c r="L147" s="239">
        <f t="shared" si="16"/>
        <v>3.6871760398996941E-3</v>
      </c>
      <c r="M147" s="239">
        <f t="shared" si="16"/>
        <v>3.6887619582027342E-3</v>
      </c>
      <c r="N147" s="239">
        <f t="shared" si="16"/>
        <v>3.6947538077869973E-3</v>
      </c>
      <c r="O147" s="239">
        <f t="shared" si="16"/>
        <v>3.6918242339888472E-3</v>
      </c>
      <c r="P147" s="239">
        <f t="shared" si="16"/>
        <v>3.6615434820630273E-3</v>
      </c>
      <c r="Q147" s="239">
        <f t="shared" si="16"/>
        <v>3.6619233367232761E-3</v>
      </c>
    </row>
    <row r="148" spans="1:17" x14ac:dyDescent="0.25">
      <c r="A148" s="129" t="s">
        <v>79</v>
      </c>
      <c r="B148" s="238">
        <f t="shared" ref="B148:Q148" si="17">IF(B$52=0,0,B$52/B$47)</f>
        <v>6.1400541414655891E-3</v>
      </c>
      <c r="C148" s="238">
        <f t="shared" si="17"/>
        <v>6.1260642323906862E-3</v>
      </c>
      <c r="D148" s="238">
        <f t="shared" si="17"/>
        <v>6.1015830461360766E-3</v>
      </c>
      <c r="E148" s="238">
        <f t="shared" si="17"/>
        <v>6.1031823757687577E-3</v>
      </c>
      <c r="F148" s="238">
        <f t="shared" si="17"/>
        <v>6.1040181348606774E-3</v>
      </c>
      <c r="G148" s="238">
        <f t="shared" si="17"/>
        <v>6.0768409798443558E-3</v>
      </c>
      <c r="H148" s="238">
        <f t="shared" si="17"/>
        <v>6.0635505040028629E-3</v>
      </c>
      <c r="I148" s="238">
        <f t="shared" si="17"/>
        <v>6.0452407478688627E-3</v>
      </c>
      <c r="J148" s="238">
        <f t="shared" si="17"/>
        <v>6.0515302990284897E-3</v>
      </c>
      <c r="K148" s="238">
        <f t="shared" si="17"/>
        <v>6.0345502910345242E-3</v>
      </c>
      <c r="L148" s="238">
        <f t="shared" si="17"/>
        <v>6.0315434789044347E-3</v>
      </c>
      <c r="M148" s="238">
        <f t="shared" si="17"/>
        <v>6.0341377502642138E-3</v>
      </c>
      <c r="N148" s="238">
        <f t="shared" si="17"/>
        <v>6.0439393168006256E-3</v>
      </c>
      <c r="O148" s="238">
        <f t="shared" si="17"/>
        <v>6.0391470715845065E-3</v>
      </c>
      <c r="P148" s="238">
        <f t="shared" si="17"/>
        <v>5.9896133173405735E-3</v>
      </c>
      <c r="Q148" s="238">
        <f t="shared" si="17"/>
        <v>5.9902346898690808E-3</v>
      </c>
    </row>
    <row r="149" spans="1:17" x14ac:dyDescent="0.25">
      <c r="A149" s="127" t="s">
        <v>210</v>
      </c>
      <c r="B149" s="237">
        <f t="shared" ref="B149:Q149" si="18">IF(B$57=0,0,B$57/B$47)</f>
        <v>3.9791456802466277E-2</v>
      </c>
      <c r="C149" s="237">
        <f t="shared" si="18"/>
        <v>3.8679634559867011E-2</v>
      </c>
      <c r="D149" s="237">
        <f t="shared" si="18"/>
        <v>3.897975982030949E-2</v>
      </c>
      <c r="E149" s="237">
        <f t="shared" si="18"/>
        <v>3.8661165340981407E-2</v>
      </c>
      <c r="F149" s="237">
        <f t="shared" si="18"/>
        <v>3.9859781636369315E-2</v>
      </c>
      <c r="G149" s="237">
        <f t="shared" si="18"/>
        <v>3.9423743644158474E-2</v>
      </c>
      <c r="H149" s="237">
        <f t="shared" si="18"/>
        <v>4.164163427746341E-2</v>
      </c>
      <c r="I149" s="237">
        <f t="shared" si="18"/>
        <v>4.1452529108677985E-2</v>
      </c>
      <c r="J149" s="237">
        <f t="shared" si="18"/>
        <v>4.5129281503301234E-2</v>
      </c>
      <c r="K149" s="237">
        <f t="shared" si="18"/>
        <v>4.652961224220805E-2</v>
      </c>
      <c r="L149" s="237">
        <f t="shared" si="18"/>
        <v>4.4863173257833455E-2</v>
      </c>
      <c r="M149" s="237">
        <f t="shared" si="18"/>
        <v>4.5878805864120353E-2</v>
      </c>
      <c r="N149" s="237">
        <f t="shared" si="18"/>
        <v>4.4270687054912009E-2</v>
      </c>
      <c r="O149" s="237">
        <f t="shared" si="18"/>
        <v>4.4395595803837652E-2</v>
      </c>
      <c r="P149" s="237">
        <f t="shared" si="18"/>
        <v>4.3758905958258584E-2</v>
      </c>
      <c r="Q149" s="237">
        <f t="shared" si="18"/>
        <v>4.5175247446109942E-2</v>
      </c>
    </row>
    <row r="150" spans="1:17" x14ac:dyDescent="0.25">
      <c r="A150" s="127" t="s">
        <v>209</v>
      </c>
      <c r="B150" s="237">
        <f t="shared" ref="B150:Q150" si="19">IF(B$58=0,0,B$58/B$47)</f>
        <v>0.13169617768088226</v>
      </c>
      <c r="C150" s="237">
        <f t="shared" si="19"/>
        <v>0.13370956589415856</v>
      </c>
      <c r="D150" s="237">
        <f t="shared" si="19"/>
        <v>0.13127516511828505</v>
      </c>
      <c r="E150" s="237">
        <f t="shared" si="19"/>
        <v>0.13129721999332369</v>
      </c>
      <c r="F150" s="237">
        <f t="shared" si="19"/>
        <v>0.13025005759711494</v>
      </c>
      <c r="G150" s="237">
        <f t="shared" si="19"/>
        <v>0.12980233143080333</v>
      </c>
      <c r="H150" s="237">
        <f t="shared" si="19"/>
        <v>0.12650480443205006</v>
      </c>
      <c r="I150" s="237">
        <f t="shared" si="19"/>
        <v>0.129284218065228</v>
      </c>
      <c r="J150" s="237">
        <f t="shared" si="19"/>
        <v>0.12172022726542502</v>
      </c>
      <c r="K150" s="237">
        <f t="shared" si="19"/>
        <v>0.11937236847494423</v>
      </c>
      <c r="L150" s="237">
        <f t="shared" si="19"/>
        <v>0.12341577466349087</v>
      </c>
      <c r="M150" s="237">
        <f t="shared" si="19"/>
        <v>0.12120872750871275</v>
      </c>
      <c r="N150" s="237">
        <f t="shared" si="19"/>
        <v>0.12581895575899554</v>
      </c>
      <c r="O150" s="237">
        <f t="shared" si="19"/>
        <v>0.12629917785876579</v>
      </c>
      <c r="P150" s="237">
        <f t="shared" si="19"/>
        <v>0.12630886717303252</v>
      </c>
      <c r="Q150" s="237">
        <f t="shared" si="19"/>
        <v>0.12573537909740576</v>
      </c>
    </row>
    <row r="151" spans="1:17" x14ac:dyDescent="0.25">
      <c r="A151" s="142" t="s">
        <v>225</v>
      </c>
      <c r="B151" s="235">
        <f t="shared" ref="B151:Q151" si="20">IF(B$59=0,0,B$59/B$47)</f>
        <v>0.11259388812190901</v>
      </c>
      <c r="C151" s="235">
        <f t="shared" si="20"/>
        <v>0.11352539957117931</v>
      </c>
      <c r="D151" s="235">
        <f t="shared" si="20"/>
        <v>0.11172982771164208</v>
      </c>
      <c r="E151" s="235">
        <f t="shared" si="20"/>
        <v>0.11219658980786068</v>
      </c>
      <c r="F151" s="235">
        <f t="shared" si="20"/>
        <v>0.11062426863544499</v>
      </c>
      <c r="G151" s="235">
        <f t="shared" si="20"/>
        <v>0.11047575119285748</v>
      </c>
      <c r="H151" s="235">
        <f t="shared" si="20"/>
        <v>0.10730123359436949</v>
      </c>
      <c r="I151" s="235">
        <f t="shared" si="20"/>
        <v>0.10897092948620982</v>
      </c>
      <c r="J151" s="235">
        <f t="shared" si="20"/>
        <v>0.10220606348406594</v>
      </c>
      <c r="K151" s="235">
        <f t="shared" si="20"/>
        <v>9.9887702277802567E-2</v>
      </c>
      <c r="L151" s="235">
        <f t="shared" si="20"/>
        <v>0.10303143720432784</v>
      </c>
      <c r="M151" s="235">
        <f t="shared" si="20"/>
        <v>0.10074252310955492</v>
      </c>
      <c r="N151" s="235">
        <f t="shared" si="20"/>
        <v>0.10486258059125891</v>
      </c>
      <c r="O151" s="235">
        <f t="shared" si="20"/>
        <v>0.10548778565617933</v>
      </c>
      <c r="P151" s="235">
        <f t="shared" si="20"/>
        <v>0.10516102498130793</v>
      </c>
      <c r="Q151" s="235">
        <f t="shared" si="20"/>
        <v>0.10220188345187525</v>
      </c>
    </row>
    <row r="152" spans="1:17" x14ac:dyDescent="0.25">
      <c r="A152" s="142" t="s">
        <v>224</v>
      </c>
      <c r="B152" s="235">
        <f t="shared" ref="B152:Q152" si="21">IF(B$65=0,0,B$65/B$47)</f>
        <v>1.9102289558973262E-2</v>
      </c>
      <c r="C152" s="235">
        <f t="shared" si="21"/>
        <v>2.0184166322979237E-2</v>
      </c>
      <c r="D152" s="235">
        <f t="shared" si="21"/>
        <v>1.9545337406642955E-2</v>
      </c>
      <c r="E152" s="235">
        <f t="shared" si="21"/>
        <v>1.9100630185463027E-2</v>
      </c>
      <c r="F152" s="235">
        <f t="shared" si="21"/>
        <v>1.9625788961669954E-2</v>
      </c>
      <c r="G152" s="235">
        <f t="shared" si="21"/>
        <v>1.932658023794586E-2</v>
      </c>
      <c r="H152" s="235">
        <f t="shared" si="21"/>
        <v>1.9203570837680567E-2</v>
      </c>
      <c r="I152" s="235">
        <f t="shared" si="21"/>
        <v>2.0313288579018172E-2</v>
      </c>
      <c r="J152" s="235">
        <f t="shared" si="21"/>
        <v>1.9514163781359083E-2</v>
      </c>
      <c r="K152" s="235">
        <f t="shared" si="21"/>
        <v>1.9484666197141676E-2</v>
      </c>
      <c r="L152" s="235">
        <f t="shared" si="21"/>
        <v>2.0384337459163019E-2</v>
      </c>
      <c r="M152" s="235">
        <f t="shared" si="21"/>
        <v>2.0466204399157837E-2</v>
      </c>
      <c r="N152" s="235">
        <f t="shared" si="21"/>
        <v>2.0956375167736626E-2</v>
      </c>
      <c r="O152" s="235">
        <f t="shared" si="21"/>
        <v>2.0811392202586456E-2</v>
      </c>
      <c r="P152" s="235">
        <f t="shared" si="21"/>
        <v>2.1147842191724588E-2</v>
      </c>
      <c r="Q152" s="235">
        <f t="shared" si="21"/>
        <v>2.1365957284956241E-2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2.1675383605742572E-3</v>
      </c>
    </row>
    <row r="154" spans="1:17" x14ac:dyDescent="0.25">
      <c r="A154" s="127" t="s">
        <v>208</v>
      </c>
      <c r="B154" s="237">
        <f t="shared" ref="B154:Q154" si="23">IF(B$77=0,0,B$77/B$47)</f>
        <v>0.69604098461337982</v>
      </c>
      <c r="C154" s="237">
        <f t="shared" si="23"/>
        <v>0.69567182249395421</v>
      </c>
      <c r="D154" s="237">
        <f t="shared" si="23"/>
        <v>0.70193967229737131</v>
      </c>
      <c r="E154" s="237">
        <f t="shared" si="23"/>
        <v>0.70179101743053518</v>
      </c>
      <c r="F154" s="237">
        <f t="shared" si="23"/>
        <v>0.70309435429788458</v>
      </c>
      <c r="G154" s="237">
        <f t="shared" si="23"/>
        <v>0.69970235686802451</v>
      </c>
      <c r="H154" s="237">
        <f t="shared" si="23"/>
        <v>0.7005030352875945</v>
      </c>
      <c r="I154" s="237">
        <f t="shared" si="23"/>
        <v>0.69832366535600043</v>
      </c>
      <c r="J154" s="237">
        <f t="shared" si="23"/>
        <v>0.70272619925676882</v>
      </c>
      <c r="K154" s="237">
        <f t="shared" si="23"/>
        <v>0.70229917927402996</v>
      </c>
      <c r="L154" s="237">
        <f t="shared" si="23"/>
        <v>0.70028683409350123</v>
      </c>
      <c r="M154" s="237">
        <f t="shared" si="23"/>
        <v>0.70159599188151622</v>
      </c>
      <c r="N154" s="237">
        <f t="shared" si="23"/>
        <v>0.69836061856095843</v>
      </c>
      <c r="O154" s="237">
        <f t="shared" si="23"/>
        <v>0.69782366398673601</v>
      </c>
      <c r="P154" s="237">
        <f t="shared" si="23"/>
        <v>0.69959063172740343</v>
      </c>
      <c r="Q154" s="237">
        <f t="shared" si="23"/>
        <v>0.69909103950265772</v>
      </c>
    </row>
    <row r="155" spans="1:17" x14ac:dyDescent="0.25">
      <c r="A155" s="142" t="s">
        <v>222</v>
      </c>
      <c r="B155" s="259">
        <f t="shared" ref="B155:Q155" si="24">IF(B$78=0,0,B$78/B$47)</f>
        <v>0.65578560620224335</v>
      </c>
      <c r="C155" s="259">
        <f t="shared" si="24"/>
        <v>0.65654122886574062</v>
      </c>
      <c r="D155" s="259">
        <f t="shared" si="24"/>
        <v>0.66250545430099672</v>
      </c>
      <c r="E155" s="259">
        <f t="shared" si="24"/>
        <v>0.66267910835058774</v>
      </c>
      <c r="F155" s="259">
        <f t="shared" si="24"/>
        <v>0.66276985446560244</v>
      </c>
      <c r="G155" s="259">
        <f t="shared" si="24"/>
        <v>0.65981897871834905</v>
      </c>
      <c r="H155" s="259">
        <f t="shared" si="24"/>
        <v>0.65837590850711569</v>
      </c>
      <c r="I155" s="259">
        <f t="shared" si="24"/>
        <v>0.6563878484882687</v>
      </c>
      <c r="J155" s="259">
        <f t="shared" si="24"/>
        <v>0.65707076338377268</v>
      </c>
      <c r="K155" s="259">
        <f t="shared" si="24"/>
        <v>0.65522708645189831</v>
      </c>
      <c r="L155" s="259">
        <f t="shared" si="24"/>
        <v>0.65490060897528612</v>
      </c>
      <c r="M155" s="259">
        <f t="shared" si="24"/>
        <v>0.65518229307477216</v>
      </c>
      <c r="N155" s="259">
        <f t="shared" si="24"/>
        <v>0.65357378733828186</v>
      </c>
      <c r="O155" s="259">
        <f t="shared" si="24"/>
        <v>0.65291046772596029</v>
      </c>
      <c r="P155" s="259">
        <f t="shared" si="24"/>
        <v>0.6553215483673327</v>
      </c>
      <c r="Q155" s="259">
        <f t="shared" si="24"/>
        <v>0.65338910177799592</v>
      </c>
    </row>
    <row r="156" spans="1:17" x14ac:dyDescent="0.25">
      <c r="A156" s="142" t="s">
        <v>221</v>
      </c>
      <c r="B156" s="259">
        <f t="shared" ref="B156:Q156" si="25">IF(B$86=0,0,B$86/B$47)</f>
        <v>4.0255378411136515E-2</v>
      </c>
      <c r="C156" s="259">
        <f t="shared" si="25"/>
        <v>3.9130593628213521E-2</v>
      </c>
      <c r="D156" s="259">
        <f t="shared" si="25"/>
        <v>3.9434217996374477E-2</v>
      </c>
      <c r="E156" s="259">
        <f t="shared" si="25"/>
        <v>3.9111909079947563E-2</v>
      </c>
      <c r="F156" s="259">
        <f t="shared" si="25"/>
        <v>4.0324499832282229E-2</v>
      </c>
      <c r="G156" s="259">
        <f t="shared" si="25"/>
        <v>3.9883378149675415E-2</v>
      </c>
      <c r="H156" s="259">
        <f t="shared" si="25"/>
        <v>4.2127126780478807E-2</v>
      </c>
      <c r="I156" s="259">
        <f t="shared" si="25"/>
        <v>4.1935816867731721E-2</v>
      </c>
      <c r="J156" s="259">
        <f t="shared" si="25"/>
        <v>4.5655435872996142E-2</v>
      </c>
      <c r="K156" s="259">
        <f t="shared" si="25"/>
        <v>4.7072092822131671E-2</v>
      </c>
      <c r="L156" s="259">
        <f t="shared" si="25"/>
        <v>4.5386225118215107E-2</v>
      </c>
      <c r="M156" s="259">
        <f t="shared" si="25"/>
        <v>4.6413698806743987E-2</v>
      </c>
      <c r="N156" s="259">
        <f t="shared" si="25"/>
        <v>4.4786831222676647E-2</v>
      </c>
      <c r="O156" s="259">
        <f t="shared" si="25"/>
        <v>4.4913196260775758E-2</v>
      </c>
      <c r="P156" s="259">
        <f t="shared" si="25"/>
        <v>4.42690833600708E-2</v>
      </c>
      <c r="Q156" s="259">
        <f t="shared" si="25"/>
        <v>4.5701937724661808E-2</v>
      </c>
    </row>
    <row r="157" spans="1:17" x14ac:dyDescent="0.25">
      <c r="A157" s="127" t="s">
        <v>207</v>
      </c>
      <c r="B157" s="237">
        <f t="shared" ref="B157:Q157" si="26">IF(B$87=0,0,B$87/B$47)</f>
        <v>0.10557457952207866</v>
      </c>
      <c r="C157" s="237">
        <f t="shared" si="26"/>
        <v>0.105103459137888</v>
      </c>
      <c r="D157" s="237">
        <f t="shared" si="26"/>
        <v>0.10107712585936113</v>
      </c>
      <c r="E157" s="237">
        <f t="shared" si="26"/>
        <v>0.10151531439039527</v>
      </c>
      <c r="F157" s="237">
        <f t="shared" si="26"/>
        <v>0.10005686254111709</v>
      </c>
      <c r="G157" s="237">
        <f t="shared" si="26"/>
        <v>0.10445167495930341</v>
      </c>
      <c r="H157" s="237">
        <f t="shared" si="26"/>
        <v>0.10478885247144823</v>
      </c>
      <c r="I157" s="237">
        <f t="shared" si="26"/>
        <v>0.10445812070274792</v>
      </c>
      <c r="J157" s="237">
        <f t="shared" si="26"/>
        <v>0.10391527352692655</v>
      </c>
      <c r="K157" s="237">
        <f t="shared" si="26"/>
        <v>0.10536420329989223</v>
      </c>
      <c r="L157" s="237">
        <f t="shared" si="26"/>
        <v>0.10501275276086296</v>
      </c>
      <c r="M157" s="237">
        <f t="shared" si="26"/>
        <v>0.10488364519133736</v>
      </c>
      <c r="N157" s="237">
        <f t="shared" si="26"/>
        <v>0.10507397283894385</v>
      </c>
      <c r="O157" s="237">
        <f t="shared" si="26"/>
        <v>0.10502678922427072</v>
      </c>
      <c r="P157" s="237">
        <f t="shared" si="26"/>
        <v>0.1041038069989025</v>
      </c>
      <c r="Q157" s="237">
        <f t="shared" si="26"/>
        <v>0.103757823859288</v>
      </c>
    </row>
    <row r="158" spans="1:17" x14ac:dyDescent="0.25">
      <c r="A158" s="142" t="s">
        <v>220</v>
      </c>
      <c r="B158" s="259">
        <f t="shared" ref="B158:Q158" si="27">IF(B$88=0,0,B$88/B$47)</f>
        <v>6.5527268152184348E-2</v>
      </c>
      <c r="C158" s="259">
        <f t="shared" si="27"/>
        <v>6.6175118901882601E-2</v>
      </c>
      <c r="D158" s="259">
        <f t="shared" si="27"/>
        <v>6.1846730591428208E-2</v>
      </c>
      <c r="E158" s="259">
        <f t="shared" si="27"/>
        <v>6.2605562128264319E-2</v>
      </c>
      <c r="F158" s="259">
        <f t="shared" si="27"/>
        <v>5.994078701636428E-2</v>
      </c>
      <c r="G158" s="259">
        <f t="shared" si="27"/>
        <v>6.4774441101742034E-2</v>
      </c>
      <c r="H158" s="259">
        <f t="shared" si="27"/>
        <v>6.2879467194619648E-2</v>
      </c>
      <c r="I158" s="259">
        <f t="shared" si="27"/>
        <v>6.2739056519555109E-2</v>
      </c>
      <c r="J158" s="259">
        <f t="shared" si="27"/>
        <v>5.8495815846998138E-2</v>
      </c>
      <c r="K158" s="259">
        <f t="shared" si="27"/>
        <v>5.8535410912762056E-2</v>
      </c>
      <c r="L158" s="259">
        <f t="shared" si="27"/>
        <v>5.9861114372327863E-2</v>
      </c>
      <c r="M158" s="259">
        <f t="shared" si="27"/>
        <v>5.8709843793709623E-2</v>
      </c>
      <c r="N158" s="259">
        <f t="shared" si="27"/>
        <v>6.0518630272613769E-2</v>
      </c>
      <c r="O158" s="259">
        <f t="shared" si="27"/>
        <v>6.0345734759884716E-2</v>
      </c>
      <c r="P158" s="259">
        <f t="shared" si="27"/>
        <v>6.0063536223802609E-2</v>
      </c>
      <c r="Q158" s="259">
        <f t="shared" si="27"/>
        <v>5.8292104680736673E-2</v>
      </c>
    </row>
    <row r="159" spans="1:17" x14ac:dyDescent="0.25">
      <c r="A159" s="140" t="s">
        <v>219</v>
      </c>
      <c r="B159" s="260">
        <f t="shared" ref="B159:Q159" si="28">IF(B$94=0,0,B$94/B$47)</f>
        <v>4.0047311369894312E-2</v>
      </c>
      <c r="C159" s="260">
        <f t="shared" si="28"/>
        <v>3.8928340236005408E-2</v>
      </c>
      <c r="D159" s="260">
        <f t="shared" si="28"/>
        <v>3.9230395267932906E-2</v>
      </c>
      <c r="E159" s="260">
        <f t="shared" si="28"/>
        <v>3.8909752262130955E-2</v>
      </c>
      <c r="F159" s="260">
        <f t="shared" si="28"/>
        <v>4.0116075524752826E-2</v>
      </c>
      <c r="G159" s="260">
        <f t="shared" si="28"/>
        <v>3.9677233857561375E-2</v>
      </c>
      <c r="H159" s="260">
        <f t="shared" si="28"/>
        <v>4.1909385276828581E-2</v>
      </c>
      <c r="I159" s="260">
        <f t="shared" si="28"/>
        <v>4.1719064183192801E-2</v>
      </c>
      <c r="J159" s="260">
        <f t="shared" si="28"/>
        <v>4.5419457679928416E-2</v>
      </c>
      <c r="K159" s="260">
        <f t="shared" si="28"/>
        <v>4.6828792387130162E-2</v>
      </c>
      <c r="L159" s="260">
        <f t="shared" si="28"/>
        <v>4.5151638388535101E-2</v>
      </c>
      <c r="M159" s="260">
        <f t="shared" si="28"/>
        <v>4.6173801397627723E-2</v>
      </c>
      <c r="N159" s="260">
        <f t="shared" si="28"/>
        <v>4.4555342566330085E-2</v>
      </c>
      <c r="O159" s="260">
        <f t="shared" si="28"/>
        <v>4.4681054464386007E-2</v>
      </c>
      <c r="P159" s="260">
        <f t="shared" si="28"/>
        <v>4.404027077509988E-2</v>
      </c>
      <c r="Q159" s="260">
        <f t="shared" si="28"/>
        <v>4.5465719178551321E-2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0.99999999999999978</v>
      </c>
      <c r="C162" s="77">
        <f t="shared" si="29"/>
        <v>1</v>
      </c>
      <c r="D162" s="77">
        <f t="shared" si="29"/>
        <v>0.99999999999999978</v>
      </c>
      <c r="E162" s="77">
        <f t="shared" si="29"/>
        <v>1</v>
      </c>
      <c r="F162" s="77">
        <f t="shared" si="29"/>
        <v>1</v>
      </c>
      <c r="G162" s="77">
        <f t="shared" si="29"/>
        <v>0.99999999999999978</v>
      </c>
      <c r="H162" s="77">
        <f t="shared" si="29"/>
        <v>1</v>
      </c>
      <c r="I162" s="77">
        <f t="shared" si="29"/>
        <v>1</v>
      </c>
      <c r="J162" s="77">
        <f t="shared" si="29"/>
        <v>1</v>
      </c>
      <c r="K162" s="77">
        <f t="shared" si="29"/>
        <v>1.0000000000000002</v>
      </c>
      <c r="L162" s="77">
        <f t="shared" si="29"/>
        <v>1</v>
      </c>
      <c r="M162" s="77">
        <f t="shared" si="29"/>
        <v>1</v>
      </c>
      <c r="N162" s="77">
        <f t="shared" si="29"/>
        <v>1</v>
      </c>
      <c r="O162" s="77">
        <f t="shared" si="29"/>
        <v>1</v>
      </c>
      <c r="P162" s="77">
        <f t="shared" si="29"/>
        <v>0.99999999999999989</v>
      </c>
      <c r="Q162" s="77">
        <f t="shared" si="29"/>
        <v>0.99999999999999978</v>
      </c>
    </row>
    <row r="163" spans="1:17" x14ac:dyDescent="0.25">
      <c r="A163" s="132" t="s">
        <v>83</v>
      </c>
      <c r="B163" s="240">
        <f t="shared" ref="B163:Q163" si="30">IF(B$98=0,0,B$98/B$97)</f>
        <v>7.4179533445781131E-3</v>
      </c>
      <c r="C163" s="240">
        <f t="shared" si="30"/>
        <v>7.4347848008121976E-3</v>
      </c>
      <c r="D163" s="240">
        <f t="shared" si="30"/>
        <v>7.427250644808309E-3</v>
      </c>
      <c r="E163" s="240">
        <f t="shared" si="30"/>
        <v>7.4326959584933797E-3</v>
      </c>
      <c r="F163" s="240">
        <f t="shared" si="30"/>
        <v>7.413209685885519E-3</v>
      </c>
      <c r="G163" s="240">
        <f t="shared" si="30"/>
        <v>7.4172579650680524E-3</v>
      </c>
      <c r="H163" s="240">
        <f t="shared" si="30"/>
        <v>7.3791789500794232E-3</v>
      </c>
      <c r="I163" s="240">
        <f t="shared" si="30"/>
        <v>7.3802240371594408E-3</v>
      </c>
      <c r="J163" s="240">
        <f t="shared" si="30"/>
        <v>7.3208273747715855E-3</v>
      </c>
      <c r="K163" s="240">
        <f t="shared" si="30"/>
        <v>7.2960822372107733E-3</v>
      </c>
      <c r="L163" s="240">
        <f t="shared" si="30"/>
        <v>7.3227322128796811E-3</v>
      </c>
      <c r="M163" s="240">
        <f t="shared" si="30"/>
        <v>7.3065575913501529E-3</v>
      </c>
      <c r="N163" s="240">
        <f t="shared" si="30"/>
        <v>7.3338709577135041E-3</v>
      </c>
      <c r="O163" s="240">
        <f t="shared" si="30"/>
        <v>7.3312627401498354E-3</v>
      </c>
      <c r="P163" s="240">
        <f t="shared" si="30"/>
        <v>7.3357432905609343E-3</v>
      </c>
      <c r="Q163" s="240">
        <f t="shared" si="30"/>
        <v>7.2984791289390036E-3</v>
      </c>
    </row>
    <row r="164" spans="1:17" x14ac:dyDescent="0.25">
      <c r="A164" s="76" t="s">
        <v>82</v>
      </c>
      <c r="B164" s="239">
        <f t="shared" ref="B164:Q164" si="31">IF(B$99=0,0,B$99/B$97)</f>
        <v>1.9902949705502913E-3</v>
      </c>
      <c r="C164" s="239">
        <f t="shared" si="31"/>
        <v>1.9948109820609621E-3</v>
      </c>
      <c r="D164" s="239">
        <f t="shared" si="31"/>
        <v>1.9927895090069638E-3</v>
      </c>
      <c r="E164" s="239">
        <f t="shared" si="31"/>
        <v>1.9942505293096035E-3</v>
      </c>
      <c r="F164" s="239">
        <f t="shared" si="31"/>
        <v>1.9890222097766232E-3</v>
      </c>
      <c r="G164" s="239">
        <f t="shared" si="31"/>
        <v>1.990108394782393E-3</v>
      </c>
      <c r="H164" s="239">
        <f t="shared" si="31"/>
        <v>1.9798914968733794E-3</v>
      </c>
      <c r="I164" s="239">
        <f t="shared" si="31"/>
        <v>1.9801719019207726E-3</v>
      </c>
      <c r="J164" s="239">
        <f t="shared" si="31"/>
        <v>1.9642353122812021E-3</v>
      </c>
      <c r="K164" s="239">
        <f t="shared" si="31"/>
        <v>1.9575959981004433E-3</v>
      </c>
      <c r="L164" s="239">
        <f t="shared" si="31"/>
        <v>1.9647463952619307E-3</v>
      </c>
      <c r="M164" s="239">
        <f t="shared" si="31"/>
        <v>1.9604066176460064E-3</v>
      </c>
      <c r="N164" s="239">
        <f t="shared" si="31"/>
        <v>1.9677350077256647E-3</v>
      </c>
      <c r="O164" s="239">
        <f t="shared" si="31"/>
        <v>1.9670352025290111E-3</v>
      </c>
      <c r="P164" s="239">
        <f t="shared" si="31"/>
        <v>1.9682373692904158E-3</v>
      </c>
      <c r="Q164" s="239">
        <f t="shared" si="31"/>
        <v>1.9582391029206079E-3</v>
      </c>
    </row>
    <row r="165" spans="1:17" x14ac:dyDescent="0.25">
      <c r="A165" s="76" t="s">
        <v>81</v>
      </c>
      <c r="B165" s="239">
        <f t="shared" ref="B165:Q165" si="32">IF(B$100=0,0,B$100/B$97)</f>
        <v>2.1326139480767382E-2</v>
      </c>
      <c r="C165" s="239">
        <f t="shared" si="32"/>
        <v>2.1374528836515336E-2</v>
      </c>
      <c r="D165" s="239">
        <f t="shared" si="32"/>
        <v>2.1352868621851647E-2</v>
      </c>
      <c r="E165" s="239">
        <f t="shared" si="32"/>
        <v>2.1368523548995294E-2</v>
      </c>
      <c r="F165" s="239">
        <f t="shared" si="32"/>
        <v>2.131250176666645E-2</v>
      </c>
      <c r="G165" s="239">
        <f t="shared" si="32"/>
        <v>2.1324140309333599E-2</v>
      </c>
      <c r="H165" s="239">
        <f t="shared" si="32"/>
        <v>2.1214665586695807E-2</v>
      </c>
      <c r="I165" s="239">
        <f t="shared" si="32"/>
        <v>2.1217670144934812E-2</v>
      </c>
      <c r="J165" s="239">
        <f t="shared" si="32"/>
        <v>2.1046908555054863E-2</v>
      </c>
      <c r="K165" s="239">
        <f t="shared" si="32"/>
        <v>2.0975767873713375E-2</v>
      </c>
      <c r="L165" s="239">
        <f t="shared" si="32"/>
        <v>2.1052384842285925E-2</v>
      </c>
      <c r="M165" s="239">
        <f t="shared" si="32"/>
        <v>2.1005883844131299E-2</v>
      </c>
      <c r="N165" s="239">
        <f t="shared" si="32"/>
        <v>2.1084408018347069E-2</v>
      </c>
      <c r="O165" s="239">
        <f t="shared" si="32"/>
        <v>2.1076909560352641E-2</v>
      </c>
      <c r="P165" s="239">
        <f t="shared" si="32"/>
        <v>2.1089790855041216E-2</v>
      </c>
      <c r="Q165" s="239">
        <f t="shared" si="32"/>
        <v>2.0982658783502382E-2</v>
      </c>
    </row>
    <row r="166" spans="1:17" x14ac:dyDescent="0.25">
      <c r="A166" s="76" t="s">
        <v>80</v>
      </c>
      <c r="B166" s="239">
        <f t="shared" ref="B166:Q166" si="33">IF(B$101=0,0,B$101/B$97)</f>
        <v>5.8978750128224214E-3</v>
      </c>
      <c r="C166" s="239">
        <f t="shared" si="33"/>
        <v>5.9112573867119754E-3</v>
      </c>
      <c r="D166" s="239">
        <f t="shared" si="33"/>
        <v>5.90526712115301E-3</v>
      </c>
      <c r="E166" s="239">
        <f t="shared" si="33"/>
        <v>5.9095965875203913E-3</v>
      </c>
      <c r="F166" s="239">
        <f t="shared" si="33"/>
        <v>5.8941034191263173E-3</v>
      </c>
      <c r="G166" s="239">
        <f t="shared" si="33"/>
        <v>5.8973221296690359E-3</v>
      </c>
      <c r="H166" s="239">
        <f t="shared" si="33"/>
        <v>5.8670462219378985E-3</v>
      </c>
      <c r="I166" s="239">
        <f t="shared" si="33"/>
        <v>5.8678771509946262E-3</v>
      </c>
      <c r="J166" s="239">
        <f t="shared" si="33"/>
        <v>5.8206519832603972E-3</v>
      </c>
      <c r="K166" s="239">
        <f t="shared" si="33"/>
        <v>5.8009775903747314E-3</v>
      </c>
      <c r="L166" s="239">
        <f t="shared" si="33"/>
        <v>5.8221664841691181E-3</v>
      </c>
      <c r="M166" s="239">
        <f t="shared" si="33"/>
        <v>5.8093063471839502E-3</v>
      </c>
      <c r="N166" s="239">
        <f t="shared" si="33"/>
        <v>5.8310226904268224E-3</v>
      </c>
      <c r="O166" s="239">
        <f t="shared" si="33"/>
        <v>5.8289489457586906E-3</v>
      </c>
      <c r="P166" s="239">
        <f t="shared" si="33"/>
        <v>5.8325113470149093E-3</v>
      </c>
      <c r="Q166" s="239">
        <f t="shared" si="33"/>
        <v>5.8028833138506972E-3</v>
      </c>
    </row>
    <row r="167" spans="1:17" x14ac:dyDescent="0.25">
      <c r="A167" s="129" t="s">
        <v>79</v>
      </c>
      <c r="B167" s="238">
        <f t="shared" ref="B167:Q167" si="34">IF(B$102=0,0,B$102/B$97)</f>
        <v>1.050985446377046E-2</v>
      </c>
      <c r="C167" s="238">
        <f t="shared" si="34"/>
        <v>1.0533701493701274E-2</v>
      </c>
      <c r="D167" s="238">
        <f t="shared" si="34"/>
        <v>1.0523027001772029E-2</v>
      </c>
      <c r="E167" s="238">
        <f t="shared" si="34"/>
        <v>1.0530741994261364E-2</v>
      </c>
      <c r="F167" s="238">
        <f t="shared" si="34"/>
        <v>1.0503133585359785E-2</v>
      </c>
      <c r="G167" s="238">
        <f t="shared" si="34"/>
        <v>1.050886924087833E-2</v>
      </c>
      <c r="H167" s="238">
        <f t="shared" si="34"/>
        <v>1.0454918388525403E-2</v>
      </c>
      <c r="I167" s="238">
        <f t="shared" si="34"/>
        <v>1.045639908173049E-2</v>
      </c>
      <c r="J167" s="238">
        <f t="shared" si="34"/>
        <v>1.0372245104436151E-2</v>
      </c>
      <c r="K167" s="238">
        <f t="shared" si="34"/>
        <v>1.033718586607626E-2</v>
      </c>
      <c r="L167" s="238">
        <f t="shared" si="34"/>
        <v>1.0374943904275296E-2</v>
      </c>
      <c r="M167" s="238">
        <f t="shared" si="34"/>
        <v>1.0352027486446093E-2</v>
      </c>
      <c r="N167" s="238">
        <f t="shared" si="34"/>
        <v>1.0390725425359966E-2</v>
      </c>
      <c r="O167" s="238">
        <f t="shared" si="34"/>
        <v>1.0387030068200026E-2</v>
      </c>
      <c r="P167" s="238">
        <f t="shared" si="34"/>
        <v>1.0393378171315639E-2</v>
      </c>
      <c r="Q167" s="238">
        <f t="shared" si="34"/>
        <v>1.0340581813995983E-2</v>
      </c>
    </row>
    <row r="168" spans="1:17" x14ac:dyDescent="0.25">
      <c r="A168" s="127" t="s">
        <v>206</v>
      </c>
      <c r="B168" s="237">
        <f t="shared" ref="B168:Q168" si="35">IF(B$107=0,0,B$107/B$97)</f>
        <v>0.78288444199351526</v>
      </c>
      <c r="C168" s="237">
        <f t="shared" si="35"/>
        <v>0.7892158414344036</v>
      </c>
      <c r="D168" s="237">
        <f t="shared" si="35"/>
        <v>0.78638175801065424</v>
      </c>
      <c r="E168" s="237">
        <f t="shared" si="35"/>
        <v>0.78843009272047526</v>
      </c>
      <c r="F168" s="237">
        <f t="shared" si="35"/>
        <v>0.78100464356603772</v>
      </c>
      <c r="G168" s="237">
        <f t="shared" si="35"/>
        <v>0.78262286477880727</v>
      </c>
      <c r="H168" s="237">
        <f t="shared" si="35"/>
        <v>0.7682988840812609</v>
      </c>
      <c r="I168" s="237">
        <f t="shared" si="35"/>
        <v>0.7686920089340421</v>
      </c>
      <c r="J168" s="237">
        <f t="shared" si="35"/>
        <v>0.7463490821068558</v>
      </c>
      <c r="K168" s="237">
        <f t="shared" si="35"/>
        <v>0.73704083521851038</v>
      </c>
      <c r="L168" s="237">
        <f t="shared" si="35"/>
        <v>0.74706561493472612</v>
      </c>
      <c r="M168" s="237">
        <f t="shared" si="35"/>
        <v>0.74098129351390585</v>
      </c>
      <c r="N168" s="237">
        <f t="shared" si="35"/>
        <v>0.75125561738206381</v>
      </c>
      <c r="O168" s="237">
        <f t="shared" si="35"/>
        <v>0.75027449804249746</v>
      </c>
      <c r="P168" s="237">
        <f t="shared" si="35"/>
        <v>0.75195992287877755</v>
      </c>
      <c r="Q168" s="237">
        <f t="shared" si="35"/>
        <v>0.73794246124165053</v>
      </c>
    </row>
    <row r="169" spans="1:17" x14ac:dyDescent="0.25">
      <c r="A169" s="142" t="s">
        <v>218</v>
      </c>
      <c r="B169" s="235">
        <f t="shared" ref="B169:Q169" si="36">IF(B$108=0,0,B$108/B$97)</f>
        <v>0.71911877168594907</v>
      </c>
      <c r="C169" s="235">
        <f t="shared" si="36"/>
        <v>0.72953856215576984</v>
      </c>
      <c r="D169" s="235">
        <f t="shared" si="36"/>
        <v>0.72487441867135305</v>
      </c>
      <c r="E169" s="235">
        <f t="shared" si="36"/>
        <v>0.72824542988106467</v>
      </c>
      <c r="F169" s="235">
        <f t="shared" si="36"/>
        <v>0.71602755068553203</v>
      </c>
      <c r="G169" s="235">
        <f t="shared" si="36"/>
        <v>0.7186882855360256</v>
      </c>
      <c r="H169" s="235">
        <f t="shared" si="36"/>
        <v>0.69511484352598352</v>
      </c>
      <c r="I169" s="235">
        <f t="shared" si="36"/>
        <v>0.69576182191246883</v>
      </c>
      <c r="J169" s="235">
        <f t="shared" si="36"/>
        <v>0.65899133883121819</v>
      </c>
      <c r="K169" s="235">
        <f t="shared" si="36"/>
        <v>0.64367245346891433</v>
      </c>
      <c r="L169" s="235">
        <f t="shared" si="36"/>
        <v>0.66017056026573073</v>
      </c>
      <c r="M169" s="235">
        <f t="shared" si="36"/>
        <v>0.65015739414852614</v>
      </c>
      <c r="N169" s="235">
        <f t="shared" si="36"/>
        <v>0.66706618389158301</v>
      </c>
      <c r="O169" s="235">
        <f t="shared" si="36"/>
        <v>0.66545152380898709</v>
      </c>
      <c r="P169" s="235">
        <f t="shared" si="36"/>
        <v>0.66822528240858792</v>
      </c>
      <c r="Q169" s="235">
        <f t="shared" si="36"/>
        <v>0.6451562888091058</v>
      </c>
    </row>
    <row r="170" spans="1:17" x14ac:dyDescent="0.25">
      <c r="A170" s="142" t="s">
        <v>217</v>
      </c>
      <c r="B170" s="235">
        <f t="shared" ref="B170:Q170" si="37">IF(B$114=0,0,B$114/B$97)</f>
        <v>6.3765670307566177E-2</v>
      </c>
      <c r="C170" s="235">
        <f t="shared" si="37"/>
        <v>5.9677279278633609E-2</v>
      </c>
      <c r="D170" s="235">
        <f t="shared" si="37"/>
        <v>6.1507339339301144E-2</v>
      </c>
      <c r="E170" s="235">
        <f t="shared" si="37"/>
        <v>6.0184662839410638E-2</v>
      </c>
      <c r="F170" s="235">
        <f t="shared" si="37"/>
        <v>6.4977092880505641E-2</v>
      </c>
      <c r="G170" s="235">
        <f t="shared" si="37"/>
        <v>6.3934579242781675E-2</v>
      </c>
      <c r="H170" s="235">
        <f t="shared" si="37"/>
        <v>7.3184040555277399E-2</v>
      </c>
      <c r="I170" s="235">
        <f t="shared" si="37"/>
        <v>7.2930187021573348E-2</v>
      </c>
      <c r="J170" s="235">
        <f t="shared" si="37"/>
        <v>8.7357743275637667E-2</v>
      </c>
      <c r="K170" s="235">
        <f t="shared" si="37"/>
        <v>9.3368381749596038E-2</v>
      </c>
      <c r="L170" s="235">
        <f t="shared" si="37"/>
        <v>8.6895054668995331E-2</v>
      </c>
      <c r="M170" s="235">
        <f t="shared" si="37"/>
        <v>9.0823899365379615E-2</v>
      </c>
      <c r="N170" s="235">
        <f t="shared" si="37"/>
        <v>8.4189433490480914E-2</v>
      </c>
      <c r="O170" s="235">
        <f t="shared" si="37"/>
        <v>8.4822974233510318E-2</v>
      </c>
      <c r="P170" s="235">
        <f t="shared" si="37"/>
        <v>8.3734640470189622E-2</v>
      </c>
      <c r="Q170" s="235">
        <f t="shared" si="37"/>
        <v>9.2786172432544639E-2</v>
      </c>
    </row>
    <row r="171" spans="1:17" x14ac:dyDescent="0.25">
      <c r="A171" s="127" t="s">
        <v>205</v>
      </c>
      <c r="B171" s="237">
        <f t="shared" ref="B171:Q171" si="38">IF(B$115=0,0,B$115/B$97)</f>
        <v>5.0949058541596197E-2</v>
      </c>
      <c r="C171" s="237">
        <f t="shared" si="38"/>
        <v>4.7682415646299811E-2</v>
      </c>
      <c r="D171" s="237">
        <f t="shared" si="38"/>
        <v>4.9144641899326817E-2</v>
      </c>
      <c r="E171" s="237">
        <f t="shared" si="38"/>
        <v>4.8087817402705485E-2</v>
      </c>
      <c r="F171" s="237">
        <f t="shared" si="38"/>
        <v>5.1916990648160771E-2</v>
      </c>
      <c r="G171" s="237">
        <f t="shared" si="38"/>
        <v>5.1084017543626348E-2</v>
      </c>
      <c r="H171" s="237">
        <f t="shared" si="38"/>
        <v>5.8474378902889874E-2</v>
      </c>
      <c r="I171" s="237">
        <f t="shared" si="38"/>
        <v>5.8271548783057445E-2</v>
      </c>
      <c r="J171" s="237">
        <f t="shared" si="38"/>
        <v>6.9799231384917809E-2</v>
      </c>
      <c r="K171" s="237">
        <f t="shared" si="38"/>
        <v>7.4601758669661788E-2</v>
      </c>
      <c r="L171" s="237">
        <f t="shared" si="38"/>
        <v>6.942954109870822E-2</v>
      </c>
      <c r="M171" s="237">
        <f t="shared" si="38"/>
        <v>7.2568705753787072E-2</v>
      </c>
      <c r="N171" s="237">
        <f t="shared" si="38"/>
        <v>6.7267737558486404E-2</v>
      </c>
      <c r="O171" s="237">
        <f t="shared" si="38"/>
        <v>6.7773939473237746E-2</v>
      </c>
      <c r="P171" s="237">
        <f t="shared" si="38"/>
        <v>6.6904355881427777E-2</v>
      </c>
      <c r="Q171" s="237">
        <f t="shared" si="38"/>
        <v>7.4136570796079687E-2</v>
      </c>
    </row>
    <row r="172" spans="1:17" x14ac:dyDescent="0.25">
      <c r="A172" s="127" t="s">
        <v>204</v>
      </c>
      <c r="B172" s="237">
        <f t="shared" ref="B172:Q172" si="39">IF(B$116=0,0,B$116/B$97)</f>
        <v>7.2299305427329125E-2</v>
      </c>
      <c r="C172" s="237">
        <f t="shared" si="39"/>
        <v>7.2123401309683297E-2</v>
      </c>
      <c r="D172" s="237">
        <f t="shared" si="39"/>
        <v>7.2202140133326279E-2</v>
      </c>
      <c r="E172" s="237">
        <f t="shared" si="39"/>
        <v>7.2145231623108555E-2</v>
      </c>
      <c r="F172" s="237">
        <f t="shared" si="39"/>
        <v>7.2353633610032483E-2</v>
      </c>
      <c r="G172" s="237">
        <f t="shared" si="39"/>
        <v>7.2306572779449227E-2</v>
      </c>
      <c r="H172" s="237">
        <f t="shared" si="39"/>
        <v>7.2704533326608409E-2</v>
      </c>
      <c r="I172" s="237">
        <f t="shared" si="39"/>
        <v>7.2693611210416106E-2</v>
      </c>
      <c r="J172" s="237">
        <f t="shared" si="39"/>
        <v>7.3314360677553175E-2</v>
      </c>
      <c r="K172" s="237">
        <f t="shared" si="39"/>
        <v>7.3572970005713889E-2</v>
      </c>
      <c r="L172" s="237">
        <f t="shared" si="39"/>
        <v>7.3294453376485338E-2</v>
      </c>
      <c r="M172" s="237">
        <f t="shared" si="39"/>
        <v>7.3463492970495384E-2</v>
      </c>
      <c r="N172" s="237">
        <f t="shared" si="39"/>
        <v>7.3178043301538293E-2</v>
      </c>
      <c r="O172" s="237">
        <f t="shared" si="39"/>
        <v>7.320530156147631E-2</v>
      </c>
      <c r="P172" s="237">
        <f t="shared" si="39"/>
        <v>7.3158475710185245E-2</v>
      </c>
      <c r="Q172" s="237">
        <f t="shared" si="39"/>
        <v>7.3547920294109378E-2</v>
      </c>
    </row>
    <row r="173" spans="1:17" x14ac:dyDescent="0.25">
      <c r="A173" s="142" t="s">
        <v>216</v>
      </c>
      <c r="B173" s="235">
        <f t="shared" ref="B173:Q173" si="40">IF(B$117=0,0,B$117/B$97)</f>
        <v>5.6734282432114196E-2</v>
      </c>
      <c r="C173" s="235">
        <f t="shared" si="40"/>
        <v>5.7556343207989052E-2</v>
      </c>
      <c r="D173" s="235">
        <f t="shared" si="40"/>
        <v>5.7188369454323255E-2</v>
      </c>
      <c r="E173" s="235">
        <f t="shared" si="40"/>
        <v>5.7454322603627414E-2</v>
      </c>
      <c r="F173" s="235">
        <f t="shared" si="40"/>
        <v>5.6492905729825724E-2</v>
      </c>
      <c r="G173" s="235">
        <f t="shared" si="40"/>
        <v>5.6700319582339669E-2</v>
      </c>
      <c r="H173" s="235">
        <f t="shared" si="40"/>
        <v>5.4840512316066736E-2</v>
      </c>
      <c r="I173" s="235">
        <f t="shared" si="40"/>
        <v>5.4891555142302886E-2</v>
      </c>
      <c r="J173" s="235">
        <f t="shared" si="40"/>
        <v>5.1990578204368004E-2</v>
      </c>
      <c r="K173" s="235">
        <f t="shared" si="40"/>
        <v>5.0782007377253462E-2</v>
      </c>
      <c r="L173" s="235">
        <f t="shared" si="40"/>
        <v>5.2083611906935431E-2</v>
      </c>
      <c r="M173" s="235">
        <f t="shared" si="40"/>
        <v>5.1293631424015572E-2</v>
      </c>
      <c r="N173" s="235">
        <f t="shared" si="40"/>
        <v>5.262763644604937E-2</v>
      </c>
      <c r="O173" s="235">
        <f t="shared" si="40"/>
        <v>5.2500249170449306E-2</v>
      </c>
      <c r="P173" s="235">
        <f t="shared" si="40"/>
        <v>5.2719082567635481E-2</v>
      </c>
      <c r="Q173" s="235">
        <f t="shared" si="40"/>
        <v>5.0899073342693106E-2</v>
      </c>
    </row>
    <row r="174" spans="1:17" x14ac:dyDescent="0.25">
      <c r="A174" s="142" t="s">
        <v>215</v>
      </c>
      <c r="B174" s="259">
        <f t="shared" ref="B174:Q174" si="41">IF(B$123=0,0,B$123/B$97)</f>
        <v>1.5565022995214934E-2</v>
      </c>
      <c r="C174" s="259">
        <f t="shared" si="41"/>
        <v>1.4567058101694241E-2</v>
      </c>
      <c r="D174" s="259">
        <f t="shared" si="41"/>
        <v>1.5013770679003021E-2</v>
      </c>
      <c r="E174" s="259">
        <f t="shared" si="41"/>
        <v>1.4690909019481137E-2</v>
      </c>
      <c r="F174" s="259">
        <f t="shared" si="41"/>
        <v>1.586072788020676E-2</v>
      </c>
      <c r="G174" s="259">
        <f t="shared" si="41"/>
        <v>1.5606253197109555E-2</v>
      </c>
      <c r="H174" s="259">
        <f t="shared" si="41"/>
        <v>1.7864021010541672E-2</v>
      </c>
      <c r="I174" s="259">
        <f t="shared" si="41"/>
        <v>1.780205606811322E-2</v>
      </c>
      <c r="J174" s="259">
        <f t="shared" si="41"/>
        <v>2.1323782473185164E-2</v>
      </c>
      <c r="K174" s="259">
        <f t="shared" si="41"/>
        <v>2.2790962628460421E-2</v>
      </c>
      <c r="L174" s="259">
        <f t="shared" si="41"/>
        <v>2.1210841469549907E-2</v>
      </c>
      <c r="M174" s="259">
        <f t="shared" si="41"/>
        <v>2.2169861546479815E-2</v>
      </c>
      <c r="N174" s="259">
        <f t="shared" si="41"/>
        <v>2.0550406855488916E-2</v>
      </c>
      <c r="O174" s="259">
        <f t="shared" si="41"/>
        <v>2.0705052391027004E-2</v>
      </c>
      <c r="P174" s="259">
        <f t="shared" si="41"/>
        <v>2.0439393142549757E-2</v>
      </c>
      <c r="Q174" s="259">
        <f t="shared" si="41"/>
        <v>2.2648846951416279E-2</v>
      </c>
    </row>
    <row r="175" spans="1:17" x14ac:dyDescent="0.25">
      <c r="A175" s="72" t="s">
        <v>203</v>
      </c>
      <c r="B175" s="234">
        <f t="shared" ref="B175:Q175" si="42">IF(B$124=0,0,B$124/B$97)</f>
        <v>4.6725076765070692E-2</v>
      </c>
      <c r="C175" s="234">
        <f t="shared" si="42"/>
        <v>4.3729258109811701E-2</v>
      </c>
      <c r="D175" s="234">
        <f t="shared" si="42"/>
        <v>4.5070257058100568E-2</v>
      </c>
      <c r="E175" s="234">
        <f t="shared" si="42"/>
        <v>4.410104963513075E-2</v>
      </c>
      <c r="F175" s="234">
        <f t="shared" si="42"/>
        <v>4.7612761508954271E-2</v>
      </c>
      <c r="G175" s="234">
        <f t="shared" si="42"/>
        <v>4.6848846858385522E-2</v>
      </c>
      <c r="H175" s="234">
        <f t="shared" si="42"/>
        <v>5.3626503045128913E-2</v>
      </c>
      <c r="I175" s="234">
        <f t="shared" si="42"/>
        <v>5.3440488755744121E-2</v>
      </c>
      <c r="J175" s="234">
        <f t="shared" si="42"/>
        <v>6.4012457500869077E-2</v>
      </c>
      <c r="K175" s="234">
        <f t="shared" si="42"/>
        <v>6.8416826540638534E-2</v>
      </c>
      <c r="L175" s="234">
        <f t="shared" si="42"/>
        <v>6.3673416751208495E-2</v>
      </c>
      <c r="M175" s="234">
        <f t="shared" si="42"/>
        <v>6.6552325875054302E-2</v>
      </c>
      <c r="N175" s="234">
        <f t="shared" si="42"/>
        <v>6.1690839658338388E-2</v>
      </c>
      <c r="O175" s="234">
        <f t="shared" si="42"/>
        <v>6.2155074405798372E-2</v>
      </c>
      <c r="P175" s="234">
        <f t="shared" si="42"/>
        <v>6.1357584496386335E-2</v>
      </c>
      <c r="Q175" s="234">
        <f t="shared" si="42"/>
        <v>6.7990205524951691E-2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128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53">
        <f>IF(B$5=0,0,B$5/NMM_fec!B$5)</f>
        <v>0.51238311415779492</v>
      </c>
      <c r="C180" s="253">
        <f>IF(C$5=0,0,C$5/NMM_fec!C$5)</f>
        <v>0.51288828079659343</v>
      </c>
      <c r="D180" s="253">
        <f>IF(D$5=0,0,D$5/NMM_fec!D$5)</f>
        <v>0.50892263437259389</v>
      </c>
      <c r="E180" s="253">
        <f>IF(E$5=0,0,E$5/NMM_fec!E$5)</f>
        <v>0.51220769597792282</v>
      </c>
      <c r="F180" s="253">
        <f>IF(F$5=0,0,F$5/NMM_fec!F$5)</f>
        <v>0.51027507795460525</v>
      </c>
      <c r="G180" s="253">
        <f>IF(G$5=0,0,G$5/NMM_fec!G$5)</f>
        <v>0.51402654775292844</v>
      </c>
      <c r="H180" s="253">
        <f>IF(H$5=0,0,H$5/NMM_fec!H$5)</f>
        <v>0.51482164038767964</v>
      </c>
      <c r="I180" s="253">
        <f>IF(I$5=0,0,I$5/NMM_fec!I$5)</f>
        <v>0.53008448486712068</v>
      </c>
      <c r="J180" s="253">
        <f>IF(J$5=0,0,J$5/NMM_fec!J$5)</f>
        <v>0.52957357874811684</v>
      </c>
      <c r="K180" s="253">
        <f>IF(K$5=0,0,K$5/NMM_fec!K$5)</f>
        <v>0.52949871958264239</v>
      </c>
      <c r="L180" s="253">
        <f>IF(L$5=0,0,L$5/NMM_fec!L$5)</f>
        <v>0.53152499811384546</v>
      </c>
      <c r="M180" s="253">
        <f>IF(M$5=0,0,M$5/NMM_fec!M$5)</f>
        <v>0.54776483957411026</v>
      </c>
      <c r="N180" s="253">
        <f>IF(N$5=0,0,N$5/NMM_fec!N$5)</f>
        <v>0.55069214351697138</v>
      </c>
      <c r="O180" s="253">
        <f>IF(O$5=0,0,O$5/NMM_fec!O$5)</f>
        <v>0.5499748995117425</v>
      </c>
      <c r="P180" s="253">
        <f>IF(P$5=0,0,P$5/NMM_fec!P$5)</f>
        <v>0.54948865102703548</v>
      </c>
      <c r="Q180" s="253">
        <f>IF(Q$5=0,0,Q$5/NMM_fec!Q$5)</f>
        <v>0.5496056324937808</v>
      </c>
    </row>
    <row r="181" spans="1:17" x14ac:dyDescent="0.25">
      <c r="A181" s="132" t="s">
        <v>83</v>
      </c>
      <c r="B181" s="252">
        <f>IF(B$6=0,0,B$6/NMM_fec!B$6)</f>
        <v>0.4032688510371335</v>
      </c>
      <c r="C181" s="252">
        <f>IF(C$6=0,0,C$6/NMM_fec!C$6)</f>
        <v>0.4032688510371335</v>
      </c>
      <c r="D181" s="252">
        <f>IF(D$6=0,0,D$6/NMM_fec!D$6)</f>
        <v>0.4032688510371335</v>
      </c>
      <c r="E181" s="252">
        <f>IF(E$6=0,0,E$6/NMM_fec!E$6)</f>
        <v>0.4032688510371335</v>
      </c>
      <c r="F181" s="252">
        <f>IF(F$6=0,0,F$6/NMM_fec!F$6)</f>
        <v>0.40326885103713345</v>
      </c>
      <c r="G181" s="252">
        <f>IF(G$6=0,0,G$6/NMM_fec!G$6)</f>
        <v>0.4032688510371335</v>
      </c>
      <c r="H181" s="252">
        <f>IF(H$6=0,0,H$6/NMM_fec!H$6)</f>
        <v>0.4073810053195337</v>
      </c>
      <c r="I181" s="252">
        <f>IF(I$6=0,0,I$6/NMM_fec!I$6)</f>
        <v>0.41866175302178243</v>
      </c>
      <c r="J181" s="252">
        <f>IF(J$6=0,0,J$6/NMM_fec!J$6)</f>
        <v>0.42057429720348727</v>
      </c>
      <c r="K181" s="252">
        <f>IF(K$6=0,0,K$6/NMM_fec!K$6)</f>
        <v>0.42057429720348721</v>
      </c>
      <c r="L181" s="252">
        <f>IF(L$6=0,0,L$6/NMM_fec!L$6)</f>
        <v>0.42057429720348727</v>
      </c>
      <c r="M181" s="252">
        <f>IF(M$6=0,0,M$6/NMM_fec!M$6)</f>
        <v>0.43455758452708698</v>
      </c>
      <c r="N181" s="252">
        <f>IF(N$6=0,0,N$6/NMM_fec!N$6)</f>
        <v>0.43455758452708698</v>
      </c>
      <c r="O181" s="252">
        <f>IF(O$6=0,0,O$6/NMM_fec!O$6)</f>
        <v>0.43455758452708693</v>
      </c>
      <c r="P181" s="252">
        <f>IF(P$6=0,0,P$6/NMM_fec!P$6)</f>
        <v>0.43455758452708693</v>
      </c>
      <c r="Q181" s="252">
        <f>IF(Q$6=0,0,Q$6/NMM_fec!Q$6)</f>
        <v>0.43455758452708693</v>
      </c>
    </row>
    <row r="182" spans="1:17" x14ac:dyDescent="0.25">
      <c r="A182" s="76" t="s">
        <v>82</v>
      </c>
      <c r="B182" s="251">
        <f>IF(B$7=0,0,B$7/NMM_fec!B$7)</f>
        <v>0.10486174907368846</v>
      </c>
      <c r="C182" s="251">
        <f>IF(C$7=0,0,C$7/NMM_fec!C$7)</f>
        <v>0.10486174907368846</v>
      </c>
      <c r="D182" s="251">
        <f>IF(D$7=0,0,D$7/NMM_fec!D$7)</f>
        <v>0.10486174907368848</v>
      </c>
      <c r="E182" s="251">
        <f>IF(E$7=0,0,E$7/NMM_fec!E$7)</f>
        <v>0.10486174907368846</v>
      </c>
      <c r="F182" s="251">
        <f>IF(F$7=0,0,F$7/NMM_fec!F$7)</f>
        <v>0.10486174907368846</v>
      </c>
      <c r="G182" s="251">
        <f>IF(G$7=0,0,G$7/NMM_fec!G$7)</f>
        <v>0.10486174907368848</v>
      </c>
      <c r="H182" s="251">
        <f>IF(H$7=0,0,H$7/NMM_fec!H$7)</f>
        <v>0.10593102999981101</v>
      </c>
      <c r="I182" s="251">
        <f>IF(I$7=0,0,I$7/NMM_fec!I$7)</f>
        <v>0.10886435582419476</v>
      </c>
      <c r="J182" s="251">
        <f>IF(J$7=0,0,J$7/NMM_fec!J$7)</f>
        <v>0.10936167350087243</v>
      </c>
      <c r="K182" s="251">
        <f>IF(K$7=0,0,K$7/NMM_fec!K$7)</f>
        <v>0.10936167350087243</v>
      </c>
      <c r="L182" s="251">
        <f>IF(L$7=0,0,L$7/NMM_fec!L$7)</f>
        <v>0.10936167350087243</v>
      </c>
      <c r="M182" s="251">
        <f>IF(M$7=0,0,M$7/NMM_fec!M$7)</f>
        <v>0.11299773902584795</v>
      </c>
      <c r="N182" s="251">
        <f>IF(N$7=0,0,N$7/NMM_fec!N$7)</f>
        <v>0.11299773902584795</v>
      </c>
      <c r="O182" s="251">
        <f>IF(O$7=0,0,O$7/NMM_fec!O$7)</f>
        <v>0.11299773902584793</v>
      </c>
      <c r="P182" s="251">
        <f>IF(P$7=0,0,P$7/NMM_fec!P$7)</f>
        <v>0.11299773902584795</v>
      </c>
      <c r="Q182" s="251">
        <f>IF(Q$7=0,0,Q$7/NMM_fec!Q$7)</f>
        <v>0.11299773902584793</v>
      </c>
    </row>
    <row r="183" spans="1:17" x14ac:dyDescent="0.25">
      <c r="A183" s="76" t="s">
        <v>81</v>
      </c>
      <c r="B183" s="251">
        <f>IF(B$8=0,0,B$8/NMM_fec!B$8)</f>
        <v>0.57515250099309201</v>
      </c>
      <c r="C183" s="251">
        <f>IF(C$8=0,0,C$8/NMM_fec!C$8)</f>
        <v>0.57515250099309212</v>
      </c>
      <c r="D183" s="251">
        <f>IF(D$8=0,0,D$8/NMM_fec!D$8)</f>
        <v>0.57515250099309201</v>
      </c>
      <c r="E183" s="251">
        <f>IF(E$8=0,0,E$8/NMM_fec!E$8)</f>
        <v>0.57515250099309201</v>
      </c>
      <c r="F183" s="251">
        <f>IF(F$8=0,0,F$8/NMM_fec!F$8)</f>
        <v>0.57515250099309212</v>
      </c>
      <c r="G183" s="251">
        <f>IF(G$8=0,0,G$8/NMM_fec!G$8)</f>
        <v>0.57515250099309212</v>
      </c>
      <c r="H183" s="251">
        <f>IF(H$8=0,0,H$8/NMM_fec!H$8)</f>
        <v>0.58101736214938859</v>
      </c>
      <c r="I183" s="251">
        <f>IF(I$8=0,0,I$8/NMM_fec!I$8)</f>
        <v>0.59710625728059952</v>
      </c>
      <c r="J183" s="251">
        <f>IF(J$8=0,0,J$8/NMM_fec!J$8)</f>
        <v>0.59983397742694422</v>
      </c>
      <c r="K183" s="251">
        <f>IF(K$8=0,0,K$8/NMM_fec!K$8)</f>
        <v>0.59983397742694422</v>
      </c>
      <c r="L183" s="251">
        <f>IF(L$8=0,0,L$8/NMM_fec!L$8)</f>
        <v>0.59983397742694422</v>
      </c>
      <c r="M183" s="251">
        <f>IF(M$8=0,0,M$8/NMM_fec!M$8)</f>
        <v>0.61977730470250625</v>
      </c>
      <c r="N183" s="251">
        <f>IF(N$8=0,0,N$8/NMM_fec!N$8)</f>
        <v>0.61977730470250625</v>
      </c>
      <c r="O183" s="251">
        <f>IF(O$8=0,0,O$8/NMM_fec!O$8)</f>
        <v>0.61977730470250614</v>
      </c>
      <c r="P183" s="251">
        <f>IF(P$8=0,0,P$8/NMM_fec!P$8)</f>
        <v>0.61977730470250625</v>
      </c>
      <c r="Q183" s="251">
        <f>IF(Q$8=0,0,Q$8/NMM_fec!Q$8)</f>
        <v>0.61977730470250614</v>
      </c>
    </row>
    <row r="184" spans="1:17" x14ac:dyDescent="0.25">
      <c r="A184" s="76" t="s">
        <v>80</v>
      </c>
      <c r="B184" s="251">
        <f>IF(B$9=0,0,B$9/NMM_fec!B$9)</f>
        <v>0.40011811834002731</v>
      </c>
      <c r="C184" s="251">
        <f>IF(C$9=0,0,C$9/NMM_fec!C$9)</f>
        <v>0.40011811834002725</v>
      </c>
      <c r="D184" s="251">
        <f>IF(D$9=0,0,D$9/NMM_fec!D$9)</f>
        <v>0.4001181183400272</v>
      </c>
      <c r="E184" s="251">
        <f>IF(E$9=0,0,E$9/NMM_fec!E$9)</f>
        <v>0.4001181183400272</v>
      </c>
      <c r="F184" s="251">
        <f>IF(F$9=0,0,F$9/NMM_fec!F$9)</f>
        <v>0.40011811834002731</v>
      </c>
      <c r="G184" s="251">
        <f>IF(G$9=0,0,G$9/NMM_fec!G$9)</f>
        <v>0.40011811834002725</v>
      </c>
      <c r="H184" s="251">
        <f>IF(H$9=0,0,H$9/NMM_fec!H$9)</f>
        <v>0.40419814443072671</v>
      </c>
      <c r="I184" s="251">
        <f>IF(I$9=0,0,I$9/NMM_fec!I$9)</f>
        <v>0.41539075584240431</v>
      </c>
      <c r="J184" s="251">
        <f>IF(J$9=0,0,J$9/NMM_fec!J$9)</f>
        <v>0.41728835734883801</v>
      </c>
      <c r="K184" s="251">
        <f>IF(K$9=0,0,K$9/NMM_fec!K$9)</f>
        <v>0.41728835734883801</v>
      </c>
      <c r="L184" s="251">
        <f>IF(L$9=0,0,L$9/NMM_fec!L$9)</f>
        <v>0.41728835734883801</v>
      </c>
      <c r="M184" s="251">
        <f>IF(M$9=0,0,M$9/NMM_fec!M$9)</f>
        <v>0.43116239348561741</v>
      </c>
      <c r="N184" s="251">
        <f>IF(N$9=0,0,N$9/NMM_fec!N$9)</f>
        <v>0.43116239348561741</v>
      </c>
      <c r="O184" s="251">
        <f>IF(O$9=0,0,O$9/NMM_fec!O$9)</f>
        <v>0.43116239348561736</v>
      </c>
      <c r="P184" s="251">
        <f>IF(P$9=0,0,P$9/NMM_fec!P$9)</f>
        <v>0.43116239348561736</v>
      </c>
      <c r="Q184" s="251">
        <f>IF(Q$9=0,0,Q$9/NMM_fec!Q$9)</f>
        <v>0.43116239348561736</v>
      </c>
    </row>
    <row r="185" spans="1:17" x14ac:dyDescent="0.25">
      <c r="A185" s="129" t="s">
        <v>79</v>
      </c>
      <c r="B185" s="250">
        <f>IF(B$10=0,0,B$10/NMM_fec!B$10)</f>
        <v>0.63238299906008155</v>
      </c>
      <c r="C185" s="250">
        <f>IF(C$10=0,0,C$10/NMM_fec!C$10)</f>
        <v>0.63238299906008155</v>
      </c>
      <c r="D185" s="250">
        <f>IF(D$10=0,0,D$10/NMM_fec!D$10)</f>
        <v>0.63238299906008155</v>
      </c>
      <c r="E185" s="250">
        <f>IF(E$10=0,0,E$10/NMM_fec!E$10)</f>
        <v>0.63238299906008166</v>
      </c>
      <c r="F185" s="250">
        <f>IF(F$10=0,0,F$10/NMM_fec!F$10)</f>
        <v>0.63238299906008166</v>
      </c>
      <c r="G185" s="250">
        <f>IF(G$10=0,0,G$10/NMM_fec!G$10)</f>
        <v>0.63238299906008144</v>
      </c>
      <c r="H185" s="250">
        <f>IF(H$10=0,0,H$10/NMM_fec!H$10)</f>
        <v>0.63883144270013503</v>
      </c>
      <c r="I185" s="250">
        <f>IF(I$10=0,0,I$10/NMM_fec!I$10)</f>
        <v>0.65652126189951376</v>
      </c>
      <c r="J185" s="250">
        <f>IF(J$10=0,0,J$10/NMM_fec!J$10)</f>
        <v>0.65952040359456643</v>
      </c>
      <c r="K185" s="250">
        <f>IF(K$10=0,0,K$10/NMM_fec!K$10)</f>
        <v>0.65952040359456632</v>
      </c>
      <c r="L185" s="250">
        <f>IF(L$10=0,0,L$10/NMM_fec!L$10)</f>
        <v>0.65952040359456621</v>
      </c>
      <c r="M185" s="250">
        <f>IF(M$10=0,0,M$10/NMM_fec!M$10)</f>
        <v>0.68144818986339117</v>
      </c>
      <c r="N185" s="250">
        <f>IF(N$10=0,0,N$10/NMM_fec!N$10)</f>
        <v>0.68144818986339128</v>
      </c>
      <c r="O185" s="250">
        <f>IF(O$10=0,0,O$10/NMM_fec!O$10)</f>
        <v>0.68144818986339117</v>
      </c>
      <c r="P185" s="250">
        <f>IF(P$10=0,0,P$10/NMM_fec!P$10)</f>
        <v>0.68144818986339095</v>
      </c>
      <c r="Q185" s="250">
        <f>IF(Q$10=0,0,Q$10/NMM_fec!Q$10)</f>
        <v>0.68144818986339117</v>
      </c>
    </row>
    <row r="186" spans="1:17" x14ac:dyDescent="0.25">
      <c r="A186" s="127" t="s">
        <v>214</v>
      </c>
      <c r="B186" s="248">
        <f>IF(B$15=0,0,B$15/NMM_fec!B$15)</f>
        <v>0.56299228495308562</v>
      </c>
      <c r="C186" s="248">
        <f>IF(C$15=0,0,C$15/NMM_fec!C$15)</f>
        <v>0.56299228495308562</v>
      </c>
      <c r="D186" s="248">
        <f>IF(D$15=0,0,D$15/NMM_fec!D$15)</f>
        <v>0.56299228495308573</v>
      </c>
      <c r="E186" s="248">
        <f>IF(E$15=0,0,E$15/NMM_fec!E$15)</f>
        <v>0.56299228495308562</v>
      </c>
      <c r="F186" s="248">
        <f>IF(F$15=0,0,F$15/NMM_fec!F$15)</f>
        <v>0.56299228495308562</v>
      </c>
      <c r="G186" s="248">
        <f>IF(G$15=0,0,G$15/NMM_fec!G$15)</f>
        <v>0.56299228495308562</v>
      </c>
      <c r="H186" s="248">
        <f>IF(H$15=0,0,H$15/NMM_fec!H$15)</f>
        <v>0.5687331477288099</v>
      </c>
      <c r="I186" s="248">
        <f>IF(I$15=0,0,I$15/NMM_fec!I$15)</f>
        <v>0.58448188187610317</v>
      </c>
      <c r="J186" s="248">
        <f>IF(J$15=0,0,J$15/NMM_fec!J$15)</f>
        <v>0.58715193094178852</v>
      </c>
      <c r="K186" s="248">
        <f>IF(K$15=0,0,K$15/NMM_fec!K$15)</f>
        <v>0.58715193094178852</v>
      </c>
      <c r="L186" s="248">
        <f>IF(L$15=0,0,L$15/NMM_fec!L$15)</f>
        <v>0.58715193094178852</v>
      </c>
      <c r="M186" s="248">
        <f>IF(M$15=0,0,M$15/NMM_fec!M$15)</f>
        <v>0.60667360453800701</v>
      </c>
      <c r="N186" s="248">
        <f>IF(N$15=0,0,N$15/NMM_fec!N$15)</f>
        <v>0.60667360453800701</v>
      </c>
      <c r="O186" s="248">
        <f>IF(O$15=0,0,O$15/NMM_fec!O$15)</f>
        <v>0.60667360453800689</v>
      </c>
      <c r="P186" s="248">
        <f>IF(P$15=0,0,P$15/NMM_fec!P$15)</f>
        <v>0.60667360453800689</v>
      </c>
      <c r="Q186" s="248">
        <f>IF(Q$15=0,0,Q$15/NMM_fec!Q$15)</f>
        <v>0.60667360453800701</v>
      </c>
    </row>
    <row r="187" spans="1:17" x14ac:dyDescent="0.25">
      <c r="A187" s="127" t="s">
        <v>213</v>
      </c>
      <c r="B187" s="249">
        <f>IF(B$16=0,0,B$16/NMM_fec!B$16)</f>
        <v>0.37853352439370364</v>
      </c>
      <c r="C187" s="249">
        <f>IF(C$16=0,0,C$16/NMM_fec!C$16)</f>
        <v>0.38230008575045843</v>
      </c>
      <c r="D187" s="249">
        <f>IF(D$16=0,0,D$16/NMM_fec!D$16)</f>
        <v>0.38168016955649386</v>
      </c>
      <c r="E187" s="249">
        <f>IF(E$16=0,0,E$16/NMM_fec!E$16)</f>
        <v>0.39119344297547337</v>
      </c>
      <c r="F187" s="249">
        <f>IF(F$16=0,0,F$16/NMM_fec!F$16)</f>
        <v>0.38681604804251257</v>
      </c>
      <c r="G187" s="249">
        <f>IF(G$16=0,0,G$16/NMM_fec!G$16)</f>
        <v>0.39354023226108265</v>
      </c>
      <c r="H187" s="249">
        <f>IF(H$16=0,0,H$16/NMM_fec!H$16)</f>
        <v>0.38752233573370787</v>
      </c>
      <c r="I187" s="249">
        <f>IF(I$16=0,0,I$16/NMM_fec!I$16)</f>
        <v>0.39225110500373034</v>
      </c>
      <c r="J187" s="249">
        <f>IF(J$16=0,0,J$16/NMM_fec!J$16)</f>
        <v>0.39287458145183646</v>
      </c>
      <c r="K187" s="249">
        <f>IF(K$16=0,0,K$16/NMM_fec!K$16)</f>
        <v>0.3938816233766852</v>
      </c>
      <c r="L187" s="249">
        <f>IF(L$16=0,0,L$16/NMM_fec!L$16)</f>
        <v>0.39419991168104246</v>
      </c>
      <c r="M187" s="249">
        <f>IF(M$16=0,0,M$16/NMM_fec!M$16)</f>
        <v>0.40256049912241226</v>
      </c>
      <c r="N187" s="249">
        <f>IF(N$16=0,0,N$16/NMM_fec!N$16)</f>
        <v>0.4047559048948064</v>
      </c>
      <c r="O187" s="249">
        <f>IF(O$16=0,0,O$16/NMM_fec!O$16)</f>
        <v>0.40322048046423059</v>
      </c>
      <c r="P187" s="249">
        <f>IF(P$16=0,0,P$16/NMM_fec!P$16)</f>
        <v>0.40399893974314133</v>
      </c>
      <c r="Q187" s="249">
        <f>IF(Q$16=0,0,Q$16/NMM_fec!Q$16)</f>
        <v>0.40457694672147587</v>
      </c>
    </row>
    <row r="188" spans="1:17" x14ac:dyDescent="0.25">
      <c r="A188" s="127" t="s">
        <v>212</v>
      </c>
      <c r="B188" s="249">
        <f>IF(B$36=0,0,B$36/NMM_fec!B$36)</f>
        <v>0.59097395339297465</v>
      </c>
      <c r="C188" s="249">
        <f>IF(C$36=0,0,C$36/NMM_fec!C$36)</f>
        <v>0.58948415156595724</v>
      </c>
      <c r="D188" s="249">
        <f>IF(D$36=0,0,D$36/NMM_fec!D$36)</f>
        <v>0.58287085857574283</v>
      </c>
      <c r="E188" s="249">
        <f>IF(E$36=0,0,E$36/NMM_fec!E$36)</f>
        <v>0.58265723179453821</v>
      </c>
      <c r="F188" s="249">
        <f>IF(F$36=0,0,F$36/NMM_fec!F$36)</f>
        <v>0.58201174878020501</v>
      </c>
      <c r="G188" s="249">
        <f>IF(G$36=0,0,G$36/NMM_fec!G$36)</f>
        <v>0.58438601435344362</v>
      </c>
      <c r="H188" s="249">
        <f>IF(H$36=0,0,H$36/NMM_fec!H$36)</f>
        <v>0.58883436859602201</v>
      </c>
      <c r="I188" s="249">
        <f>IF(I$36=0,0,I$36/NMM_fec!I$36)</f>
        <v>0.61071459457850019</v>
      </c>
      <c r="J188" s="249">
        <f>IF(J$36=0,0,J$36/NMM_fec!J$36)</f>
        <v>0.60906323580667021</v>
      </c>
      <c r="K188" s="249">
        <f>IF(K$36=0,0,K$36/NMM_fec!K$36)</f>
        <v>0.60829408632852722</v>
      </c>
      <c r="L188" s="249">
        <f>IF(L$36=0,0,L$36/NMM_fec!L$36)</f>
        <v>0.61167222868440885</v>
      </c>
      <c r="M188" s="249">
        <f>IF(M$36=0,0,M$36/NMM_fec!M$36)</f>
        <v>0.63248041457194293</v>
      </c>
      <c r="N188" s="249">
        <f>IF(N$36=0,0,N$36/NMM_fec!N$36)</f>
        <v>0.6362630348422782</v>
      </c>
      <c r="O188" s="249">
        <f>IF(O$36=0,0,O$36/NMM_fec!O$36)</f>
        <v>0.63596710316497551</v>
      </c>
      <c r="P188" s="249">
        <f>IF(P$36=0,0,P$36/NMM_fec!P$36)</f>
        <v>0.63461579793297129</v>
      </c>
      <c r="Q188" s="249">
        <f>IF(Q$36=0,0,Q$36/NMM_fec!Q$36)</f>
        <v>0.63445688305867642</v>
      </c>
    </row>
    <row r="189" spans="1:17" x14ac:dyDescent="0.25">
      <c r="A189" s="72" t="s">
        <v>211</v>
      </c>
      <c r="B189" s="247">
        <f>IF(B$44=0,0,B$44/NMM_fec!B$44)</f>
        <v>0.59426963411714595</v>
      </c>
      <c r="C189" s="247">
        <f>IF(C$44=0,0,C$44/NMM_fec!C$44)</f>
        <v>0.59426963411714595</v>
      </c>
      <c r="D189" s="247">
        <f>IF(D$44=0,0,D$44/NMM_fec!D$44)</f>
        <v>0.59426963411714584</v>
      </c>
      <c r="E189" s="247">
        <f>IF(E$44=0,0,E$44/NMM_fec!E$44)</f>
        <v>0.59426963411714595</v>
      </c>
      <c r="F189" s="247">
        <f>IF(F$44=0,0,F$44/NMM_fec!F$44)</f>
        <v>0.59426963411714595</v>
      </c>
      <c r="G189" s="247">
        <f>IF(G$44=0,0,G$44/NMM_fec!G$44)</f>
        <v>0.59426963411714595</v>
      </c>
      <c r="H189" s="247">
        <f>IF(H$44=0,0,H$44/NMM_fec!H$44)</f>
        <v>0.60032943371374381</v>
      </c>
      <c r="I189" s="247">
        <f>IF(I$44=0,0,I$44/NMM_fec!I$44)</f>
        <v>0.61695309753588667</v>
      </c>
      <c r="J189" s="247">
        <f>IF(J$44=0,0,J$44/NMM_fec!J$44)</f>
        <v>0.61977148266077675</v>
      </c>
      <c r="K189" s="247">
        <f>IF(K$44=0,0,K$44/NMM_fec!K$44)</f>
        <v>0.61977148266077675</v>
      </c>
      <c r="L189" s="247">
        <f>IF(L$44=0,0,L$44/NMM_fec!L$44)</f>
        <v>0.61977148266077675</v>
      </c>
      <c r="M189" s="247">
        <f>IF(M$44=0,0,M$44/NMM_fec!M$44)</f>
        <v>0.64037769367900732</v>
      </c>
      <c r="N189" s="247">
        <f>IF(N$44=0,0,N$44/NMM_fec!N$44)</f>
        <v>0.64037769367900721</v>
      </c>
      <c r="O189" s="247">
        <f>IF(O$44=0,0,O$44/NMM_fec!O$44)</f>
        <v>0.64037769367900732</v>
      </c>
      <c r="P189" s="247">
        <f>IF(P$44=0,0,P$44/NMM_fec!P$44)</f>
        <v>0.64037769367900721</v>
      </c>
      <c r="Q189" s="247">
        <f>IF(Q$44=0,0,Q$44/NMM_fec!Q$44)</f>
        <v>0.64037769367900721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53">
        <f>IF(B$47=0,0,B$47/NMM_fec!B$47)</f>
        <v>0.43195135963533127</v>
      </c>
      <c r="C191" s="253">
        <f>IF(C$47=0,0,C$47/NMM_fec!C$47)</f>
        <v>0.43467077766725071</v>
      </c>
      <c r="D191" s="253">
        <f>IF(D$47=0,0,D$47/NMM_fec!D$47)</f>
        <v>0.43641479330828109</v>
      </c>
      <c r="E191" s="253">
        <f>IF(E$47=0,0,E$47/NMM_fec!E$47)</f>
        <v>0.43712229125903962</v>
      </c>
      <c r="F191" s="253">
        <f>IF(F$47=0,0,F$47/NMM_fec!F$47)</f>
        <v>0.44182973290974908</v>
      </c>
      <c r="G191" s="253">
        <f>IF(G$47=0,0,G$47/NMM_fec!G$47)</f>
        <v>0.44670487007995074</v>
      </c>
      <c r="H191" s="253">
        <f>IF(H$47=0,0,H$47/NMM_fec!H$47)</f>
        <v>0.44768398623972483</v>
      </c>
      <c r="I191" s="253">
        <f>IF(I$47=0,0,I$47/NMM_fec!I$47)</f>
        <v>0.44903992638421558</v>
      </c>
      <c r="J191" s="253">
        <f>IF(J$47=0,0,J$47/NMM_fec!J$47)</f>
        <v>0.44857322466578181</v>
      </c>
      <c r="K191" s="253">
        <f>IF(K$47=0,0,K$47/NMM_fec!K$47)</f>
        <v>0.44983541929062754</v>
      </c>
      <c r="L191" s="253">
        <f>IF(L$47=0,0,L$47/NMM_fec!L$47)</f>
        <v>0.46619782059508108</v>
      </c>
      <c r="M191" s="253">
        <f>IF(M$47=0,0,M$47/NMM_fec!M$47)</f>
        <v>0.46599738704450311</v>
      </c>
      <c r="N191" s="253">
        <f>IF(N$47=0,0,N$47/NMM_fec!N$47)</f>
        <v>0.47514490617649974</v>
      </c>
      <c r="O191" s="253">
        <f>IF(O$47=0,0,O$47/NMM_fec!O$47)</f>
        <v>0.48073835031668927</v>
      </c>
      <c r="P191" s="253">
        <f>IF(P$47=0,0,P$47/NMM_fec!P$47)</f>
        <v>0.48791080742508453</v>
      </c>
      <c r="Q191" s="253">
        <f>IF(Q$47=0,0,Q$47/NMM_fec!Q$47)</f>
        <v>0.50083186343947195</v>
      </c>
    </row>
    <row r="192" spans="1:17" x14ac:dyDescent="0.25">
      <c r="A192" s="132" t="s">
        <v>83</v>
      </c>
      <c r="B192" s="252">
        <f>IF(B$48=0,0,B$48/NMM_fec!B$48)</f>
        <v>0.39050791842921945</v>
      </c>
      <c r="C192" s="252">
        <f>IF(C$48=0,0,C$48/NMM_fec!C$48)</f>
        <v>0.39207106180929746</v>
      </c>
      <c r="D192" s="252">
        <f>IF(D$48=0,0,D$48/NMM_fec!D$48)</f>
        <v>0.39207106180929752</v>
      </c>
      <c r="E192" s="252">
        <f>IF(E$48=0,0,E$48/NMM_fec!E$48)</f>
        <v>0.39280960666055842</v>
      </c>
      <c r="F192" s="252">
        <f>IF(F$48=0,0,F$48/NMM_fec!F$48)</f>
        <v>0.39709420768185311</v>
      </c>
      <c r="G192" s="252">
        <f>IF(G$48=0,0,G$48/NMM_fec!G$48)</f>
        <v>0.39968822841890406</v>
      </c>
      <c r="H192" s="252">
        <f>IF(H$48=0,0,H$48/NMM_fec!H$48)</f>
        <v>0.39968822841890417</v>
      </c>
      <c r="I192" s="252">
        <f>IF(I$48=0,0,I$48/NMM_fec!I$48)</f>
        <v>0.39968822841890417</v>
      </c>
      <c r="J192" s="252">
        <f>IF(J$48=0,0,J$48/NMM_fec!J$48)</f>
        <v>0.39968822841890417</v>
      </c>
      <c r="K192" s="252">
        <f>IF(K$48=0,0,K$48/NMM_fec!K$48)</f>
        <v>0.39968822841890406</v>
      </c>
      <c r="L192" s="252">
        <f>IF(L$48=0,0,L$48/NMM_fec!L$48)</f>
        <v>0.41402017094327714</v>
      </c>
      <c r="M192" s="252">
        <f>IF(M$48=0,0,M$48/NMM_fec!M$48)</f>
        <v>0.41402017094327714</v>
      </c>
      <c r="N192" s="252">
        <f>IF(N$48=0,0,N$48/NMM_fec!N$48)</f>
        <v>0.42283309452649209</v>
      </c>
      <c r="O192" s="252">
        <f>IF(O$48=0,0,O$48/NMM_fec!O$48)</f>
        <v>0.4274715082772752</v>
      </c>
      <c r="P192" s="252">
        <f>IF(P$48=0,0,P$48/NMM_fec!P$48)</f>
        <v>0.43029076211821937</v>
      </c>
      <c r="Q192" s="252">
        <f>IF(Q$48=0,0,Q$48/NMM_fec!Q$48)</f>
        <v>0.44173172147195294</v>
      </c>
    </row>
    <row r="193" spans="1:17" x14ac:dyDescent="0.25">
      <c r="A193" s="76" t="s">
        <v>82</v>
      </c>
      <c r="B193" s="251">
        <f>IF(B$49=0,0,B$49/NMM_fec!B$49)</f>
        <v>0.10187312334273987</v>
      </c>
      <c r="C193" s="251">
        <f>IF(C$49=0,0,C$49/NMM_fec!C$49)</f>
        <v>0.10228090585071468</v>
      </c>
      <c r="D193" s="251">
        <f>IF(D$49=0,0,D$49/NMM_fec!D$49)</f>
        <v>0.10228090585071467</v>
      </c>
      <c r="E193" s="251">
        <f>IF(E$49=0,0,E$49/NMM_fec!E$49)</f>
        <v>0.10247357254753682</v>
      </c>
      <c r="F193" s="251">
        <f>IF(F$49=0,0,F$49/NMM_fec!F$49)</f>
        <v>0.103591310928035</v>
      </c>
      <c r="G193" s="251">
        <f>IF(G$49=0,0,G$49/NMM_fec!G$49)</f>
        <v>0.10426802190373603</v>
      </c>
      <c r="H193" s="251">
        <f>IF(H$49=0,0,H$49/NMM_fec!H$49)</f>
        <v>0.10426802190373602</v>
      </c>
      <c r="I193" s="251">
        <f>IF(I$49=0,0,I$49/NMM_fec!I$49)</f>
        <v>0.10426802190373603</v>
      </c>
      <c r="J193" s="251">
        <f>IF(J$49=0,0,J$49/NMM_fec!J$49)</f>
        <v>0.10426802190373603</v>
      </c>
      <c r="K193" s="251">
        <f>IF(K$49=0,0,K$49/NMM_fec!K$49)</f>
        <v>0.10426802190373602</v>
      </c>
      <c r="L193" s="251">
        <f>IF(L$49=0,0,L$49/NMM_fec!L$49)</f>
        <v>0.10800684429279125</v>
      </c>
      <c r="M193" s="251">
        <f>IF(M$49=0,0,M$49/NMM_fec!M$49)</f>
        <v>0.10800684429279125</v>
      </c>
      <c r="N193" s="251">
        <f>IF(N$49=0,0,N$49/NMM_fec!N$49)</f>
        <v>0.11030590151758277</v>
      </c>
      <c r="O193" s="251">
        <f>IF(O$49=0,0,O$49/NMM_fec!O$49)</f>
        <v>0.11151594022319694</v>
      </c>
      <c r="P193" s="251">
        <f>IF(P$49=0,0,P$49/NMM_fec!P$49)</f>
        <v>0.11225140852158196</v>
      </c>
      <c r="Q193" s="251">
        <f>IF(Q$49=0,0,Q$49/NMM_fec!Q$49)</f>
        <v>0.11523605033906516</v>
      </c>
    </row>
    <row r="194" spans="1:17" x14ac:dyDescent="0.25">
      <c r="A194" s="76" t="s">
        <v>81</v>
      </c>
      <c r="B194" s="251">
        <f>IF(B$50=0,0,B$50/NMM_fec!B$50)</f>
        <v>0.55715193377446626</v>
      </c>
      <c r="C194" s="251">
        <f>IF(C$50=0,0,C$50/NMM_fec!C$50)</f>
        <v>0.55938212762170092</v>
      </c>
      <c r="D194" s="251">
        <f>IF(D$50=0,0,D$50/NMM_fec!D$50)</f>
        <v>0.55938212762170081</v>
      </c>
      <c r="E194" s="251">
        <f>IF(E$50=0,0,E$50/NMM_fec!E$50)</f>
        <v>0.56043583658031648</v>
      </c>
      <c r="F194" s="251">
        <f>IF(F$50=0,0,F$50/NMM_fec!F$50)</f>
        <v>0.56654883360754349</v>
      </c>
      <c r="G194" s="251">
        <f>IF(G$50=0,0,G$50/NMM_fec!G$50)</f>
        <v>0.57024981789414253</v>
      </c>
      <c r="H194" s="251">
        <f>IF(H$50=0,0,H$50/NMM_fec!H$50)</f>
        <v>0.57024981789414253</v>
      </c>
      <c r="I194" s="251">
        <f>IF(I$50=0,0,I$50/NMM_fec!I$50)</f>
        <v>0.57024981789414253</v>
      </c>
      <c r="J194" s="251">
        <f>IF(J$50=0,0,J$50/NMM_fec!J$50)</f>
        <v>0.57024981789414242</v>
      </c>
      <c r="K194" s="251">
        <f>IF(K$50=0,0,K$50/NMM_fec!K$50)</f>
        <v>0.57024981789414253</v>
      </c>
      <c r="L194" s="251">
        <f>IF(L$50=0,0,L$50/NMM_fec!L$50)</f>
        <v>0.590697724621151</v>
      </c>
      <c r="M194" s="251">
        <f>IF(M$50=0,0,M$50/NMM_fec!M$50)</f>
        <v>0.590697724621151</v>
      </c>
      <c r="N194" s="251">
        <f>IF(N$50=0,0,N$50/NMM_fec!N$50)</f>
        <v>0.60327144511405517</v>
      </c>
      <c r="O194" s="251">
        <f>IF(O$50=0,0,O$50/NMM_fec!O$50)</f>
        <v>0.60988923970651798</v>
      </c>
      <c r="P194" s="251">
        <f>IF(P$50=0,0,P$50/NMM_fec!P$50)</f>
        <v>0.61391157230249049</v>
      </c>
      <c r="Q194" s="251">
        <f>IF(Q$50=0,0,Q$50/NMM_fec!Q$50)</f>
        <v>0.6302348075746661</v>
      </c>
    </row>
    <row r="195" spans="1:17" x14ac:dyDescent="0.25">
      <c r="A195" s="76" t="s">
        <v>80</v>
      </c>
      <c r="B195" s="251">
        <f>IF(B$51=0,0,B$51/NMM_fec!B$51)</f>
        <v>0.38867762805723644</v>
      </c>
      <c r="C195" s="251">
        <f>IF(C$51=0,0,C$51/NMM_fec!C$51)</f>
        <v>0.39023344506531643</v>
      </c>
      <c r="D195" s="251">
        <f>IF(D$51=0,0,D$51/NMM_fec!D$51)</f>
        <v>0.39023344506531643</v>
      </c>
      <c r="E195" s="251">
        <f>IF(E$51=0,0,E$51/NMM_fec!E$51)</f>
        <v>0.39096852839514146</v>
      </c>
      <c r="F195" s="251">
        <f>IF(F$51=0,0,F$51/NMM_fec!F$51)</f>
        <v>0.39523304771353862</v>
      </c>
      <c r="G195" s="251">
        <f>IF(G$51=0,0,G$51/NMM_fec!G$51)</f>
        <v>0.39781491040985423</v>
      </c>
      <c r="H195" s="251">
        <f>IF(H$51=0,0,H$51/NMM_fec!H$51)</f>
        <v>0.39781491040985417</v>
      </c>
      <c r="I195" s="251">
        <f>IF(I$51=0,0,I$51/NMM_fec!I$51)</f>
        <v>0.39781491040985423</v>
      </c>
      <c r="J195" s="251">
        <f>IF(J$51=0,0,J$51/NMM_fec!J$51)</f>
        <v>0.39781491040985417</v>
      </c>
      <c r="K195" s="251">
        <f>IF(K$51=0,0,K$51/NMM_fec!K$51)</f>
        <v>0.39781491040985417</v>
      </c>
      <c r="L195" s="251">
        <f>IF(L$51=0,0,L$51/NMM_fec!L$51)</f>
        <v>0.41207967986250127</v>
      </c>
      <c r="M195" s="251">
        <f>IF(M$51=0,0,M$51/NMM_fec!M$51)</f>
        <v>0.41207967986250132</v>
      </c>
      <c r="N195" s="251">
        <f>IF(N$51=0,0,N$51/NMM_fec!N$51)</f>
        <v>0.42085129772969332</v>
      </c>
      <c r="O195" s="251">
        <f>IF(O$51=0,0,O$51/NMM_fec!O$51)</f>
        <v>0.42546797147565513</v>
      </c>
      <c r="P195" s="251">
        <f>IF(P$51=0,0,P$51/NMM_fec!P$51)</f>
        <v>0.42827401161998085</v>
      </c>
      <c r="Q195" s="251">
        <f>IF(Q$51=0,0,Q$51/NMM_fec!Q$51)</f>
        <v>0.43966134779025728</v>
      </c>
    </row>
    <row r="196" spans="1:17" x14ac:dyDescent="0.25">
      <c r="A196" s="129" t="s">
        <v>79</v>
      </c>
      <c r="B196" s="250">
        <f>IF(B$52=0,0,B$52/NMM_fec!B$52)</f>
        <v>0.61265741507090421</v>
      </c>
      <c r="C196" s="250">
        <f>IF(C$52=0,0,C$52/NMM_fec!C$52)</f>
        <v>0.61510978885752543</v>
      </c>
      <c r="D196" s="250">
        <f>IF(D$52=0,0,D$52/NMM_fec!D$52)</f>
        <v>0.61510978885752543</v>
      </c>
      <c r="E196" s="250">
        <f>IF(E$52=0,0,E$52/NMM_fec!E$52)</f>
        <v>0.6162684720957744</v>
      </c>
      <c r="F196" s="250">
        <f>IF(F$52=0,0,F$52/NMM_fec!F$52)</f>
        <v>0.62299046789262114</v>
      </c>
      <c r="G196" s="250">
        <f>IF(G$52=0,0,G$52/NMM_fec!G$52)</f>
        <v>0.6270601575567758</v>
      </c>
      <c r="H196" s="250">
        <f>IF(H$52=0,0,H$52/NMM_fec!H$52)</f>
        <v>0.6270601575567758</v>
      </c>
      <c r="I196" s="250">
        <f>IF(I$52=0,0,I$52/NMM_fec!I$52)</f>
        <v>0.6270601575567758</v>
      </c>
      <c r="J196" s="250">
        <f>IF(J$52=0,0,J$52/NMM_fec!J$52)</f>
        <v>0.6270601575567758</v>
      </c>
      <c r="K196" s="250">
        <f>IF(K$52=0,0,K$52/NMM_fec!K$52)</f>
        <v>0.62706015755677591</v>
      </c>
      <c r="L196" s="250">
        <f>IF(L$52=0,0,L$52/NMM_fec!L$52)</f>
        <v>0.64954515836097504</v>
      </c>
      <c r="M196" s="250">
        <f>IF(M$52=0,0,M$52/NMM_fec!M$52)</f>
        <v>0.64954515836097493</v>
      </c>
      <c r="N196" s="250">
        <f>IF(N$52=0,0,N$52/NMM_fec!N$52)</f>
        <v>0.66337151815267426</v>
      </c>
      <c r="O196" s="250">
        <f>IF(O$52=0,0,O$52/NMM_fec!O$52)</f>
        <v>0.67064860126539261</v>
      </c>
      <c r="P196" s="250">
        <f>IF(P$52=0,0,P$52/NMM_fec!P$52)</f>
        <v>0.67507165311430062</v>
      </c>
      <c r="Q196" s="250">
        <f>IF(Q$52=0,0,Q$52/NMM_fec!Q$52)</f>
        <v>0.69302106784520889</v>
      </c>
    </row>
    <row r="197" spans="1:17" x14ac:dyDescent="0.25">
      <c r="A197" s="127" t="s">
        <v>210</v>
      </c>
      <c r="B197" s="249">
        <f>IF(B$57=0,0,B$57/NMM_fec!B$57)</f>
        <v>0.4717723502788162</v>
      </c>
      <c r="C197" s="249">
        <f>IF(C$57=0,0,C$57/NMM_fec!C$57)</f>
        <v>0.4736607827316292</v>
      </c>
      <c r="D197" s="249">
        <f>IF(D$57=0,0,D$57/NMM_fec!D$57)</f>
        <v>0.47366078273162926</v>
      </c>
      <c r="E197" s="249">
        <f>IF(E$57=0,0,E$57/NMM_fec!E$57)</f>
        <v>0.47455301826341367</v>
      </c>
      <c r="F197" s="249">
        <f>IF(F$57=0,0,F$57/NMM_fec!F$57)</f>
        <v>0.47972924183899168</v>
      </c>
      <c r="G197" s="249">
        <f>IF(G$57=0,0,G$57/NMM_fec!G$57)</f>
        <v>0.48286307652463162</v>
      </c>
      <c r="H197" s="249">
        <f>IF(H$57=0,0,H$57/NMM_fec!H$57)</f>
        <v>0.48286307652463162</v>
      </c>
      <c r="I197" s="249">
        <f>IF(I$57=0,0,I$57/NMM_fec!I$57)</f>
        <v>0.48286307652463156</v>
      </c>
      <c r="J197" s="249">
        <f>IF(J$57=0,0,J$57/NMM_fec!J$57)</f>
        <v>0.48286307652463151</v>
      </c>
      <c r="K197" s="249">
        <f>IF(K$57=0,0,K$57/NMM_fec!K$57)</f>
        <v>0.48286307652463162</v>
      </c>
      <c r="L197" s="249">
        <f>IF(L$57=0,0,L$57/NMM_fec!L$57)</f>
        <v>0.50017748652681926</v>
      </c>
      <c r="M197" s="249">
        <f>IF(M$57=0,0,M$57/NMM_fec!M$57)</f>
        <v>0.50017748652681926</v>
      </c>
      <c r="N197" s="249">
        <f>IF(N$57=0,0,N$57/NMM_fec!N$57)</f>
        <v>0.51082437350520593</v>
      </c>
      <c r="O197" s="249">
        <f>IF(O$57=0,0,O$57/NMM_fec!O$57)</f>
        <v>0.5164280379982964</v>
      </c>
      <c r="P197" s="249">
        <f>IF(P$57=0,0,P$57/NMM_fec!P$57)</f>
        <v>0.51983397664334319</v>
      </c>
      <c r="Q197" s="249">
        <f>IF(Q$57=0,0,Q$57/NMM_fec!Q$57)</f>
        <v>0.53365579184613421</v>
      </c>
    </row>
    <row r="198" spans="1:17" x14ac:dyDescent="0.25">
      <c r="A198" s="127" t="s">
        <v>209</v>
      </c>
      <c r="B198" s="249">
        <f>IF(B$58=0,0,B$58/NMM_fec!B$58)</f>
        <v>0.33173462282472072</v>
      </c>
      <c r="C198" s="249">
        <f>IF(C$58=0,0,C$58/NMM_fec!C$58)</f>
        <v>0.33531843643668485</v>
      </c>
      <c r="D198" s="249">
        <f>IF(D$58=0,0,D$58/NMM_fec!D$58)</f>
        <v>0.33211498590426686</v>
      </c>
      <c r="E198" s="249">
        <f>IF(E$58=0,0,E$58/NMM_fec!E$58)</f>
        <v>0.33156297297587933</v>
      </c>
      <c r="F198" s="249">
        <f>IF(F$58=0,0,F$58/NMM_fec!F$58)</f>
        <v>0.3366699034175385</v>
      </c>
      <c r="G198" s="249">
        <f>IF(G$58=0,0,G$58/NMM_fec!G$58)</f>
        <v>0.33828250382817221</v>
      </c>
      <c r="H198" s="249">
        <f>IF(H$58=0,0,H$58/NMM_fec!H$58)</f>
        <v>0.33872396150656586</v>
      </c>
      <c r="I198" s="249">
        <f>IF(I$58=0,0,I$58/NMM_fec!I$58)</f>
        <v>0.34697368648957233</v>
      </c>
      <c r="J198" s="249">
        <f>IF(J$58=0,0,J$58/NMM_fec!J$58)</f>
        <v>0.33983430908187701</v>
      </c>
      <c r="K198" s="249">
        <f>IF(K$58=0,0,K$58/NMM_fec!K$58)</f>
        <v>0.34014710128879461</v>
      </c>
      <c r="L198" s="249">
        <f>IF(L$58=0,0,L$58/NMM_fec!L$58)</f>
        <v>0.35762815948589793</v>
      </c>
      <c r="M198" s="249">
        <f>IF(M$58=0,0,M$58/NMM_fec!M$58)</f>
        <v>0.35511619460736282</v>
      </c>
      <c r="N198" s="249">
        <f>IF(N$58=0,0,N$58/NMM_fec!N$58)</f>
        <v>0.36871504239685038</v>
      </c>
      <c r="O198" s="249">
        <f>IF(O$58=0,0,O$58/NMM_fec!O$58)</f>
        <v>0.37515810438581776</v>
      </c>
      <c r="P198" s="249">
        <f>IF(P$58=0,0,P$58/NMM_fec!P$58)</f>
        <v>0.3796030733170499</v>
      </c>
      <c r="Q198" s="249">
        <f>IF(Q$58=0,0,Q$58/NMM_fec!Q$58)</f>
        <v>0.39221254530999461</v>
      </c>
    </row>
    <row r="199" spans="1:17" x14ac:dyDescent="0.25">
      <c r="A199" s="127" t="s">
        <v>208</v>
      </c>
      <c r="B199" s="249">
        <f>IF(B$77=0,0,B$77/NMM_fec!B$77)</f>
        <v>0.46373095655212565</v>
      </c>
      <c r="C199" s="249">
        <f>IF(C$77=0,0,C$77/NMM_fec!C$77)</f>
        <v>0.46703089119269237</v>
      </c>
      <c r="D199" s="249">
        <f>IF(D$77=0,0,D$77/NMM_fec!D$77)</f>
        <v>0.47284486529902003</v>
      </c>
      <c r="E199" s="249">
        <f>IF(E$77=0,0,E$77/NMM_fec!E$77)</f>
        <v>0.47371713552711903</v>
      </c>
      <c r="F199" s="249">
        <f>IF(F$77=0,0,F$77/NMM_fec!F$77)</f>
        <v>0.47895176481574037</v>
      </c>
      <c r="G199" s="249">
        <f>IF(G$77=0,0,G$77/NMM_fec!G$77)</f>
        <v>0.48206574653418965</v>
      </c>
      <c r="H199" s="249">
        <f>IF(H$77=0,0,H$77/NMM_fec!H$77)</f>
        <v>0.48219732943294319</v>
      </c>
      <c r="I199" s="249">
        <f>IF(I$77=0,0,I$77/NMM_fec!I$77)</f>
        <v>0.48219371077415191</v>
      </c>
      <c r="J199" s="249">
        <f>IF(J$77=0,0,J$77/NMM_fec!J$77)</f>
        <v>0.48240003474736654</v>
      </c>
      <c r="K199" s="249">
        <f>IF(K$77=0,0,K$77/NMM_fec!K$77)</f>
        <v>0.48248638960701457</v>
      </c>
      <c r="L199" s="249">
        <f>IF(L$77=0,0,L$77/NMM_fec!L$77)</f>
        <v>0.49969096537498736</v>
      </c>
      <c r="M199" s="249">
        <f>IF(M$77=0,0,M$77/NMM_fec!M$77)</f>
        <v>0.49974939525575146</v>
      </c>
      <c r="N199" s="249">
        <f>IF(N$77=0,0,N$77/NMM_fec!N$77)</f>
        <v>0.5083409503173878</v>
      </c>
      <c r="O199" s="249">
        <f>IF(O$77=0,0,O$77/NMM_fec!O$77)</f>
        <v>0.5138206583389674</v>
      </c>
      <c r="P199" s="249">
        <f>IF(P$77=0,0,P$77/NMM_fec!P$77)</f>
        <v>0.522997777734865</v>
      </c>
      <c r="Q199" s="249">
        <f>IF(Q$77=0,0,Q$77/NMM_fec!Q$77)</f>
        <v>0.53545345617134288</v>
      </c>
    </row>
    <row r="200" spans="1:17" x14ac:dyDescent="0.25">
      <c r="A200" s="72" t="s">
        <v>207</v>
      </c>
      <c r="B200" s="265">
        <f>IF(B$87=0,0,B$87/NMM_fec!B$87)</f>
        <v>0.39458721617262726</v>
      </c>
      <c r="C200" s="265">
        <f>IF(C$87=0,0,C$87/NMM_fec!C$87)</f>
        <v>0.39542406904361654</v>
      </c>
      <c r="D200" s="265">
        <f>IF(D$87=0,0,D$87/NMM_fec!D$87)</f>
        <v>0.38174803699456256</v>
      </c>
      <c r="E200" s="265">
        <f>IF(E$87=0,0,E$87/NMM_fec!E$87)</f>
        <v>0.38406365788536589</v>
      </c>
      <c r="F200" s="265">
        <f>IF(F$87=0,0,F$87/NMM_fec!F$87)</f>
        <v>0.38248114869717836</v>
      </c>
      <c r="G200" s="265">
        <f>IF(G$87=0,0,G$87/NMM_fec!G$87)</f>
        <v>0.40371904294169769</v>
      </c>
      <c r="H200" s="265">
        <f>IF(H$87=0,0,H$87/NMM_fec!H$87)</f>
        <v>0.40561872836268259</v>
      </c>
      <c r="I200" s="265">
        <f>IF(I$87=0,0,I$87/NMM_fec!I$87)</f>
        <v>0.40557120957400034</v>
      </c>
      <c r="J200" s="265">
        <f>IF(J$87=0,0,J$87/NMM_fec!J$87)</f>
        <v>0.40258766499132198</v>
      </c>
      <c r="K200" s="265">
        <f>IF(K$87=0,0,K$87/NMM_fec!K$87)</f>
        <v>0.40915438243864244</v>
      </c>
      <c r="L200" s="265">
        <f>IF(L$87=0,0,L$87/NMM_fec!L$87)</f>
        <v>0.42283985453205242</v>
      </c>
      <c r="M200" s="265">
        <f>IF(M$87=0,0,M$87/NMM_fec!M$87)</f>
        <v>0.42200697063730719</v>
      </c>
      <c r="N200" s="265">
        <f>IF(N$87=0,0,N$87/NMM_fec!N$87)</f>
        <v>0.43129824441114695</v>
      </c>
      <c r="O200" s="265">
        <f>IF(O$87=0,0,O$87/NMM_fec!O$87)</f>
        <v>0.4361577608610937</v>
      </c>
      <c r="P200" s="265">
        <f>IF(P$87=0,0,P$87/NMM_fec!P$87)</f>
        <v>0.43881259736054251</v>
      </c>
      <c r="Q200" s="265">
        <f>IF(Q$87=0,0,Q$87/NMM_fec!Q$87)</f>
        <v>0.45193067409015852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53">
        <f>IF(B$97=0,0,B$97/NMM_fec!B$97)</f>
        <v>0.40926270689729666</v>
      </c>
      <c r="C202" s="253">
        <f>IF(C$97=0,0,C$97/NMM_fec!C$97)</f>
        <v>0.40833618548155481</v>
      </c>
      <c r="D202" s="253">
        <f>IF(D$97=0,0,D$97/NMM_fec!D$97)</f>
        <v>0.41041494678664314</v>
      </c>
      <c r="E202" s="253">
        <f>IF(E$97=0,0,E$97/NMM_fec!E$97)</f>
        <v>0.41244846506012972</v>
      </c>
      <c r="F202" s="253">
        <f>IF(F$97=0,0,F$97/NMM_fec!F$97)</f>
        <v>0.4164574746540452</v>
      </c>
      <c r="G202" s="253">
        <f>IF(G$97=0,0,G$97/NMM_fec!G$97)</f>
        <v>0.41968236870569486</v>
      </c>
      <c r="H202" s="253">
        <f>IF(H$97=0,0,H$97/NMM_fec!H$97)</f>
        <v>0.42792654832002097</v>
      </c>
      <c r="I202" s="253">
        <f>IF(I$97=0,0,I$97/NMM_fec!I$97)</f>
        <v>0.43430671022920547</v>
      </c>
      <c r="J202" s="253">
        <f>IF(J$97=0,0,J$97/NMM_fec!J$97)</f>
        <v>0.43783040607937146</v>
      </c>
      <c r="K202" s="253">
        <f>IF(K$97=0,0,K$97/NMM_fec!K$97)</f>
        <v>0.43931533638504772</v>
      </c>
      <c r="L202" s="253">
        <f>IF(L$97=0,0,L$97/NMM_fec!L$97)</f>
        <v>0.4455021012553404</v>
      </c>
      <c r="M202" s="253">
        <f>IF(M$97=0,0,M$97/NMM_fec!M$97)</f>
        <v>0.45461726998252644</v>
      </c>
      <c r="N202" s="253">
        <f>IF(N$97=0,0,N$97/NMM_fec!N$97)</f>
        <v>0.47540338127922627</v>
      </c>
      <c r="O202" s="253">
        <f>IF(O$97=0,0,O$97/NMM_fec!O$97)</f>
        <v>0.47841245697842577</v>
      </c>
      <c r="P202" s="253">
        <f>IF(P$97=0,0,P$97/NMM_fec!P$97)</f>
        <v>0.48947422312532252</v>
      </c>
      <c r="Q202" s="253">
        <f>IF(Q$97=0,0,Q$97/NMM_fec!Q$97)</f>
        <v>0.49403145398836296</v>
      </c>
    </row>
    <row r="203" spans="1:17" x14ac:dyDescent="0.25">
      <c r="A203" s="132" t="s">
        <v>83</v>
      </c>
      <c r="B203" s="252">
        <f>IF(B$98=0,0,B$98/NMM_fec!B$98)</f>
        <v>0.39199600172710708</v>
      </c>
      <c r="C203" s="252">
        <f>IF(C$98=0,0,C$98/NMM_fec!C$98)</f>
        <v>0.39199600172710714</v>
      </c>
      <c r="D203" s="252">
        <f>IF(D$98=0,0,D$98/NMM_fec!D$98)</f>
        <v>0.39359232072978323</v>
      </c>
      <c r="E203" s="252">
        <f>IF(E$98=0,0,E$98/NMM_fec!E$98)</f>
        <v>0.39583247978821429</v>
      </c>
      <c r="F203" s="252">
        <f>IF(F$98=0,0,F$98/NMM_fec!F$98)</f>
        <v>0.39863214199291169</v>
      </c>
      <c r="G203" s="252">
        <f>IF(G$98=0,0,G$98/NMM_fec!G$98)</f>
        <v>0.40193837790507897</v>
      </c>
      <c r="H203" s="252">
        <f>IF(H$98=0,0,H$98/NMM_fec!H$98)</f>
        <v>0.40772997500391706</v>
      </c>
      <c r="I203" s="252">
        <f>IF(I$98=0,0,I$98/NMM_fec!I$98)</f>
        <v>0.41386762283730544</v>
      </c>
      <c r="J203" s="252">
        <f>IF(J$98=0,0,J$98/NMM_fec!J$98)</f>
        <v>0.41386762283730544</v>
      </c>
      <c r="K203" s="252">
        <f>IF(K$98=0,0,K$98/NMM_fec!K$98)</f>
        <v>0.41386762283730549</v>
      </c>
      <c r="L203" s="252">
        <f>IF(L$98=0,0,L$98/NMM_fec!L$98)</f>
        <v>0.42122901334944823</v>
      </c>
      <c r="M203" s="252">
        <f>IF(M$98=0,0,M$98/NMM_fec!M$98)</f>
        <v>0.42889808676287716</v>
      </c>
      <c r="N203" s="252">
        <f>IF(N$98=0,0,N$98/NMM_fec!N$98)</f>
        <v>0.45018487301361221</v>
      </c>
      <c r="O203" s="252">
        <f>IF(O$98=0,0,O$98/NMM_fec!O$98)</f>
        <v>0.45287321052489993</v>
      </c>
      <c r="P203" s="252">
        <f>IF(P$98=0,0,P$98/NMM_fec!P$98)</f>
        <v>0.46362763891991543</v>
      </c>
      <c r="Q203" s="252">
        <f>IF(Q$98=0,0,Q$98/NMM_fec!Q$98)</f>
        <v>0.46556715970665685</v>
      </c>
    </row>
    <row r="204" spans="1:17" x14ac:dyDescent="0.25">
      <c r="A204" s="76" t="s">
        <v>82</v>
      </c>
      <c r="B204" s="251">
        <f>IF(B$99=0,0,B$99/NMM_fec!B$99)</f>
        <v>0.10234439123971831</v>
      </c>
      <c r="C204" s="251">
        <f>IF(C$99=0,0,C$99/NMM_fec!C$99)</f>
        <v>0.10234439123971831</v>
      </c>
      <c r="D204" s="251">
        <f>IF(D$99=0,0,D$99/NMM_fec!D$99)</f>
        <v>0.10276116665536913</v>
      </c>
      <c r="E204" s="251">
        <f>IF(E$99=0,0,E$99/NMM_fec!E$99)</f>
        <v>0.10334603924107186</v>
      </c>
      <c r="F204" s="251">
        <f>IF(F$99=0,0,F$99/NMM_fec!F$99)</f>
        <v>0.10407698987004302</v>
      </c>
      <c r="G204" s="251">
        <f>IF(G$99=0,0,G$99/NMM_fec!G$99)</f>
        <v>0.10494019944420908</v>
      </c>
      <c r="H204" s="251">
        <f>IF(H$99=0,0,H$99/NMM_fec!H$99)</f>
        <v>0.10645230027374494</v>
      </c>
      <c r="I204" s="251">
        <f>IF(I$99=0,0,I$99/NMM_fec!I$99)</f>
        <v>0.1080547498609456</v>
      </c>
      <c r="J204" s="251">
        <f>IF(J$99=0,0,J$99/NMM_fec!J$99)</f>
        <v>0.10805474986094561</v>
      </c>
      <c r="K204" s="251">
        <f>IF(K$99=0,0,K$99/NMM_fec!K$99)</f>
        <v>0.1080547498609456</v>
      </c>
      <c r="L204" s="251">
        <f>IF(L$99=0,0,L$99/NMM_fec!L$99)</f>
        <v>0.10997670066484072</v>
      </c>
      <c r="M204" s="251">
        <f>IF(M$99=0,0,M$99/NMM_fec!M$99)</f>
        <v>0.11197898294938431</v>
      </c>
      <c r="N204" s="251">
        <f>IF(N$99=0,0,N$99/NMM_fec!N$99)</f>
        <v>0.11753664978956327</v>
      </c>
      <c r="O204" s="251">
        <f>IF(O$99=0,0,O$99/NMM_fec!O$99)</f>
        <v>0.11823853517825962</v>
      </c>
      <c r="P204" s="251">
        <f>IF(P$99=0,0,P$99/NMM_fec!P$99)</f>
        <v>0.12104635827433606</v>
      </c>
      <c r="Q204" s="251">
        <f>IF(Q$99=0,0,Q$99/NMM_fec!Q$99)</f>
        <v>0.1215527386285776</v>
      </c>
    </row>
    <row r="205" spans="1:17" x14ac:dyDescent="0.25">
      <c r="A205" s="76" t="s">
        <v>81</v>
      </c>
      <c r="B205" s="251">
        <f>IF(B$100=0,0,B$100/NMM_fec!B$100)</f>
        <v>0.5603009296280016</v>
      </c>
      <c r="C205" s="251">
        <f>IF(C$100=0,0,C$100/NMM_fec!C$100)</f>
        <v>0.5603009296280016</v>
      </c>
      <c r="D205" s="251">
        <f>IF(D$100=0,0,D$100/NMM_fec!D$100)</f>
        <v>0.56258263407713249</v>
      </c>
      <c r="E205" s="251">
        <f>IF(E$100=0,0,E$100/NMM_fec!E$100)</f>
        <v>0.56578461368259625</v>
      </c>
      <c r="F205" s="251">
        <f>IF(F$100=0,0,F$100/NMM_fec!F$100)</f>
        <v>0.5697863211720221</v>
      </c>
      <c r="G205" s="251">
        <f>IF(G$100=0,0,G$100/NMM_fec!G$100)</f>
        <v>0.57451210165701394</v>
      </c>
      <c r="H205" s="251">
        <f>IF(H$100=0,0,H$100/NMM_fec!H$100)</f>
        <v>0.58279034231307258</v>
      </c>
      <c r="I205" s="251">
        <f>IF(I$100=0,0,I$100/NMM_fec!I$100)</f>
        <v>0.5915632118618056</v>
      </c>
      <c r="J205" s="251">
        <f>IF(J$100=0,0,J$100/NMM_fec!J$100)</f>
        <v>0.5915632118618056</v>
      </c>
      <c r="K205" s="251">
        <f>IF(K$100=0,0,K$100/NMM_fec!K$100)</f>
        <v>0.59156321186180572</v>
      </c>
      <c r="L205" s="251">
        <f>IF(L$100=0,0,L$100/NMM_fec!L$100)</f>
        <v>0.60208524251807671</v>
      </c>
      <c r="M205" s="251">
        <f>IF(M$100=0,0,M$100/NMM_fec!M$100)</f>
        <v>0.61304706086315541</v>
      </c>
      <c r="N205" s="251">
        <f>IF(N$100=0,0,N$100/NMM_fec!N$100)</f>
        <v>0.64347340723538826</v>
      </c>
      <c r="O205" s="251">
        <f>IF(O$100=0,0,O$100/NMM_fec!O$100)</f>
        <v>0.64731599236404214</v>
      </c>
      <c r="P205" s="251">
        <f>IF(P$100=0,0,P$100/NMM_fec!P$100)</f>
        <v>0.66268787422201003</v>
      </c>
      <c r="Q205" s="251">
        <f>IF(Q$100=0,0,Q$100/NMM_fec!Q$100)</f>
        <v>0.66546013540594084</v>
      </c>
    </row>
    <row r="206" spans="1:17" x14ac:dyDescent="0.25">
      <c r="A206" s="76" t="s">
        <v>80</v>
      </c>
      <c r="B206" s="251">
        <f>IF(B$101=0,0,B$101/NMM_fec!B$101)</f>
        <v>0.39059953870366731</v>
      </c>
      <c r="C206" s="251">
        <f>IF(C$101=0,0,C$101/NMM_fec!C$101)</f>
        <v>0.39059953870366737</v>
      </c>
      <c r="D206" s="251">
        <f>IF(D$101=0,0,D$101/NMM_fec!D$101)</f>
        <v>0.39219017091247044</v>
      </c>
      <c r="E206" s="251">
        <f>IF(E$101=0,0,E$101/NMM_fec!E$101)</f>
        <v>0.39442234953416766</v>
      </c>
      <c r="F206" s="251">
        <f>IF(F$101=0,0,F$101/NMM_fec!F$101)</f>
        <v>0.39721203810461947</v>
      </c>
      <c r="G206" s="251">
        <f>IF(G$101=0,0,G$101/NMM_fec!G$101)</f>
        <v>0.40050649574308556</v>
      </c>
      <c r="H206" s="251">
        <f>IF(H$101=0,0,H$101/NMM_fec!H$101)</f>
        <v>0.40627746061312647</v>
      </c>
      <c r="I206" s="251">
        <f>IF(I$101=0,0,I$101/NMM_fec!I$101)</f>
        <v>0.4123932434320442</v>
      </c>
      <c r="J206" s="251">
        <f>IF(J$101=0,0,J$101/NMM_fec!J$101)</f>
        <v>0.41239324343204414</v>
      </c>
      <c r="K206" s="251">
        <f>IF(K$101=0,0,K$101/NMM_fec!K$101)</f>
        <v>0.4123932434320442</v>
      </c>
      <c r="L206" s="251">
        <f>IF(L$101=0,0,L$101/NMM_fec!L$101)</f>
        <v>0.41972840941739065</v>
      </c>
      <c r="M206" s="251">
        <f>IF(M$101=0,0,M$101/NMM_fec!M$101)</f>
        <v>0.42737016220153085</v>
      </c>
      <c r="N206" s="251">
        <f>IF(N$101=0,0,N$101/NMM_fec!N$101)</f>
        <v>0.44858111551071533</v>
      </c>
      <c r="O206" s="251">
        <f>IF(O$101=0,0,O$101/NMM_fec!O$101)</f>
        <v>0.45125987597552164</v>
      </c>
      <c r="P206" s="251">
        <f>IF(P$101=0,0,P$101/NMM_fec!P$101)</f>
        <v>0.46197599234305287</v>
      </c>
      <c r="Q206" s="251">
        <f>IF(Q$101=0,0,Q$101/NMM_fec!Q$101)</f>
        <v>0.46390860369946879</v>
      </c>
    </row>
    <row r="207" spans="1:17" x14ac:dyDescent="0.25">
      <c r="A207" s="129" t="s">
        <v>79</v>
      </c>
      <c r="B207" s="250">
        <f>IF(B$102=0,0,B$102/NMM_fec!B$102)</f>
        <v>0.61525845870975826</v>
      </c>
      <c r="C207" s="250">
        <f>IF(C$102=0,0,C$102/NMM_fec!C$102)</f>
        <v>0.61525845870975826</v>
      </c>
      <c r="D207" s="250">
        <f>IF(D$102=0,0,D$102/NMM_fec!D$102)</f>
        <v>0.61776396581918869</v>
      </c>
      <c r="E207" s="250">
        <f>IF(E$102=0,0,E$102/NMM_fec!E$102)</f>
        <v>0.62128001395101251</v>
      </c>
      <c r="F207" s="250">
        <f>IF(F$102=0,0,F$102/NMM_fec!F$102)</f>
        <v>0.6256742318649221</v>
      </c>
      <c r="G207" s="250">
        <f>IF(G$102=0,0,G$102/NMM_fec!G$102)</f>
        <v>0.63086354400710809</v>
      </c>
      <c r="H207" s="250">
        <f>IF(H$102=0,0,H$102/NMM_fec!H$102)</f>
        <v>0.63995376199096299</v>
      </c>
      <c r="I207" s="250">
        <f>IF(I$102=0,0,I$102/NMM_fec!I$102)</f>
        <v>0.64958712490649284</v>
      </c>
      <c r="J207" s="250">
        <f>IF(J$102=0,0,J$102/NMM_fec!J$102)</f>
        <v>0.64958712490649284</v>
      </c>
      <c r="K207" s="250">
        <f>IF(K$102=0,0,K$102/NMM_fec!K$102)</f>
        <v>0.64958712490649284</v>
      </c>
      <c r="L207" s="250">
        <f>IF(L$102=0,0,L$102/NMM_fec!L$102)</f>
        <v>0.66114121668423154</v>
      </c>
      <c r="M207" s="250">
        <f>IF(M$102=0,0,M$102/NMM_fec!M$102)</f>
        <v>0.67317823304993185</v>
      </c>
      <c r="N207" s="250">
        <f>IF(N$102=0,0,N$102/NMM_fec!N$102)</f>
        <v>0.70658897000083798</v>
      </c>
      <c r="O207" s="250">
        <f>IF(O$102=0,0,O$102/NMM_fec!O$102)</f>
        <v>0.71080845792009983</v>
      </c>
      <c r="P207" s="250">
        <f>IF(P$102=0,0,P$102/NMM_fec!P$102)</f>
        <v>0.72768810212429758</v>
      </c>
      <c r="Q207" s="250">
        <f>IF(Q$102=0,0,Q$102/NMM_fec!Q$102)</f>
        <v>0.73073228258692602</v>
      </c>
    </row>
    <row r="208" spans="1:17" x14ac:dyDescent="0.25">
      <c r="A208" s="127" t="s">
        <v>206</v>
      </c>
      <c r="B208" s="249">
        <f>IF(B$107=0,0,B$107/NMM_fec!B$107)</f>
        <v>0.39901287546542147</v>
      </c>
      <c r="C208" s="249">
        <f>IF(C$107=0,0,C$107/NMM_fec!C$107)</f>
        <v>0.39855350557572061</v>
      </c>
      <c r="D208" s="249">
        <f>IF(D$107=0,0,D$107/NMM_fec!D$107)</f>
        <v>0.40038194127372856</v>
      </c>
      <c r="E208" s="249">
        <f>IF(E$107=0,0,E$107/NMM_fec!E$107)</f>
        <v>0.40251126687900141</v>
      </c>
      <c r="F208" s="249">
        <f>IF(F$107=0,0,F$107/NMM_fec!F$107)</f>
        <v>0.40589116381755513</v>
      </c>
      <c r="G208" s="249">
        <f>IF(G$107=0,0,G$107/NMM_fec!G$107)</f>
        <v>0.40915287125648325</v>
      </c>
      <c r="H208" s="249">
        <f>IF(H$107=0,0,H$107/NMM_fec!H$107)</f>
        <v>0.41616357900553386</v>
      </c>
      <c r="I208" s="249">
        <f>IF(I$107=0,0,I$107/NMM_fec!I$107)</f>
        <v>0.42239646768407019</v>
      </c>
      <c r="J208" s="249">
        <f>IF(J$107=0,0,J$107/NMM_fec!J$107)</f>
        <v>0.42425984502550318</v>
      </c>
      <c r="K208" s="249">
        <f>IF(K$107=0,0,K$107/NMM_fec!K$107)</f>
        <v>0.42507461374627636</v>
      </c>
      <c r="L208" s="249">
        <f>IF(L$107=0,0,L$107/NMM_fec!L$107)</f>
        <v>0.43174323154736111</v>
      </c>
      <c r="M208" s="249">
        <f>IF(M$107=0,0,M$107/NMM_fec!M$107)</f>
        <v>0.4401516550024604</v>
      </c>
      <c r="N208" s="249">
        <f>IF(N$107=0,0,N$107/NMM_fec!N$107)</f>
        <v>0.46103202723634673</v>
      </c>
      <c r="O208" s="249">
        <f>IF(O$107=0,0,O$107/NMM_fec!O$107)</f>
        <v>0.46387651356662052</v>
      </c>
      <c r="P208" s="249">
        <f>IF(P$107=0,0,P$107/NMM_fec!P$107)</f>
        <v>0.47473171719575258</v>
      </c>
      <c r="Q208" s="249">
        <f>IF(Q$107=0,0,Q$107/NMM_fec!Q$107)</f>
        <v>0.47808415946477872</v>
      </c>
    </row>
    <row r="209" spans="1:17" x14ac:dyDescent="0.25">
      <c r="A209" s="127" t="s">
        <v>205</v>
      </c>
      <c r="B209" s="249">
        <f>IF(B$115=0,0,B$115/NMM_fec!B$115)</f>
        <v>0.47938464506715922</v>
      </c>
      <c r="C209" s="249">
        <f>IF(C$115=0,0,C$115/NMM_fec!C$115)</f>
        <v>0.47938464506715922</v>
      </c>
      <c r="D209" s="249">
        <f>IF(D$115=0,0,D$115/NMM_fec!D$115)</f>
        <v>0.48133683543425532</v>
      </c>
      <c r="E209" s="249">
        <f>IF(E$115=0,0,E$115/NMM_fec!E$115)</f>
        <v>0.48407639872160629</v>
      </c>
      <c r="F209" s="249">
        <f>IF(F$115=0,0,F$115/NMM_fec!F$115)</f>
        <v>0.48750019658279259</v>
      </c>
      <c r="G209" s="249">
        <f>IF(G$115=0,0,G$115/NMM_fec!G$115)</f>
        <v>0.49154349988762064</v>
      </c>
      <c r="H209" s="249">
        <f>IF(H$115=0,0,H$115/NMM_fec!H$115)</f>
        <v>0.49862623212816859</v>
      </c>
      <c r="I209" s="249">
        <f>IF(I$115=0,0,I$115/NMM_fec!I$115)</f>
        <v>0.50613216105395498</v>
      </c>
      <c r="J209" s="249">
        <f>IF(J$115=0,0,J$115/NMM_fec!J$115)</f>
        <v>0.50613216105395498</v>
      </c>
      <c r="K209" s="249">
        <f>IF(K$115=0,0,K$115/NMM_fec!K$115)</f>
        <v>0.50613216105395498</v>
      </c>
      <c r="L209" s="249">
        <f>IF(L$115=0,0,L$115/NMM_fec!L$115)</f>
        <v>0.51513464465663461</v>
      </c>
      <c r="M209" s="249">
        <f>IF(M$115=0,0,M$115/NMM_fec!M$115)</f>
        <v>0.52451340367482002</v>
      </c>
      <c r="N209" s="249">
        <f>IF(N$115=0,0,N$115/NMM_fec!N$115)</f>
        <v>0.55054570611277465</v>
      </c>
      <c r="O209" s="249">
        <f>IF(O$115=0,0,O$115/NMM_fec!O$115)</f>
        <v>0.55383336138984707</v>
      </c>
      <c r="P209" s="249">
        <f>IF(P$115=0,0,P$115/NMM_fec!P$115)</f>
        <v>0.56698530124721758</v>
      </c>
      <c r="Q209" s="249">
        <f>IF(Q$115=0,0,Q$115/NMM_fec!Q$115)</f>
        <v>0.569357204225452</v>
      </c>
    </row>
    <row r="210" spans="1:17" x14ac:dyDescent="0.25">
      <c r="A210" s="127" t="s">
        <v>204</v>
      </c>
      <c r="B210" s="249">
        <f>IF(B$116=0,0,B$116/NMM_fec!B$116)</f>
        <v>0.4212350750330815</v>
      </c>
      <c r="C210" s="249">
        <f>IF(C$116=0,0,C$116/NMM_fec!C$116)</f>
        <v>0.42010017383103238</v>
      </c>
      <c r="D210" s="249">
        <f>IF(D$116=0,0,D$116/NMM_fec!D$116)</f>
        <v>0.422320944458834</v>
      </c>
      <c r="E210" s="249">
        <f>IF(E$116=0,0,E$116/NMM_fec!E$116)</f>
        <v>0.42435389939542317</v>
      </c>
      <c r="F210" s="249">
        <f>IF(F$116=0,0,F$116/NMM_fec!F$116)</f>
        <v>0.42870771372093713</v>
      </c>
      <c r="G210" s="249">
        <f>IF(G$116=0,0,G$116/NMM_fec!G$116)</f>
        <v>0.43196714534464642</v>
      </c>
      <c r="H210" s="249">
        <f>IF(H$116=0,0,H$116/NMM_fec!H$116)</f>
        <v>0.44086439926492316</v>
      </c>
      <c r="I210" s="249">
        <f>IF(I$116=0,0,I$116/NMM_fec!I$116)</f>
        <v>0.44742631934767785</v>
      </c>
      <c r="J210" s="249">
        <f>IF(J$116=0,0,J$116/NMM_fec!J$116)</f>
        <v>0.45166473891685754</v>
      </c>
      <c r="K210" s="249">
        <f>IF(K$116=0,0,K$116/NMM_fec!K$116)</f>
        <v>0.45343281582806694</v>
      </c>
      <c r="L210" s="249">
        <f>IF(L$116=0,0,L$116/NMM_fec!L$116)</f>
        <v>0.45955995324277815</v>
      </c>
      <c r="M210" s="249">
        <f>IF(M$116=0,0,M$116/NMM_fec!M$116)</f>
        <v>0.46912433727870179</v>
      </c>
      <c r="N210" s="249">
        <f>IF(N$116=0,0,N$116/NMM_fec!N$116)</f>
        <v>0.4902855506353665</v>
      </c>
      <c r="O210" s="249">
        <f>IF(O$116=0,0,O$116/NMM_fec!O$116)</f>
        <v>0.49341712624548661</v>
      </c>
      <c r="P210" s="249">
        <f>IF(P$116=0,0,P$116/NMM_fec!P$116)</f>
        <v>0.50477600202474471</v>
      </c>
      <c r="Q210" s="249">
        <f>IF(Q$116=0,0,Q$116/NMM_fec!Q$116)</f>
        <v>0.50988203723931014</v>
      </c>
    </row>
    <row r="211" spans="1:17" x14ac:dyDescent="0.25">
      <c r="A211" s="72" t="s">
        <v>203</v>
      </c>
      <c r="B211" s="247">
        <f>IF(B$124=0,0,B$124/NMM_fec!B$124)</f>
        <v>0.49270088520791366</v>
      </c>
      <c r="C211" s="247">
        <f>IF(C$124=0,0,C$124/NMM_fec!C$124)</f>
        <v>0.49270088520791361</v>
      </c>
      <c r="D211" s="247">
        <f>IF(D$124=0,0,D$124/NMM_fec!D$124)</f>
        <v>0.49470730308520683</v>
      </c>
      <c r="E211" s="247">
        <f>IF(E$124=0,0,E$124/NMM_fec!E$124)</f>
        <v>0.49752296535276191</v>
      </c>
      <c r="F211" s="247">
        <f>IF(F$124=0,0,F$124/NMM_fec!F$124)</f>
        <v>0.50104186871009238</v>
      </c>
      <c r="G211" s="247">
        <f>IF(G$124=0,0,G$124/NMM_fec!G$124)</f>
        <v>0.50519748599560999</v>
      </c>
      <c r="H211" s="247">
        <f>IF(H$124=0,0,H$124/NMM_fec!H$124)</f>
        <v>0.51247696079839544</v>
      </c>
      <c r="I211" s="247">
        <f>IF(I$124=0,0,I$124/NMM_fec!I$124)</f>
        <v>0.52019138774989815</v>
      </c>
      <c r="J211" s="247">
        <f>IF(J$124=0,0,J$124/NMM_fec!J$124)</f>
        <v>0.52019138774989815</v>
      </c>
      <c r="K211" s="247">
        <f>IF(K$124=0,0,K$124/NMM_fec!K$124)</f>
        <v>0.52019138774989815</v>
      </c>
      <c r="L211" s="247">
        <f>IF(L$124=0,0,L$124/NMM_fec!L$124)</f>
        <v>0.52944394034154119</v>
      </c>
      <c r="M211" s="247">
        <f>IF(M$124=0,0,M$124/NMM_fec!M$124)</f>
        <v>0.53908322044356494</v>
      </c>
      <c r="N211" s="247">
        <f>IF(N$124=0,0,N$124/NMM_fec!N$124)</f>
        <v>0.56583864239368498</v>
      </c>
      <c r="O211" s="247">
        <f>IF(O$124=0,0,O$124/NMM_fec!O$124)</f>
        <v>0.56921762142845389</v>
      </c>
      <c r="P211" s="247">
        <f>IF(P$124=0,0,P$124/NMM_fec!P$124)</f>
        <v>0.5827348929485292</v>
      </c>
      <c r="Q211" s="247">
        <f>IF(Q$124=0,0,Q$124/NMM_fec!Q$124)</f>
        <v>0.58517268212060336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13814.197007390041</v>
      </c>
      <c r="C5" s="96">
        <v>11161.163019735159</v>
      </c>
      <c r="D5" s="96">
        <v>10300.866927814244</v>
      </c>
      <c r="E5" s="96">
        <v>10565.01008656187</v>
      </c>
      <c r="F5" s="96">
        <v>11406.006937897426</v>
      </c>
      <c r="G5" s="96">
        <v>11158.13823403159</v>
      </c>
      <c r="H5" s="96">
        <v>12611.944788482797</v>
      </c>
      <c r="I5" s="96">
        <v>14794.966022233066</v>
      </c>
      <c r="J5" s="96">
        <v>13778.656321566268</v>
      </c>
      <c r="K5" s="96">
        <v>12161.855974591072</v>
      </c>
      <c r="L5" s="96">
        <v>13029.157703049637</v>
      </c>
      <c r="M5" s="96">
        <v>15116.855791292732</v>
      </c>
      <c r="N5" s="96">
        <v>12822.440033147093</v>
      </c>
      <c r="O5" s="96">
        <v>11815.948434573496</v>
      </c>
      <c r="P5" s="96">
        <v>12729.624639049336</v>
      </c>
      <c r="Q5" s="96">
        <v>12659.047402937567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5.4995243298045065</v>
      </c>
      <c r="C10" s="158">
        <v>4.3709157691195664</v>
      </c>
      <c r="D10" s="158">
        <v>3.9556168143475259</v>
      </c>
      <c r="E10" s="158">
        <v>4.2230480590111279</v>
      </c>
      <c r="F10" s="158">
        <v>4.4638731708510795</v>
      </c>
      <c r="G10" s="158">
        <v>4.4256219546581876</v>
      </c>
      <c r="H10" s="158">
        <v>4.8387189256529686</v>
      </c>
      <c r="I10" s="158">
        <v>5.5142369101466358</v>
      </c>
      <c r="J10" s="158">
        <v>5.1546681843647821</v>
      </c>
      <c r="K10" s="158">
        <v>4.7496510007379467</v>
      </c>
      <c r="L10" s="158">
        <v>4.8314657877662199</v>
      </c>
      <c r="M10" s="158">
        <v>5.6046775312043176</v>
      </c>
      <c r="N10" s="158">
        <v>4.3885547950578907</v>
      </c>
      <c r="O10" s="158">
        <v>3.95150288683939</v>
      </c>
      <c r="P10" s="158">
        <v>4.1051911579305003</v>
      </c>
      <c r="Q10" s="158">
        <v>4.0362044701514561</v>
      </c>
    </row>
    <row r="11" spans="1:17" x14ac:dyDescent="0.25">
      <c r="A11" s="92" t="s">
        <v>125</v>
      </c>
      <c r="B11" s="91">
        <v>2.5751327193586975</v>
      </c>
      <c r="C11" s="91">
        <v>2.0466657724597779</v>
      </c>
      <c r="D11" s="91">
        <v>1.852203513068889</v>
      </c>
      <c r="E11" s="91">
        <v>1.9774272427976276</v>
      </c>
      <c r="F11" s="91">
        <v>2.0901927454032543</v>
      </c>
      <c r="G11" s="91">
        <v>2.0722817493849712</v>
      </c>
      <c r="H11" s="91">
        <v>2.265712937699115</v>
      </c>
      <c r="I11" s="91">
        <v>2.5820218328079982</v>
      </c>
      <c r="J11" s="91">
        <v>2.4136550550485327</v>
      </c>
      <c r="K11" s="91">
        <v>2.2240071984498058</v>
      </c>
      <c r="L11" s="91">
        <v>2.2623166816649412</v>
      </c>
      <c r="M11" s="91">
        <v>2.6243703321468557</v>
      </c>
      <c r="N11" s="91">
        <v>2.0549251836574385</v>
      </c>
      <c r="O11" s="91">
        <v>1.8503733751999589</v>
      </c>
      <c r="P11" s="91">
        <v>1.9233409858948547</v>
      </c>
      <c r="Q11" s="91">
        <v>1.8909301419827138</v>
      </c>
    </row>
    <row r="12" spans="1:17" x14ac:dyDescent="0.25">
      <c r="A12" s="92" t="s">
        <v>26</v>
      </c>
      <c r="B12" s="91">
        <v>2.924391610445809</v>
      </c>
      <c r="C12" s="91">
        <v>2.3242499966597885</v>
      </c>
      <c r="D12" s="91">
        <v>2.1034133012786369</v>
      </c>
      <c r="E12" s="91">
        <v>2.2456208162135005</v>
      </c>
      <c r="F12" s="91">
        <v>2.3736804254478252</v>
      </c>
      <c r="G12" s="91">
        <v>2.3533402052732164</v>
      </c>
      <c r="H12" s="91">
        <v>2.5730059879538536</v>
      </c>
      <c r="I12" s="91">
        <v>2.9322150773386375</v>
      </c>
      <c r="J12" s="91">
        <v>2.741013129316249</v>
      </c>
      <c r="K12" s="91">
        <v>2.5256438022881404</v>
      </c>
      <c r="L12" s="91">
        <v>2.5691491061012788</v>
      </c>
      <c r="M12" s="91">
        <v>2.9803071990574619</v>
      </c>
      <c r="N12" s="91">
        <v>2.3336296114004518</v>
      </c>
      <c r="O12" s="91">
        <v>2.1011295116394311</v>
      </c>
      <c r="P12" s="91">
        <v>2.181850172035646</v>
      </c>
      <c r="Q12" s="91">
        <v>2.1452743281687421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214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213</v>
      </c>
      <c r="B16" s="204">
        <v>2223.1307803628783</v>
      </c>
      <c r="C16" s="204">
        <v>1695.8533930413414</v>
      </c>
      <c r="D16" s="204">
        <v>1540.4761867911971</v>
      </c>
      <c r="E16" s="204">
        <v>1720.5382994738188</v>
      </c>
      <c r="F16" s="204">
        <v>1825.7181712425872</v>
      </c>
      <c r="G16" s="204">
        <v>1877.8263915773884</v>
      </c>
      <c r="H16" s="204">
        <v>2147.4853559763669</v>
      </c>
      <c r="I16" s="204">
        <v>2478.7606326156738</v>
      </c>
      <c r="J16" s="204">
        <v>2397.4327697185536</v>
      </c>
      <c r="K16" s="204">
        <v>2236.6144876779636</v>
      </c>
      <c r="L16" s="204">
        <v>2340.9160209230204</v>
      </c>
      <c r="M16" s="204">
        <v>2590.5982348296884</v>
      </c>
      <c r="N16" s="204">
        <v>2050.1292190377435</v>
      </c>
      <c r="O16" s="204">
        <v>1867.0530849795534</v>
      </c>
      <c r="P16" s="204">
        <v>1937.1642068348351</v>
      </c>
      <c r="Q16" s="204">
        <v>1894.1488466031585</v>
      </c>
    </row>
    <row r="17" spans="1:17" x14ac:dyDescent="0.25">
      <c r="A17" s="152" t="s">
        <v>227</v>
      </c>
      <c r="B17" s="151">
        <v>1928.0034681812324</v>
      </c>
      <c r="C17" s="151">
        <v>1511.6848269283344</v>
      </c>
      <c r="D17" s="151">
        <v>1366.994816982392</v>
      </c>
      <c r="E17" s="151">
        <v>1532.6466205238071</v>
      </c>
      <c r="F17" s="151">
        <v>1614.1557189924154</v>
      </c>
      <c r="G17" s="151">
        <v>1655.3245332269234</v>
      </c>
      <c r="H17" s="151">
        <v>1896.9899954889615</v>
      </c>
      <c r="I17" s="151">
        <v>2172.1952195239655</v>
      </c>
      <c r="J17" s="151">
        <v>2107.4060207592329</v>
      </c>
      <c r="K17" s="151">
        <v>1961.6414948741508</v>
      </c>
      <c r="L17" s="151">
        <v>2108.4872260896573</v>
      </c>
      <c r="M17" s="151">
        <v>2309.5635413071154</v>
      </c>
      <c r="N17" s="151">
        <v>1861.8647831810842</v>
      </c>
      <c r="O17" s="151">
        <v>1678.2184866168129</v>
      </c>
      <c r="P17" s="151">
        <v>1753.8027946787747</v>
      </c>
      <c r="Q17" s="151">
        <v>1719.1364388070947</v>
      </c>
    </row>
    <row r="18" spans="1:17" x14ac:dyDescent="0.25">
      <c r="A18" s="154" t="s">
        <v>33</v>
      </c>
      <c r="B18" s="83">
        <v>1860.5060623302074</v>
      </c>
      <c r="C18" s="83">
        <v>1436.7566286519743</v>
      </c>
      <c r="D18" s="83">
        <v>1294.5519936209121</v>
      </c>
      <c r="E18" s="83">
        <v>891.33362254967096</v>
      </c>
      <c r="F18" s="83">
        <v>1038.0059379282754</v>
      </c>
      <c r="G18" s="83">
        <v>513.81130466929085</v>
      </c>
      <c r="H18" s="83">
        <v>677.80801170068548</v>
      </c>
      <c r="I18" s="83">
        <v>1003.7613242360493</v>
      </c>
      <c r="J18" s="83">
        <v>902.5892481319886</v>
      </c>
      <c r="K18" s="83">
        <v>181.84838248511861</v>
      </c>
      <c r="L18" s="83">
        <v>25.095584827843396</v>
      </c>
      <c r="M18" s="83">
        <v>166.01647665592748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0</v>
      </c>
      <c r="C22" s="208">
        <v>0</v>
      </c>
      <c r="D22" s="208">
        <v>0</v>
      </c>
      <c r="E22" s="208">
        <v>430.66153093859998</v>
      </c>
      <c r="F22" s="208">
        <v>315.13639469129998</v>
      </c>
      <c r="G22" s="208">
        <v>689.51946280589368</v>
      </c>
      <c r="H22" s="208">
        <v>349.43240988629992</v>
      </c>
      <c r="I22" s="208">
        <v>153.07999746389999</v>
      </c>
      <c r="J22" s="208">
        <v>112.25751364620002</v>
      </c>
      <c r="K22" s="208">
        <v>271.34968712097606</v>
      </c>
      <c r="L22" s="208">
        <v>174.71994209351431</v>
      </c>
      <c r="M22" s="208">
        <v>6.2403375652521333</v>
      </c>
      <c r="N22" s="208">
        <v>6.2399992732123195</v>
      </c>
      <c r="O22" s="208">
        <v>15.59978361015142</v>
      </c>
      <c r="P22" s="208">
        <v>3.1200035200541758</v>
      </c>
      <c r="Q22" s="208">
        <v>2.9798883477227811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67.497405851025022</v>
      </c>
      <c r="C24" s="208">
        <v>74.928198276360007</v>
      </c>
      <c r="D24" s="208">
        <v>72.442823361480009</v>
      </c>
      <c r="E24" s="208">
        <v>210.65146703553603</v>
      </c>
      <c r="F24" s="208">
        <v>261.01338637283999</v>
      </c>
      <c r="G24" s="208">
        <v>451.99376575173903</v>
      </c>
      <c r="H24" s="208">
        <v>869.74957390197608</v>
      </c>
      <c r="I24" s="208">
        <v>1015.3538978240161</v>
      </c>
      <c r="J24" s="208">
        <v>1092.5592589810442</v>
      </c>
      <c r="K24" s="208">
        <v>1508.4434252680562</v>
      </c>
      <c r="L24" s="208">
        <v>1908.6716991682997</v>
      </c>
      <c r="M24" s="208">
        <v>2137.306727085936</v>
      </c>
      <c r="N24" s="208">
        <v>1855.6247839078719</v>
      </c>
      <c r="O24" s="208">
        <v>1662.6187030066615</v>
      </c>
      <c r="P24" s="208">
        <v>1750.6827911587206</v>
      </c>
      <c r="Q24" s="208">
        <v>1716.1565504593718</v>
      </c>
    </row>
    <row r="25" spans="1:17" x14ac:dyDescent="0.25">
      <c r="A25" s="152" t="s">
        <v>226</v>
      </c>
      <c r="B25" s="264">
        <v>295.127312181646</v>
      </c>
      <c r="C25" s="264">
        <v>184.16856611300705</v>
      </c>
      <c r="D25" s="264">
        <v>173.48136980880503</v>
      </c>
      <c r="E25" s="264">
        <v>187.89167895001162</v>
      </c>
      <c r="F25" s="264">
        <v>211.56245225017176</v>
      </c>
      <c r="G25" s="264">
        <v>222.50185835046494</v>
      </c>
      <c r="H25" s="264">
        <v>250.49536048740538</v>
      </c>
      <c r="I25" s="264">
        <v>306.56541309170831</v>
      </c>
      <c r="J25" s="264">
        <v>290.02674895932046</v>
      </c>
      <c r="K25" s="264">
        <v>274.97299280381293</v>
      </c>
      <c r="L25" s="264">
        <v>232.42879483336316</v>
      </c>
      <c r="M25" s="264">
        <v>281.03469352257304</v>
      </c>
      <c r="N25" s="264">
        <v>188.26443585665905</v>
      </c>
      <c r="O25" s="264">
        <v>188.83459836274051</v>
      </c>
      <c r="P25" s="264">
        <v>183.3614121560604</v>
      </c>
      <c r="Q25" s="264">
        <v>175.01240779606391</v>
      </c>
    </row>
    <row r="26" spans="1:17" x14ac:dyDescent="0.25">
      <c r="A26" s="150" t="s">
        <v>33</v>
      </c>
      <c r="B26" s="87">
        <v>273.92938154127114</v>
      </c>
      <c r="C26" s="87">
        <v>143.29905243145504</v>
      </c>
      <c r="D26" s="87">
        <v>138.37387716019703</v>
      </c>
      <c r="E26" s="87">
        <v>154.80953221201162</v>
      </c>
      <c r="F26" s="87">
        <v>144.82175749642778</v>
      </c>
      <c r="G26" s="87">
        <v>161.67118883127318</v>
      </c>
      <c r="H26" s="87">
        <v>185.44966508561336</v>
      </c>
      <c r="I26" s="87">
        <v>234.96344361482829</v>
      </c>
      <c r="J26" s="87">
        <v>222.36270051554447</v>
      </c>
      <c r="K26" s="87">
        <v>220.28638480915691</v>
      </c>
      <c r="L26" s="87">
        <v>160.76724343148803</v>
      </c>
      <c r="M26" s="87">
        <v>198.18639689066882</v>
      </c>
      <c r="N26" s="87">
        <v>113.36274957158265</v>
      </c>
      <c r="O26" s="87">
        <v>119.93223873652256</v>
      </c>
      <c r="P26" s="87">
        <v>96.729628953589696</v>
      </c>
      <c r="Q26" s="87">
        <v>93.280667458495827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21.197930640374878</v>
      </c>
      <c r="C33" s="87">
        <v>40.869513681552</v>
      </c>
      <c r="D33" s="87">
        <v>35.107492648607995</v>
      </c>
      <c r="E33" s="87">
        <v>33.082146737999999</v>
      </c>
      <c r="F33" s="87">
        <v>66.740694753743995</v>
      </c>
      <c r="G33" s="87">
        <v>60.830669519191758</v>
      </c>
      <c r="H33" s="87">
        <v>65.045695401792003</v>
      </c>
      <c r="I33" s="87">
        <v>71.601969476880001</v>
      </c>
      <c r="J33" s="87">
        <v>67.664048443775997</v>
      </c>
      <c r="K33" s="87">
        <v>54.686607994656001</v>
      </c>
      <c r="L33" s="87">
        <v>71.661551401875116</v>
      </c>
      <c r="M33" s="87">
        <v>82.848296631904205</v>
      </c>
      <c r="N33" s="87">
        <v>74.901686285076394</v>
      </c>
      <c r="O33" s="87">
        <v>68.90235962621793</v>
      </c>
      <c r="P33" s="87">
        <v>86.6317832024707</v>
      </c>
      <c r="Q33" s="87">
        <v>81.731740337568084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3745.8638126973551</v>
      </c>
      <c r="C36" s="204">
        <v>2959.865020924698</v>
      </c>
      <c r="D36" s="204">
        <v>2615.9689142086982</v>
      </c>
      <c r="E36" s="204">
        <v>2762.2878690290404</v>
      </c>
      <c r="F36" s="204">
        <v>2868.3581834839861</v>
      </c>
      <c r="G36" s="204">
        <v>2908.5892604995452</v>
      </c>
      <c r="H36" s="204">
        <v>3007.2425235807777</v>
      </c>
      <c r="I36" s="204">
        <v>3655.0331827072459</v>
      </c>
      <c r="J36" s="204">
        <v>3211.2134436633505</v>
      </c>
      <c r="K36" s="204">
        <v>2907.78105591237</v>
      </c>
      <c r="L36" s="204">
        <v>3112.2746563388487</v>
      </c>
      <c r="M36" s="204">
        <v>3598.8263989318375</v>
      </c>
      <c r="N36" s="204">
        <v>3031.8563793142921</v>
      </c>
      <c r="O36" s="204">
        <v>2796.2289667071041</v>
      </c>
      <c r="P36" s="204">
        <v>2959.8883110565712</v>
      </c>
      <c r="Q36" s="204">
        <v>2923.8418418642586</v>
      </c>
    </row>
    <row r="37" spans="1:17" x14ac:dyDescent="0.25">
      <c r="A37" s="84" t="s">
        <v>33</v>
      </c>
      <c r="B37" s="83">
        <v>3659.8621666105373</v>
      </c>
      <c r="C37" s="83">
        <v>2832.556301377027</v>
      </c>
      <c r="D37" s="83">
        <v>2258.1730604889954</v>
      </c>
      <c r="E37" s="83">
        <v>2348.654661357285</v>
      </c>
      <c r="F37" s="83">
        <v>2377.8989336636128</v>
      </c>
      <c r="G37" s="83">
        <v>2555.7279877656842</v>
      </c>
      <c r="H37" s="83">
        <v>2448.8198372091047</v>
      </c>
      <c r="I37" s="83">
        <v>3394.4802133336539</v>
      </c>
      <c r="J37" s="83">
        <v>2669.686891740495</v>
      </c>
      <c r="K37" s="83">
        <v>2345.749637450589</v>
      </c>
      <c r="L37" s="83">
        <v>2761.1506198773241</v>
      </c>
      <c r="M37" s="83">
        <v>3205.4695529660039</v>
      </c>
      <c r="N37" s="83">
        <v>2742.4699238932199</v>
      </c>
      <c r="O37" s="83">
        <v>2289.6815723627956</v>
      </c>
      <c r="P37" s="83">
        <v>2168.8173780216348</v>
      </c>
      <c r="Q37" s="83">
        <v>2117.4670293624404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4.4088022832511344E-14</v>
      </c>
      <c r="E39" s="208">
        <v>0</v>
      </c>
      <c r="F39" s="208">
        <v>8.8176045665022688E-14</v>
      </c>
      <c r="G39" s="208">
        <v>0</v>
      </c>
      <c r="H39" s="208">
        <v>0</v>
      </c>
      <c r="I39" s="208">
        <v>8.8176045665022688E-14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86.0016460868178</v>
      </c>
      <c r="C40" s="208">
        <v>127.3087195476708</v>
      </c>
      <c r="D40" s="208">
        <v>342.25311166556793</v>
      </c>
      <c r="E40" s="208">
        <v>333.46170102411946</v>
      </c>
      <c r="F40" s="208">
        <v>332.19663104896597</v>
      </c>
      <c r="G40" s="208">
        <v>299.56017087282424</v>
      </c>
      <c r="H40" s="208">
        <v>210.10716204958135</v>
      </c>
      <c r="I40" s="208">
        <v>155.34618719770816</v>
      </c>
      <c r="J40" s="208">
        <v>174.50434630666618</v>
      </c>
      <c r="K40" s="208">
        <v>138.98489373102734</v>
      </c>
      <c r="L40" s="208">
        <v>134.43288500350144</v>
      </c>
      <c r="M40" s="208">
        <v>119.69763982908863</v>
      </c>
      <c r="N40" s="208">
        <v>45.878731173088873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84" t="s">
        <v>26</v>
      </c>
      <c r="B42" s="208">
        <v>0</v>
      </c>
      <c r="C42" s="208">
        <v>0</v>
      </c>
      <c r="D42" s="208">
        <v>15.542742054135047</v>
      </c>
      <c r="E42" s="208">
        <v>80.171506647636065</v>
      </c>
      <c r="F42" s="208">
        <v>158.26261877140729</v>
      </c>
      <c r="G42" s="208">
        <v>53.301101861036834</v>
      </c>
      <c r="H42" s="208">
        <v>348.31552432209173</v>
      </c>
      <c r="I42" s="208">
        <v>105.20678217588387</v>
      </c>
      <c r="J42" s="208">
        <v>367.02220561618901</v>
      </c>
      <c r="K42" s="208">
        <v>423.04652473075384</v>
      </c>
      <c r="L42" s="208">
        <v>216.69115145802326</v>
      </c>
      <c r="M42" s="208">
        <v>273.65920613674513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243.50772424798325</v>
      </c>
      <c r="O43" s="208">
        <v>506.54739434430837</v>
      </c>
      <c r="P43" s="208">
        <v>791.07093303493616</v>
      </c>
      <c r="Q43" s="208">
        <v>806.3748125018185</v>
      </c>
    </row>
    <row r="44" spans="1:17" x14ac:dyDescent="0.25">
      <c r="A44" s="175" t="s">
        <v>211</v>
      </c>
      <c r="B44" s="255">
        <v>0</v>
      </c>
      <c r="C44" s="255">
        <v>0</v>
      </c>
      <c r="D44" s="255">
        <v>0</v>
      </c>
      <c r="E44" s="255">
        <v>0</v>
      </c>
      <c r="F44" s="255">
        <v>0</v>
      </c>
      <c r="G44" s="255">
        <v>0</v>
      </c>
      <c r="H44" s="255">
        <v>0</v>
      </c>
      <c r="I44" s="255">
        <v>0</v>
      </c>
      <c r="J44" s="255">
        <v>0</v>
      </c>
      <c r="K44" s="255">
        <v>0</v>
      </c>
      <c r="L44" s="255">
        <v>0</v>
      </c>
      <c r="M44" s="255">
        <v>0</v>
      </c>
      <c r="N44" s="255">
        <v>0</v>
      </c>
      <c r="O44" s="255">
        <v>0</v>
      </c>
      <c r="P44" s="255">
        <v>0</v>
      </c>
      <c r="Q44" s="255">
        <v>0</v>
      </c>
    </row>
    <row r="45" spans="1:17" x14ac:dyDescent="0.25">
      <c r="A45" s="177" t="s">
        <v>98</v>
      </c>
      <c r="B45" s="176">
        <v>7839.7028900000014</v>
      </c>
      <c r="C45" s="176">
        <v>6501.0736900000002</v>
      </c>
      <c r="D45" s="176">
        <v>6140.4662099999996</v>
      </c>
      <c r="E45" s="176">
        <v>6077.9608699999999</v>
      </c>
      <c r="F45" s="176">
        <v>6707.4667100000006</v>
      </c>
      <c r="G45" s="176">
        <v>6367.2969599999997</v>
      </c>
      <c r="H45" s="176">
        <v>7452.3781900000004</v>
      </c>
      <c r="I45" s="176">
        <v>8655.6579700000002</v>
      </c>
      <c r="J45" s="176">
        <v>8164.8554400000012</v>
      </c>
      <c r="K45" s="176">
        <v>7012.7107799999994</v>
      </c>
      <c r="L45" s="176">
        <v>7571.1355600000006</v>
      </c>
      <c r="M45" s="176">
        <v>8921.8264799999997</v>
      </c>
      <c r="N45" s="176">
        <v>7736.0658800000001</v>
      </c>
      <c r="O45" s="176">
        <v>7148.7148799999995</v>
      </c>
      <c r="P45" s="176">
        <v>7828.4669299999996</v>
      </c>
      <c r="Q45" s="176">
        <v>7837.0205099999985</v>
      </c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2163.7461572350894</v>
      </c>
      <c r="C47" s="96">
        <v>2346.2596556677308</v>
      </c>
      <c r="D47" s="96">
        <v>2317.761301790405</v>
      </c>
      <c r="E47" s="96">
        <v>2481.0848000677993</v>
      </c>
      <c r="F47" s="96">
        <v>2625.4356890932436</v>
      </c>
      <c r="G47" s="96">
        <v>2671.5280771356893</v>
      </c>
      <c r="H47" s="96">
        <v>2504.0604953216603</v>
      </c>
      <c r="I47" s="96">
        <v>2703.476376752109</v>
      </c>
      <c r="J47" s="96">
        <v>2605.550053410554</v>
      </c>
      <c r="K47" s="96">
        <v>2581.2006581312085</v>
      </c>
      <c r="L47" s="96">
        <v>2810.8531036623826</v>
      </c>
      <c r="M47" s="96">
        <v>2954.2929432868837</v>
      </c>
      <c r="N47" s="96">
        <v>2732.9367189657123</v>
      </c>
      <c r="O47" s="96">
        <v>2733.3615152164894</v>
      </c>
      <c r="P47" s="96">
        <v>2760.0707048927302</v>
      </c>
      <c r="Q47" s="96">
        <v>2701.7120137646575</v>
      </c>
    </row>
    <row r="48" spans="1:17" x14ac:dyDescent="0.25">
      <c r="A48" s="132" t="s">
        <v>83</v>
      </c>
      <c r="B48" s="160">
        <v>0</v>
      </c>
      <c r="C48" s="160">
        <v>0</v>
      </c>
      <c r="D48" s="160">
        <v>0</v>
      </c>
      <c r="E48" s="160">
        <v>0</v>
      </c>
      <c r="F48" s="160">
        <v>0</v>
      </c>
      <c r="G48" s="160">
        <v>0</v>
      </c>
      <c r="H48" s="160">
        <v>0</v>
      </c>
      <c r="I48" s="160">
        <v>0</v>
      </c>
      <c r="J48" s="160">
        <v>0</v>
      </c>
      <c r="K48" s="160">
        <v>0</v>
      </c>
      <c r="L48" s="160">
        <v>0</v>
      </c>
      <c r="M48" s="160">
        <v>0</v>
      </c>
      <c r="N48" s="160">
        <v>0</v>
      </c>
      <c r="O48" s="160">
        <v>0</v>
      </c>
      <c r="P48" s="160">
        <v>0</v>
      </c>
      <c r="Q48" s="160">
        <v>0</v>
      </c>
    </row>
    <row r="49" spans="1:17" x14ac:dyDescent="0.25">
      <c r="A49" s="76" t="s">
        <v>82</v>
      </c>
      <c r="B49" s="159">
        <v>0</v>
      </c>
      <c r="C49" s="159">
        <v>0</v>
      </c>
      <c r="D49" s="159">
        <v>0</v>
      </c>
      <c r="E49" s="159">
        <v>0</v>
      </c>
      <c r="F49" s="159">
        <v>0</v>
      </c>
      <c r="G49" s="159">
        <v>0</v>
      </c>
      <c r="H49" s="159">
        <v>0</v>
      </c>
      <c r="I49" s="159">
        <v>0</v>
      </c>
      <c r="J49" s="159">
        <v>0</v>
      </c>
      <c r="K49" s="159">
        <v>0</v>
      </c>
      <c r="L49" s="159">
        <v>0</v>
      </c>
      <c r="M49" s="159">
        <v>0</v>
      </c>
      <c r="N49" s="159">
        <v>0</v>
      </c>
      <c r="O49" s="159">
        <v>0</v>
      </c>
      <c r="P49" s="159">
        <v>0</v>
      </c>
      <c r="Q49" s="159">
        <v>0</v>
      </c>
    </row>
    <row r="50" spans="1:17" x14ac:dyDescent="0.25">
      <c r="A50" s="76" t="s">
        <v>81</v>
      </c>
      <c r="B50" s="159">
        <v>0</v>
      </c>
      <c r="C50" s="159">
        <v>0</v>
      </c>
      <c r="D50" s="159">
        <v>0</v>
      </c>
      <c r="E50" s="159">
        <v>0</v>
      </c>
      <c r="F50" s="159">
        <v>0</v>
      </c>
      <c r="G50" s="159">
        <v>0</v>
      </c>
      <c r="H50" s="159">
        <v>0</v>
      </c>
      <c r="I50" s="159">
        <v>0</v>
      </c>
      <c r="J50" s="159">
        <v>0</v>
      </c>
      <c r="K50" s="159">
        <v>0</v>
      </c>
      <c r="L50" s="159">
        <v>0</v>
      </c>
      <c r="M50" s="159">
        <v>0</v>
      </c>
      <c r="N50" s="159">
        <v>0</v>
      </c>
      <c r="O50" s="159">
        <v>0</v>
      </c>
      <c r="P50" s="159">
        <v>0</v>
      </c>
      <c r="Q50" s="159">
        <v>0</v>
      </c>
    </row>
    <row r="51" spans="1:17" x14ac:dyDescent="0.25">
      <c r="A51" s="76" t="s">
        <v>80</v>
      </c>
      <c r="B51" s="159">
        <v>0</v>
      </c>
      <c r="C51" s="159">
        <v>0</v>
      </c>
      <c r="D51" s="159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59">
        <v>0</v>
      </c>
      <c r="L51" s="159">
        <v>0</v>
      </c>
      <c r="M51" s="159">
        <v>0</v>
      </c>
      <c r="N51" s="159">
        <v>0</v>
      </c>
      <c r="O51" s="159">
        <v>0</v>
      </c>
      <c r="P51" s="159">
        <v>0</v>
      </c>
      <c r="Q51" s="159">
        <v>0</v>
      </c>
    </row>
    <row r="52" spans="1:17" x14ac:dyDescent="0.25">
      <c r="A52" s="129" t="s">
        <v>79</v>
      </c>
      <c r="B52" s="158">
        <v>2.0631152996103914</v>
      </c>
      <c r="C52" s="158">
        <v>2.5532874743288803</v>
      </c>
      <c r="D52" s="158">
        <v>2.3989558060435172</v>
      </c>
      <c r="E52" s="158">
        <v>2.411177846449891</v>
      </c>
      <c r="F52" s="158">
        <v>2.6148283185625711</v>
      </c>
      <c r="G52" s="158">
        <v>2.682170445010692</v>
      </c>
      <c r="H52" s="158">
        <v>2.0525614906538738</v>
      </c>
      <c r="I52" s="158">
        <v>2.5040949057192279</v>
      </c>
      <c r="J52" s="158">
        <v>2.0696278567534261</v>
      </c>
      <c r="K52" s="158">
        <v>2.3360711400630545</v>
      </c>
      <c r="L52" s="158">
        <v>2.5544360882289618</v>
      </c>
      <c r="M52" s="158">
        <v>2.457158088039658</v>
      </c>
      <c r="N52" s="158">
        <v>2.406987148862072</v>
      </c>
      <c r="O52" s="158">
        <v>2.378714133881942</v>
      </c>
      <c r="P52" s="158">
        <v>2.3175961563503824</v>
      </c>
      <c r="Q52" s="158">
        <v>2.3715328764135712</v>
      </c>
    </row>
    <row r="53" spans="1:17" x14ac:dyDescent="0.25">
      <c r="A53" s="92" t="s">
        <v>125</v>
      </c>
      <c r="B53" s="91">
        <v>0.9660464056943443</v>
      </c>
      <c r="C53" s="91">
        <v>1.1955677841881203</v>
      </c>
      <c r="D53" s="91">
        <v>1.1233025290857797</v>
      </c>
      <c r="E53" s="91">
        <v>1.1290254560627926</v>
      </c>
      <c r="F53" s="91">
        <v>1.2243840657534695</v>
      </c>
      <c r="G53" s="91">
        <v>1.2559167770950539</v>
      </c>
      <c r="H53" s="91">
        <v>0.96110462216399406</v>
      </c>
      <c r="I53" s="91">
        <v>1.1725335387917522</v>
      </c>
      <c r="J53" s="91">
        <v>0.96909588742767072</v>
      </c>
      <c r="K53" s="91">
        <v>1.0938570077641221</v>
      </c>
      <c r="L53" s="91">
        <v>1.1961056185640828</v>
      </c>
      <c r="M53" s="91">
        <v>1.1505555407503234</v>
      </c>
      <c r="N53" s="91">
        <v>1.1270631768131409</v>
      </c>
      <c r="O53" s="91">
        <v>1.1138823446659616</v>
      </c>
      <c r="P53" s="91">
        <v>1.0858270674314199</v>
      </c>
      <c r="Q53" s="91">
        <v>1.1110445548228416</v>
      </c>
    </row>
    <row r="54" spans="1:17" x14ac:dyDescent="0.25">
      <c r="A54" s="92" t="s">
        <v>26</v>
      </c>
      <c r="B54" s="91">
        <v>1.0970688939160471</v>
      </c>
      <c r="C54" s="91">
        <v>1.3577196901407602</v>
      </c>
      <c r="D54" s="91">
        <v>1.2756532769577376</v>
      </c>
      <c r="E54" s="91">
        <v>1.2821523903870982</v>
      </c>
      <c r="F54" s="91">
        <v>1.3904442528091019</v>
      </c>
      <c r="G54" s="91">
        <v>1.4262536679156381</v>
      </c>
      <c r="H54" s="91">
        <v>1.09145686848988</v>
      </c>
      <c r="I54" s="91">
        <v>1.3315613669274757</v>
      </c>
      <c r="J54" s="91">
        <v>1.1005319693257556</v>
      </c>
      <c r="K54" s="91">
        <v>1.2422141322989324</v>
      </c>
      <c r="L54" s="91">
        <v>1.358330469664879</v>
      </c>
      <c r="M54" s="91">
        <v>1.3066025472893348</v>
      </c>
      <c r="N54" s="91">
        <v>1.2799239720489313</v>
      </c>
      <c r="O54" s="91">
        <v>1.2648317892159804</v>
      </c>
      <c r="P54" s="91">
        <v>1.2317690889189625</v>
      </c>
      <c r="Q54" s="91">
        <v>1.2604883215907297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</v>
      </c>
      <c r="C56" s="157">
        <v>0</v>
      </c>
      <c r="D56" s="157">
        <v>0</v>
      </c>
      <c r="E56" s="157">
        <v>0</v>
      </c>
      <c r="F56" s="157">
        <v>0</v>
      </c>
      <c r="G56" s="157">
        <v>0</v>
      </c>
      <c r="H56" s="157">
        <v>0</v>
      </c>
      <c r="I56" s="157">
        <v>0</v>
      </c>
      <c r="J56" s="157">
        <v>0</v>
      </c>
      <c r="K56" s="157">
        <v>0</v>
      </c>
      <c r="L56" s="157">
        <v>0</v>
      </c>
      <c r="M56" s="157">
        <v>0</v>
      </c>
      <c r="N56" s="157">
        <v>0</v>
      </c>
      <c r="O56" s="157">
        <v>0</v>
      </c>
      <c r="P56" s="157">
        <v>0</v>
      </c>
      <c r="Q56" s="157">
        <v>0</v>
      </c>
    </row>
    <row r="57" spans="1:17" x14ac:dyDescent="0.25">
      <c r="A57" s="156" t="s">
        <v>210</v>
      </c>
      <c r="B57" s="204">
        <v>0</v>
      </c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0</v>
      </c>
      <c r="N57" s="204">
        <v>0</v>
      </c>
      <c r="O57" s="204">
        <v>0</v>
      </c>
      <c r="P57" s="204">
        <v>0</v>
      </c>
      <c r="Q57" s="204">
        <v>0</v>
      </c>
    </row>
    <row r="58" spans="1:17" x14ac:dyDescent="0.25">
      <c r="A58" s="156" t="s">
        <v>209</v>
      </c>
      <c r="B58" s="204">
        <v>173.83182572864467</v>
      </c>
      <c r="C58" s="204">
        <v>210.51874620799859</v>
      </c>
      <c r="D58" s="204">
        <v>204.77008255920003</v>
      </c>
      <c r="E58" s="204">
        <v>210.35488382558844</v>
      </c>
      <c r="F58" s="204">
        <v>225.83106811845778</v>
      </c>
      <c r="G58" s="204">
        <v>226.18547447910225</v>
      </c>
      <c r="H58" s="204">
        <v>171.42161007756982</v>
      </c>
      <c r="I58" s="204">
        <v>193.14863474006768</v>
      </c>
      <c r="J58" s="204">
        <v>168.24774519773052</v>
      </c>
      <c r="K58" s="204">
        <v>181.6211511850646</v>
      </c>
      <c r="L58" s="204">
        <v>192.22793772655135</v>
      </c>
      <c r="M58" s="204">
        <v>189.02476083547361</v>
      </c>
      <c r="N58" s="204">
        <v>177.701455229613</v>
      </c>
      <c r="O58" s="204">
        <v>170.15569501565679</v>
      </c>
      <c r="P58" s="204">
        <v>161.57380016588363</v>
      </c>
      <c r="Q58" s="204">
        <v>158.97233215329547</v>
      </c>
    </row>
    <row r="59" spans="1:17" x14ac:dyDescent="0.25">
      <c r="A59" s="152" t="s">
        <v>225</v>
      </c>
      <c r="B59" s="151">
        <v>159.24536685352345</v>
      </c>
      <c r="C59" s="151">
        <v>199.35838769776595</v>
      </c>
      <c r="D59" s="151">
        <v>191.05993916999194</v>
      </c>
      <c r="E59" s="151">
        <v>193.96380588268389</v>
      </c>
      <c r="F59" s="151">
        <v>211.3444698166557</v>
      </c>
      <c r="G59" s="151">
        <v>209.95209101706726</v>
      </c>
      <c r="H59" s="151">
        <v>158.59725807630315</v>
      </c>
      <c r="I59" s="151">
        <v>184.60984475079979</v>
      </c>
      <c r="J59" s="151">
        <v>157.0687481176447</v>
      </c>
      <c r="K59" s="151">
        <v>169.14663032786791</v>
      </c>
      <c r="L59" s="151">
        <v>184.24598618966237</v>
      </c>
      <c r="M59" s="151">
        <v>181.78412906812406</v>
      </c>
      <c r="N59" s="151">
        <v>173.28228229178566</v>
      </c>
      <c r="O59" s="151">
        <v>165.04528592714558</v>
      </c>
      <c r="P59" s="151">
        <v>159.47694082931855</v>
      </c>
      <c r="Q59" s="151">
        <v>158.08340574973062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31.932416023344473</v>
      </c>
      <c r="C61" s="208">
        <v>46.447443839916005</v>
      </c>
      <c r="D61" s="208">
        <v>37.906765592344222</v>
      </c>
      <c r="E61" s="208">
        <v>31.487224452791644</v>
      </c>
      <c r="F61" s="208">
        <v>10.8645015707487</v>
      </c>
      <c r="G61" s="208">
        <v>54.273614821557466</v>
      </c>
      <c r="H61" s="208">
        <v>23.228992452204007</v>
      </c>
      <c r="I61" s="208">
        <v>20.303199797327927</v>
      </c>
      <c r="J61" s="208">
        <v>1.2490664382263412</v>
      </c>
      <c r="K61" s="208">
        <v>27.821497561515141</v>
      </c>
      <c r="L61" s="208">
        <v>26.123400963082183</v>
      </c>
      <c r="M61" s="208">
        <v>16.120492512324891</v>
      </c>
      <c r="N61" s="208">
        <v>14.512976391600668</v>
      </c>
      <c r="O61" s="208">
        <v>20.318189318479355</v>
      </c>
      <c r="P61" s="208">
        <v>26.123603462950708</v>
      </c>
      <c r="Q61" s="208">
        <v>23.220532070197688</v>
      </c>
    </row>
    <row r="62" spans="1:17" x14ac:dyDescent="0.25">
      <c r="A62" s="154" t="s">
        <v>125</v>
      </c>
      <c r="B62" s="208">
        <v>114.70542228167916</v>
      </c>
      <c r="C62" s="208">
        <v>140.23118703283001</v>
      </c>
      <c r="D62" s="208">
        <v>153.15317357764772</v>
      </c>
      <c r="E62" s="208">
        <v>162.47658142989224</v>
      </c>
      <c r="F62" s="208">
        <v>200.479968245907</v>
      </c>
      <c r="G62" s="208">
        <v>155.6784761955098</v>
      </c>
      <c r="H62" s="208">
        <v>133.52175263452781</v>
      </c>
      <c r="I62" s="208">
        <v>129.5331536008288</v>
      </c>
      <c r="J62" s="208">
        <v>155.81968167941835</v>
      </c>
      <c r="K62" s="208">
        <v>141.32513276635277</v>
      </c>
      <c r="L62" s="208">
        <v>140.58353059642133</v>
      </c>
      <c r="M62" s="208">
        <v>165.66363655579917</v>
      </c>
      <c r="N62" s="208">
        <v>130.6420568694615</v>
      </c>
      <c r="O62" s="208">
        <v>102.01230227740953</v>
      </c>
      <c r="P62" s="208">
        <v>88.958972435446924</v>
      </c>
      <c r="Q62" s="208">
        <v>88.461955641628521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12.607528548499792</v>
      </c>
      <c r="C64" s="208">
        <v>12.679756825019945</v>
      </c>
      <c r="D64" s="208">
        <v>0</v>
      </c>
      <c r="E64" s="208">
        <v>0</v>
      </c>
      <c r="F64" s="208">
        <v>0</v>
      </c>
      <c r="G64" s="208">
        <v>0</v>
      </c>
      <c r="H64" s="208">
        <v>1.8465129895713193</v>
      </c>
      <c r="I64" s="208">
        <v>34.773491352643084</v>
      </c>
      <c r="J64" s="208">
        <v>0</v>
      </c>
      <c r="K64" s="208">
        <v>0</v>
      </c>
      <c r="L64" s="208">
        <v>17.539054630158855</v>
      </c>
      <c r="M64" s="208">
        <v>0</v>
      </c>
      <c r="N64" s="208">
        <v>28.127249030723501</v>
      </c>
      <c r="O64" s="208">
        <v>42.714794331256705</v>
      </c>
      <c r="P64" s="208">
        <v>44.394364930920901</v>
      </c>
      <c r="Q64" s="208">
        <v>46.400918037904404</v>
      </c>
    </row>
    <row r="65" spans="1:17" x14ac:dyDescent="0.25">
      <c r="A65" s="152" t="s">
        <v>224</v>
      </c>
      <c r="B65" s="151">
        <v>14.586458875121224</v>
      </c>
      <c r="C65" s="151">
        <v>11.16035851023263</v>
      </c>
      <c r="D65" s="151">
        <v>13.710143389208095</v>
      </c>
      <c r="E65" s="151">
        <v>16.391077942904563</v>
      </c>
      <c r="F65" s="151">
        <v>14.486598301802083</v>
      </c>
      <c r="G65" s="151">
        <v>16.233383462034997</v>
      </c>
      <c r="H65" s="151">
        <v>12.824352001266682</v>
      </c>
      <c r="I65" s="151">
        <v>8.5387899892678707</v>
      </c>
      <c r="J65" s="151">
        <v>11.178997080085828</v>
      </c>
      <c r="K65" s="151">
        <v>12.474520857196682</v>
      </c>
      <c r="L65" s="151">
        <v>7.9819515368889684</v>
      </c>
      <c r="M65" s="151">
        <v>7.2406317673495595</v>
      </c>
      <c r="N65" s="151">
        <v>4.4191729378273417</v>
      </c>
      <c r="O65" s="151">
        <v>5.1104090885112052</v>
      </c>
      <c r="P65" s="151">
        <v>2.0968593365650854</v>
      </c>
      <c r="Q65" s="151">
        <v>0.88892640356486308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14.586458875121224</v>
      </c>
      <c r="C70" s="87">
        <v>11.16035851023263</v>
      </c>
      <c r="D70" s="87">
        <v>13.710143389208095</v>
      </c>
      <c r="E70" s="87">
        <v>16.391077942904563</v>
      </c>
      <c r="F70" s="87">
        <v>14.486598301802083</v>
      </c>
      <c r="G70" s="87">
        <v>16.233383462034997</v>
      </c>
      <c r="H70" s="87">
        <v>12.824352001266682</v>
      </c>
      <c r="I70" s="87">
        <v>8.5387899892678707</v>
      </c>
      <c r="J70" s="87">
        <v>11.178997080085828</v>
      </c>
      <c r="K70" s="87">
        <v>12.474520857196682</v>
      </c>
      <c r="L70" s="87">
        <v>7.9819515368889684</v>
      </c>
      <c r="M70" s="87">
        <v>7.2406317673495595</v>
      </c>
      <c r="N70" s="87">
        <v>4.4191729378273417</v>
      </c>
      <c r="O70" s="87">
        <v>5.1104090885112052</v>
      </c>
      <c r="P70" s="87">
        <v>2.0968593365650854</v>
      </c>
      <c r="Q70" s="87">
        <v>0.88892640356486308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</v>
      </c>
    </row>
    <row r="77" spans="1:17" x14ac:dyDescent="0.25">
      <c r="A77" s="156" t="s">
        <v>208</v>
      </c>
      <c r="B77" s="204">
        <v>574.01388258791383</v>
      </c>
      <c r="C77" s="204">
        <v>696.31703286833408</v>
      </c>
      <c r="D77" s="204">
        <v>603.54369098507902</v>
      </c>
      <c r="E77" s="204">
        <v>606.61858522016598</v>
      </c>
      <c r="F77" s="204">
        <v>657.85419252068277</v>
      </c>
      <c r="G77" s="204">
        <v>674.79652862078581</v>
      </c>
      <c r="H77" s="204">
        <v>516.39573139372885</v>
      </c>
      <c r="I77" s="204">
        <v>629.99521632175492</v>
      </c>
      <c r="J77" s="204">
        <v>520.68939014370585</v>
      </c>
      <c r="K77" s="204">
        <v>587.72278952595309</v>
      </c>
      <c r="L77" s="204">
        <v>642.66035297159942</v>
      </c>
      <c r="M77" s="204">
        <v>618.18657019578006</v>
      </c>
      <c r="N77" s="204">
        <v>621.54231740023806</v>
      </c>
      <c r="O77" s="204">
        <v>647.43778914484903</v>
      </c>
      <c r="P77" s="204">
        <v>691.90910173769123</v>
      </c>
      <c r="Q77" s="204">
        <v>654.70517752942033</v>
      </c>
    </row>
    <row r="78" spans="1:17" x14ac:dyDescent="0.25">
      <c r="A78" s="152" t="s">
        <v>222</v>
      </c>
      <c r="B78" s="261">
        <v>574.01388258791383</v>
      </c>
      <c r="C78" s="261">
        <v>696.31703286833408</v>
      </c>
      <c r="D78" s="261">
        <v>603.54369098507902</v>
      </c>
      <c r="E78" s="261">
        <v>606.61858522016598</v>
      </c>
      <c r="F78" s="261">
        <v>657.85419252068277</v>
      </c>
      <c r="G78" s="261">
        <v>674.79652862078581</v>
      </c>
      <c r="H78" s="261">
        <v>516.39573139372885</v>
      </c>
      <c r="I78" s="261">
        <v>629.99521632175492</v>
      </c>
      <c r="J78" s="261">
        <v>520.68939014370585</v>
      </c>
      <c r="K78" s="261">
        <v>587.72278952595309</v>
      </c>
      <c r="L78" s="261">
        <v>642.66035297159942</v>
      </c>
      <c r="M78" s="261">
        <v>618.18657019578006</v>
      </c>
      <c r="N78" s="261">
        <v>621.54231740023806</v>
      </c>
      <c r="O78" s="261">
        <v>647.43778914484903</v>
      </c>
      <c r="P78" s="261">
        <v>691.90910173769123</v>
      </c>
      <c r="Q78" s="261">
        <v>654.70517752942033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0</v>
      </c>
      <c r="E79" s="83">
        <v>0</v>
      </c>
      <c r="F79" s="83">
        <v>0</v>
      </c>
      <c r="G79" s="83">
        <v>0</v>
      </c>
      <c r="H79" s="83">
        <v>0</v>
      </c>
      <c r="I79" s="83">
        <v>0</v>
      </c>
      <c r="J79" s="83">
        <v>0</v>
      </c>
      <c r="K79" s="83">
        <v>0</v>
      </c>
      <c r="L79" s="83">
        <v>0</v>
      </c>
      <c r="M79" s="83">
        <v>0</v>
      </c>
      <c r="N79" s="83">
        <v>0</v>
      </c>
      <c r="O79" s="83">
        <v>53.760925377197395</v>
      </c>
      <c r="P79" s="83">
        <v>228.94500009673504</v>
      </c>
      <c r="Q79" s="83">
        <v>125.72418582064772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7.5086484230268991E-14</v>
      </c>
      <c r="G80" s="208">
        <v>0</v>
      </c>
      <c r="H80" s="208">
        <v>0</v>
      </c>
      <c r="I80" s="208">
        <v>7.5086484230268991E-14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3.3066017124383507E-14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199.72456117546344</v>
      </c>
      <c r="C82" s="208">
        <v>196.02787335760061</v>
      </c>
      <c r="D82" s="208">
        <v>0</v>
      </c>
      <c r="E82" s="208">
        <v>0</v>
      </c>
      <c r="F82" s="208">
        <v>0</v>
      </c>
      <c r="G82" s="208">
        <v>0</v>
      </c>
      <c r="H82" s="208">
        <v>0</v>
      </c>
      <c r="I82" s="208">
        <v>0</v>
      </c>
      <c r="J82" s="208">
        <v>0</v>
      </c>
      <c r="K82" s="208">
        <v>0</v>
      </c>
      <c r="L82" s="208">
        <v>0</v>
      </c>
      <c r="M82" s="208">
        <v>0</v>
      </c>
      <c r="N82" s="208">
        <v>58.06109405688877</v>
      </c>
      <c r="O82" s="208">
        <v>97.056864979517258</v>
      </c>
      <c r="P82" s="208">
        <v>50.535578872463581</v>
      </c>
      <c r="Q82" s="208">
        <v>20.782940105774493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374.28932141245036</v>
      </c>
      <c r="C84" s="208">
        <v>500.28915951073344</v>
      </c>
      <c r="D84" s="208">
        <v>603.54369098507902</v>
      </c>
      <c r="E84" s="208">
        <v>606.61858522016598</v>
      </c>
      <c r="F84" s="208">
        <v>657.85419252068266</v>
      </c>
      <c r="G84" s="208">
        <v>674.79652862078581</v>
      </c>
      <c r="H84" s="208">
        <v>516.39573139372885</v>
      </c>
      <c r="I84" s="208">
        <v>629.99521632175481</v>
      </c>
      <c r="J84" s="208">
        <v>520.68939014370585</v>
      </c>
      <c r="K84" s="208">
        <v>587.72278952595309</v>
      </c>
      <c r="L84" s="208">
        <v>642.66035297159942</v>
      </c>
      <c r="M84" s="208">
        <v>618.18657019578006</v>
      </c>
      <c r="N84" s="208">
        <v>563.48122334334926</v>
      </c>
      <c r="O84" s="208">
        <v>496.61999878813435</v>
      </c>
      <c r="P84" s="208">
        <v>412.4285227684926</v>
      </c>
      <c r="Q84" s="208">
        <v>508.19805160299808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0</v>
      </c>
      <c r="C86" s="261">
        <v>0</v>
      </c>
      <c r="D86" s="261">
        <v>0</v>
      </c>
      <c r="E86" s="261">
        <v>0</v>
      </c>
      <c r="F86" s="261">
        <v>0</v>
      </c>
      <c r="G86" s="261">
        <v>0</v>
      </c>
      <c r="H86" s="261">
        <v>0</v>
      </c>
      <c r="I86" s="261">
        <v>0</v>
      </c>
      <c r="J86" s="261">
        <v>0</v>
      </c>
      <c r="K86" s="261">
        <v>0</v>
      </c>
      <c r="L86" s="261">
        <v>0</v>
      </c>
      <c r="M86" s="261">
        <v>0</v>
      </c>
      <c r="N86" s="261">
        <v>0</v>
      </c>
      <c r="O86" s="261">
        <v>0</v>
      </c>
      <c r="P86" s="261">
        <v>0</v>
      </c>
      <c r="Q86" s="261">
        <v>0</v>
      </c>
    </row>
    <row r="87" spans="1:17" x14ac:dyDescent="0.25">
      <c r="A87" s="156" t="s">
        <v>207</v>
      </c>
      <c r="B87" s="204">
        <v>65.420333618920864</v>
      </c>
      <c r="C87" s="204">
        <v>81.950629117069553</v>
      </c>
      <c r="D87" s="204">
        <v>83.648492440082293</v>
      </c>
      <c r="E87" s="204">
        <v>83.445733175594484</v>
      </c>
      <c r="F87" s="204">
        <v>92.923400135540561</v>
      </c>
      <c r="G87" s="204">
        <v>85.104543590790314</v>
      </c>
      <c r="H87" s="204">
        <v>63.243722359707753</v>
      </c>
      <c r="I87" s="204">
        <v>77.217290784568021</v>
      </c>
      <c r="J87" s="204">
        <v>63.376790212364838</v>
      </c>
      <c r="K87" s="204">
        <v>67.546786280127307</v>
      </c>
      <c r="L87" s="204">
        <v>75.327016876002446</v>
      </c>
      <c r="M87" s="204">
        <v>72.305124167590407</v>
      </c>
      <c r="N87" s="204">
        <v>71.611399186999904</v>
      </c>
      <c r="O87" s="204">
        <v>70.620816922101596</v>
      </c>
      <c r="P87" s="204">
        <v>69.019276832804493</v>
      </c>
      <c r="Q87" s="204">
        <v>68.538361205527053</v>
      </c>
    </row>
    <row r="88" spans="1:17" x14ac:dyDescent="0.25">
      <c r="A88" s="152" t="s">
        <v>220</v>
      </c>
      <c r="B88" s="261">
        <v>65.420333618920864</v>
      </c>
      <c r="C88" s="261">
        <v>81.950629117069553</v>
      </c>
      <c r="D88" s="261">
        <v>83.648492440082293</v>
      </c>
      <c r="E88" s="261">
        <v>83.445733175594484</v>
      </c>
      <c r="F88" s="261">
        <v>92.923400135540561</v>
      </c>
      <c r="G88" s="261">
        <v>85.104543590790314</v>
      </c>
      <c r="H88" s="261">
        <v>63.243722359707753</v>
      </c>
      <c r="I88" s="261">
        <v>77.217290784568021</v>
      </c>
      <c r="J88" s="261">
        <v>63.376790212364838</v>
      </c>
      <c r="K88" s="261">
        <v>67.546786280127307</v>
      </c>
      <c r="L88" s="261">
        <v>75.327016876002446</v>
      </c>
      <c r="M88" s="261">
        <v>72.305124167590407</v>
      </c>
      <c r="N88" s="261">
        <v>71.611399186999904</v>
      </c>
      <c r="O88" s="261">
        <v>70.620816922101596</v>
      </c>
      <c r="P88" s="261">
        <v>69.019276832804493</v>
      </c>
      <c r="Q88" s="261">
        <v>68.538361205527053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63.694671495967761</v>
      </c>
      <c r="E90" s="208">
        <v>55.633801756224379</v>
      </c>
      <c r="F90" s="208">
        <v>92.923400135540561</v>
      </c>
      <c r="G90" s="208">
        <v>0.87647662873471222</v>
      </c>
      <c r="H90" s="208">
        <v>0</v>
      </c>
      <c r="I90" s="208">
        <v>0</v>
      </c>
      <c r="J90" s="208">
        <v>21.988591350201659</v>
      </c>
      <c r="K90" s="208">
        <v>1.2195049758568637</v>
      </c>
      <c r="L90" s="208">
        <v>0</v>
      </c>
      <c r="M90" s="208">
        <v>7.1010638840133034</v>
      </c>
      <c r="N90" s="208">
        <v>0</v>
      </c>
      <c r="O90" s="208">
        <v>0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0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65.420333618920864</v>
      </c>
      <c r="C93" s="208">
        <v>81.950629117069553</v>
      </c>
      <c r="D93" s="208">
        <v>19.953820944114536</v>
      </c>
      <c r="E93" s="208">
        <v>27.811931419370101</v>
      </c>
      <c r="F93" s="208">
        <v>0</v>
      </c>
      <c r="G93" s="208">
        <v>84.228066962055607</v>
      </c>
      <c r="H93" s="208">
        <v>63.243722359707753</v>
      </c>
      <c r="I93" s="208">
        <v>77.217290784568021</v>
      </c>
      <c r="J93" s="208">
        <v>41.388198862163179</v>
      </c>
      <c r="K93" s="208">
        <v>66.327281304270443</v>
      </c>
      <c r="L93" s="208">
        <v>75.327016876002446</v>
      </c>
      <c r="M93" s="208">
        <v>65.204060283577107</v>
      </c>
      <c r="N93" s="208">
        <v>71.611399186999904</v>
      </c>
      <c r="O93" s="208">
        <v>70.620816922101596</v>
      </c>
      <c r="P93" s="208">
        <v>69.019276832804493</v>
      </c>
      <c r="Q93" s="208">
        <v>68.538361205527053</v>
      </c>
    </row>
    <row r="94" spans="1:17" x14ac:dyDescent="0.25">
      <c r="A94" s="152" t="s">
        <v>219</v>
      </c>
      <c r="B94" s="261">
        <v>0</v>
      </c>
      <c r="C94" s="261">
        <v>0</v>
      </c>
      <c r="D94" s="261">
        <v>0</v>
      </c>
      <c r="E94" s="261">
        <v>0</v>
      </c>
      <c r="F94" s="261">
        <v>0</v>
      </c>
      <c r="G94" s="261">
        <v>0</v>
      </c>
      <c r="H94" s="261">
        <v>0</v>
      </c>
      <c r="I94" s="261">
        <v>0</v>
      </c>
      <c r="J94" s="261">
        <v>0</v>
      </c>
      <c r="K94" s="261">
        <v>0</v>
      </c>
      <c r="L94" s="261">
        <v>0</v>
      </c>
      <c r="M94" s="261">
        <v>0</v>
      </c>
      <c r="N94" s="261">
        <v>0</v>
      </c>
      <c r="O94" s="261">
        <v>0</v>
      </c>
      <c r="P94" s="261">
        <v>0</v>
      </c>
      <c r="Q94" s="261">
        <v>0</v>
      </c>
    </row>
    <row r="95" spans="1:17" x14ac:dyDescent="0.25">
      <c r="A95" s="177" t="s">
        <v>98</v>
      </c>
      <c r="B95" s="176">
        <v>1348.4169999999995</v>
      </c>
      <c r="C95" s="176">
        <v>1354.9199599999997</v>
      </c>
      <c r="D95" s="176">
        <v>1423.4000799999999</v>
      </c>
      <c r="E95" s="176">
        <v>1578.2544200000007</v>
      </c>
      <c r="F95" s="176">
        <v>1646.2121999999999</v>
      </c>
      <c r="G95" s="176">
        <v>1682.7593600000002</v>
      </c>
      <c r="H95" s="176">
        <v>1750.94687</v>
      </c>
      <c r="I95" s="176">
        <v>1800.6111399999991</v>
      </c>
      <c r="J95" s="176">
        <v>1851.1664999999994</v>
      </c>
      <c r="K95" s="176">
        <v>1741.9738600000005</v>
      </c>
      <c r="L95" s="176">
        <v>1898.0833600000003</v>
      </c>
      <c r="M95" s="176">
        <v>2072.3193299999998</v>
      </c>
      <c r="N95" s="176">
        <v>1859.6745599999992</v>
      </c>
      <c r="O95" s="176">
        <v>1842.7685000000001</v>
      </c>
      <c r="P95" s="176">
        <v>1835.2509300000004</v>
      </c>
      <c r="Q95" s="176">
        <v>1817.1246100000012</v>
      </c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1372.5574744919727</v>
      </c>
      <c r="C97" s="96">
        <v>1444.0324603749827</v>
      </c>
      <c r="D97" s="96">
        <v>1492.4973804830811</v>
      </c>
      <c r="E97" s="96">
        <v>1563.3946971053424</v>
      </c>
      <c r="F97" s="96">
        <v>1644.5884038650879</v>
      </c>
      <c r="G97" s="96">
        <v>1678.0842078152721</v>
      </c>
      <c r="H97" s="96">
        <v>1715.346051187282</v>
      </c>
      <c r="I97" s="96">
        <v>1881.977549546596</v>
      </c>
      <c r="J97" s="96">
        <v>1661.1009297508735</v>
      </c>
      <c r="K97" s="96">
        <v>1590.0152138515164</v>
      </c>
      <c r="L97" s="96">
        <v>1832.8692015692141</v>
      </c>
      <c r="M97" s="96">
        <v>1934.9539086023206</v>
      </c>
      <c r="N97" s="96">
        <v>2137.3883652469972</v>
      </c>
      <c r="O97" s="96">
        <v>2110.8842556158625</v>
      </c>
      <c r="P97" s="96">
        <v>2205.0945825359213</v>
      </c>
      <c r="Q97" s="96">
        <v>2084.8772305911598</v>
      </c>
    </row>
    <row r="98" spans="1:17" x14ac:dyDescent="0.25">
      <c r="A98" s="132" t="s">
        <v>83</v>
      </c>
      <c r="B98" s="160">
        <v>0</v>
      </c>
      <c r="C98" s="160">
        <v>0</v>
      </c>
      <c r="D98" s="160">
        <v>0</v>
      </c>
      <c r="E98" s="160">
        <v>0</v>
      </c>
      <c r="F98" s="160">
        <v>0</v>
      </c>
      <c r="G98" s="160">
        <v>0</v>
      </c>
      <c r="H98" s="160">
        <v>0</v>
      </c>
      <c r="I98" s="160">
        <v>0</v>
      </c>
      <c r="J98" s="160">
        <v>0</v>
      </c>
      <c r="K98" s="160">
        <v>0</v>
      </c>
      <c r="L98" s="160">
        <v>0</v>
      </c>
      <c r="M98" s="160">
        <v>0</v>
      </c>
      <c r="N98" s="160">
        <v>0</v>
      </c>
      <c r="O98" s="160">
        <v>0</v>
      </c>
      <c r="P98" s="160">
        <v>0</v>
      </c>
      <c r="Q98" s="160">
        <v>0</v>
      </c>
    </row>
    <row r="99" spans="1:17" x14ac:dyDescent="0.25">
      <c r="A99" s="76" t="s">
        <v>82</v>
      </c>
      <c r="B99" s="159">
        <v>0</v>
      </c>
      <c r="C99" s="159">
        <v>0</v>
      </c>
      <c r="D99" s="159">
        <v>0</v>
      </c>
      <c r="E99" s="159">
        <v>0</v>
      </c>
      <c r="F99" s="159">
        <v>0</v>
      </c>
      <c r="G99" s="159">
        <v>0</v>
      </c>
      <c r="H99" s="159">
        <v>0</v>
      </c>
      <c r="I99" s="159">
        <v>0</v>
      </c>
      <c r="J99" s="159">
        <v>0</v>
      </c>
      <c r="K99" s="159">
        <v>0</v>
      </c>
      <c r="L99" s="159">
        <v>0</v>
      </c>
      <c r="M99" s="159">
        <v>0</v>
      </c>
      <c r="N99" s="159">
        <v>0</v>
      </c>
      <c r="O99" s="159">
        <v>0</v>
      </c>
      <c r="P99" s="159">
        <v>0</v>
      </c>
      <c r="Q99" s="159">
        <v>0</v>
      </c>
    </row>
    <row r="100" spans="1:17" x14ac:dyDescent="0.25">
      <c r="A100" s="76" t="s">
        <v>81</v>
      </c>
      <c r="B100" s="159">
        <v>0</v>
      </c>
      <c r="C100" s="159">
        <v>0</v>
      </c>
      <c r="D100" s="159">
        <v>0</v>
      </c>
      <c r="E100" s="159">
        <v>0</v>
      </c>
      <c r="F100" s="159">
        <v>0</v>
      </c>
      <c r="G100" s="159">
        <v>0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0</v>
      </c>
      <c r="N100" s="159">
        <v>0</v>
      </c>
      <c r="O100" s="159">
        <v>0</v>
      </c>
      <c r="P100" s="159">
        <v>0</v>
      </c>
      <c r="Q100" s="159">
        <v>0</v>
      </c>
    </row>
    <row r="101" spans="1:17" x14ac:dyDescent="0.25">
      <c r="A101" s="76" t="s">
        <v>80</v>
      </c>
      <c r="B101" s="159">
        <v>0</v>
      </c>
      <c r="C101" s="159">
        <v>0</v>
      </c>
      <c r="D101" s="159">
        <v>0</v>
      </c>
      <c r="E101" s="159">
        <v>0</v>
      </c>
      <c r="F101" s="159">
        <v>0</v>
      </c>
      <c r="G101" s="159">
        <v>0</v>
      </c>
      <c r="H101" s="159">
        <v>0</v>
      </c>
      <c r="I101" s="159">
        <v>0</v>
      </c>
      <c r="J101" s="159">
        <v>0</v>
      </c>
      <c r="K101" s="159">
        <v>0</v>
      </c>
      <c r="L101" s="159">
        <v>0</v>
      </c>
      <c r="M101" s="159">
        <v>0</v>
      </c>
      <c r="N101" s="159">
        <v>0</v>
      </c>
      <c r="O101" s="159">
        <v>0</v>
      </c>
      <c r="P101" s="159">
        <v>0</v>
      </c>
      <c r="Q101" s="159">
        <v>0</v>
      </c>
    </row>
    <row r="102" spans="1:17" x14ac:dyDescent="0.25">
      <c r="A102" s="129" t="s">
        <v>79</v>
      </c>
      <c r="B102" s="158">
        <v>5.4264327308349571</v>
      </c>
      <c r="C102" s="158">
        <v>5.7249584085943983</v>
      </c>
      <c r="D102" s="158">
        <v>5.9172414175210495</v>
      </c>
      <c r="E102" s="158">
        <v>6.1642838980824006</v>
      </c>
      <c r="F102" s="158">
        <v>6.4837466366619889</v>
      </c>
      <c r="G102" s="158">
        <v>6.6780356111800376</v>
      </c>
      <c r="H102" s="158">
        <v>6.9327760194039003</v>
      </c>
      <c r="I102" s="158">
        <v>7.6736282508770248</v>
      </c>
      <c r="J102" s="158">
        <v>6.7910258177529625</v>
      </c>
      <c r="K102" s="158">
        <v>6.6475843086460298</v>
      </c>
      <c r="L102" s="158">
        <v>7.5940126183427257</v>
      </c>
      <c r="M102" s="158">
        <v>8.1485067426647078</v>
      </c>
      <c r="N102" s="158">
        <v>8.8773338095575198</v>
      </c>
      <c r="O102" s="158">
        <v>8.7548093211744078</v>
      </c>
      <c r="P102" s="158">
        <v>9.153097301952986</v>
      </c>
      <c r="Q102" s="158">
        <v>8.8034301844404279</v>
      </c>
    </row>
    <row r="103" spans="1:17" x14ac:dyDescent="0.25">
      <c r="A103" s="92" t="s">
        <v>125</v>
      </c>
      <c r="B103" s="91">
        <v>2.5409078379454679</v>
      </c>
      <c r="C103" s="91">
        <v>2.680691425446097</v>
      </c>
      <c r="D103" s="91">
        <v>2.7707272609055908</v>
      </c>
      <c r="E103" s="91">
        <v>2.886404024315361</v>
      </c>
      <c r="F103" s="91">
        <v>3.0359913161241923</v>
      </c>
      <c r="G103" s="91">
        <v>3.1269664378416482</v>
      </c>
      <c r="H103" s="91">
        <v>3.2462477285170865</v>
      </c>
      <c r="I103" s="91">
        <v>3.593149152543365</v>
      </c>
      <c r="J103" s="91">
        <v>3.1798737004454631</v>
      </c>
      <c r="K103" s="91">
        <v>3.1127077236693261</v>
      </c>
      <c r="L103" s="91">
        <v>3.555869415603135</v>
      </c>
      <c r="M103" s="91">
        <v>3.8155093183662232</v>
      </c>
      <c r="N103" s="91">
        <v>4.1567800018212466</v>
      </c>
      <c r="O103" s="91">
        <v>4.099621469797496</v>
      </c>
      <c r="P103" s="91">
        <v>4.2883574750766398</v>
      </c>
      <c r="Q103" s="91">
        <v>4.1243380041086448</v>
      </c>
    </row>
    <row r="104" spans="1:17" x14ac:dyDescent="0.25">
      <c r="A104" s="92" t="s">
        <v>26</v>
      </c>
      <c r="B104" s="91">
        <v>2.8855248928894892</v>
      </c>
      <c r="C104" s="91">
        <v>3.0442669831483014</v>
      </c>
      <c r="D104" s="91">
        <v>3.1465141566154582</v>
      </c>
      <c r="E104" s="91">
        <v>3.27787987376704</v>
      </c>
      <c r="F104" s="91">
        <v>3.4477553205377971</v>
      </c>
      <c r="G104" s="91">
        <v>3.5510691733383895</v>
      </c>
      <c r="H104" s="91">
        <v>3.6865282908868138</v>
      </c>
      <c r="I104" s="91">
        <v>4.0804790983336598</v>
      </c>
      <c r="J104" s="91">
        <v>3.6111521173074994</v>
      </c>
      <c r="K104" s="91">
        <v>3.5348765849767041</v>
      </c>
      <c r="L104" s="91">
        <v>4.0381432027395912</v>
      </c>
      <c r="M104" s="91">
        <v>4.332997424298485</v>
      </c>
      <c r="N104" s="91">
        <v>4.7205538077362741</v>
      </c>
      <c r="O104" s="91">
        <v>4.6551878513769118</v>
      </c>
      <c r="P104" s="91">
        <v>4.8647398268763462</v>
      </c>
      <c r="Q104" s="91">
        <v>4.6790921803317831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</v>
      </c>
      <c r="C106" s="157">
        <v>0</v>
      </c>
      <c r="D106" s="157">
        <v>0</v>
      </c>
      <c r="E106" s="157">
        <v>0</v>
      </c>
      <c r="F106" s="157">
        <v>0</v>
      </c>
      <c r="G106" s="157">
        <v>0</v>
      </c>
      <c r="H106" s="157">
        <v>0</v>
      </c>
      <c r="I106" s="157">
        <v>0</v>
      </c>
      <c r="J106" s="157">
        <v>0</v>
      </c>
      <c r="K106" s="157">
        <v>0</v>
      </c>
      <c r="L106" s="157">
        <v>0</v>
      </c>
      <c r="M106" s="157">
        <v>0</v>
      </c>
      <c r="N106" s="157">
        <v>0</v>
      </c>
      <c r="O106" s="157">
        <v>0</v>
      </c>
      <c r="P106" s="157">
        <v>0</v>
      </c>
      <c r="Q106" s="157">
        <v>0</v>
      </c>
    </row>
    <row r="107" spans="1:17" x14ac:dyDescent="0.25">
      <c r="A107" s="156" t="s">
        <v>206</v>
      </c>
      <c r="B107" s="204">
        <v>1031.1250439526734</v>
      </c>
      <c r="C107" s="204">
        <v>1101.1147233656297</v>
      </c>
      <c r="D107" s="204">
        <v>1131.968561238499</v>
      </c>
      <c r="E107" s="204">
        <v>1183.8438310885506</v>
      </c>
      <c r="F107" s="204">
        <v>1227.6667148907482</v>
      </c>
      <c r="G107" s="204">
        <v>1268.312569230656</v>
      </c>
      <c r="H107" s="204">
        <v>1280.0769369710049</v>
      </c>
      <c r="I107" s="204">
        <v>1417.9867999482406</v>
      </c>
      <c r="J107" s="204">
        <v>1198.2165264093264</v>
      </c>
      <c r="K107" s="204">
        <v>1149.5276989385341</v>
      </c>
      <c r="L107" s="204">
        <v>1341.9449448984481</v>
      </c>
      <c r="M107" s="204">
        <v>1421.2291514495364</v>
      </c>
      <c r="N107" s="204">
        <v>1582.6999738581515</v>
      </c>
      <c r="O107" s="204">
        <v>1557.5601679869478</v>
      </c>
      <c r="P107" s="204">
        <v>1633.4595278337372</v>
      </c>
      <c r="Q107" s="204">
        <v>1524.6288988934914</v>
      </c>
    </row>
    <row r="108" spans="1:17" x14ac:dyDescent="0.25">
      <c r="A108" s="152" t="s">
        <v>218</v>
      </c>
      <c r="B108" s="151">
        <v>1031.1250439526734</v>
      </c>
      <c r="C108" s="151">
        <v>1101.1147233656297</v>
      </c>
      <c r="D108" s="151">
        <v>1131.968561238499</v>
      </c>
      <c r="E108" s="151">
        <v>1183.8438310885506</v>
      </c>
      <c r="F108" s="151">
        <v>1227.6667148907482</v>
      </c>
      <c r="G108" s="151">
        <v>1268.312569230656</v>
      </c>
      <c r="H108" s="151">
        <v>1280.0769369710049</v>
      </c>
      <c r="I108" s="151">
        <v>1417.9867999482406</v>
      </c>
      <c r="J108" s="151">
        <v>1198.2165264093264</v>
      </c>
      <c r="K108" s="151">
        <v>1149.5276989385341</v>
      </c>
      <c r="L108" s="151">
        <v>1341.9449448984481</v>
      </c>
      <c r="M108" s="151">
        <v>1421.2291514495364</v>
      </c>
      <c r="N108" s="151">
        <v>1582.6999738581515</v>
      </c>
      <c r="O108" s="151">
        <v>1557.5601679869478</v>
      </c>
      <c r="P108" s="151">
        <v>1633.4595278337372</v>
      </c>
      <c r="Q108" s="151">
        <v>1524.6288988934914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0</v>
      </c>
      <c r="C110" s="208">
        <v>0</v>
      </c>
      <c r="D110" s="208">
        <v>0</v>
      </c>
      <c r="E110" s="208">
        <v>0</v>
      </c>
      <c r="F110" s="208">
        <v>0.79943059759867774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</v>
      </c>
      <c r="C111" s="208">
        <v>0</v>
      </c>
      <c r="D111" s="208">
        <v>0</v>
      </c>
      <c r="E111" s="208">
        <v>0</v>
      </c>
      <c r="F111" s="208">
        <v>0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1031.1250439526734</v>
      </c>
      <c r="C113" s="208">
        <v>1101.1147233656297</v>
      </c>
      <c r="D113" s="208">
        <v>1131.968561238499</v>
      </c>
      <c r="E113" s="208">
        <v>1183.8438310885506</v>
      </c>
      <c r="F113" s="208">
        <v>1226.8672842931494</v>
      </c>
      <c r="G113" s="208">
        <v>1268.312569230656</v>
      </c>
      <c r="H113" s="208">
        <v>1280.0769369710049</v>
      </c>
      <c r="I113" s="208">
        <v>1417.9867999482406</v>
      </c>
      <c r="J113" s="208">
        <v>1198.2165264093264</v>
      </c>
      <c r="K113" s="208">
        <v>1149.5276989385341</v>
      </c>
      <c r="L113" s="208">
        <v>1341.9449448984481</v>
      </c>
      <c r="M113" s="208">
        <v>1421.2291514495364</v>
      </c>
      <c r="N113" s="208">
        <v>1582.6999738581515</v>
      </c>
      <c r="O113" s="208">
        <v>1557.5601679869478</v>
      </c>
      <c r="P113" s="208">
        <v>1633.4595278337372</v>
      </c>
      <c r="Q113" s="208">
        <v>1524.6288988934914</v>
      </c>
    </row>
    <row r="114" spans="1:17" x14ac:dyDescent="0.25">
      <c r="A114" s="152" t="s">
        <v>217</v>
      </c>
      <c r="B114" s="151">
        <v>0</v>
      </c>
      <c r="C114" s="151">
        <v>0</v>
      </c>
      <c r="D114" s="151">
        <v>0</v>
      </c>
      <c r="E114" s="151">
        <v>0</v>
      </c>
      <c r="F114" s="151">
        <v>0</v>
      </c>
      <c r="G114" s="151">
        <v>0</v>
      </c>
      <c r="H114" s="151">
        <v>0</v>
      </c>
      <c r="I114" s="151">
        <v>0</v>
      </c>
      <c r="J114" s="151">
        <v>0</v>
      </c>
      <c r="K114" s="151">
        <v>0</v>
      </c>
      <c r="L114" s="151">
        <v>0</v>
      </c>
      <c r="M114" s="151">
        <v>0</v>
      </c>
      <c r="N114" s="151">
        <v>0</v>
      </c>
      <c r="O114" s="151">
        <v>0</v>
      </c>
      <c r="P114" s="151">
        <v>0</v>
      </c>
      <c r="Q114" s="151">
        <v>0</v>
      </c>
    </row>
    <row r="115" spans="1:17" x14ac:dyDescent="0.25">
      <c r="A115" s="156" t="s">
        <v>205</v>
      </c>
      <c r="B115" s="204">
        <v>0</v>
      </c>
      <c r="C115" s="204">
        <v>0</v>
      </c>
      <c r="D115" s="204">
        <v>0</v>
      </c>
      <c r="E115" s="204">
        <v>0</v>
      </c>
      <c r="F115" s="204">
        <v>0</v>
      </c>
      <c r="G115" s="204">
        <v>0</v>
      </c>
      <c r="H115" s="204">
        <v>0</v>
      </c>
      <c r="I115" s="204">
        <v>0</v>
      </c>
      <c r="J115" s="204">
        <v>0</v>
      </c>
      <c r="K115" s="204">
        <v>0</v>
      </c>
      <c r="L115" s="204">
        <v>0</v>
      </c>
      <c r="M115" s="204">
        <v>0</v>
      </c>
      <c r="N115" s="204">
        <v>0</v>
      </c>
      <c r="O115" s="204">
        <v>0</v>
      </c>
      <c r="P115" s="204">
        <v>0</v>
      </c>
      <c r="Q115" s="204">
        <v>0</v>
      </c>
    </row>
    <row r="116" spans="1:17" x14ac:dyDescent="0.25">
      <c r="A116" s="156" t="s">
        <v>204</v>
      </c>
      <c r="B116" s="204">
        <v>79.151117808464548</v>
      </c>
      <c r="C116" s="204">
        <v>84.523658600758566</v>
      </c>
      <c r="D116" s="204">
        <v>86.892057827061137</v>
      </c>
      <c r="E116" s="204">
        <v>90.874102118709459</v>
      </c>
      <c r="F116" s="204">
        <v>94.231222337677991</v>
      </c>
      <c r="G116" s="204">
        <v>97.358082973435955</v>
      </c>
      <c r="H116" s="204">
        <v>98.261138196873219</v>
      </c>
      <c r="I116" s="204">
        <v>108.84736134747823</v>
      </c>
      <c r="J116" s="204">
        <v>91.977377523794047</v>
      </c>
      <c r="K116" s="204">
        <v>88.239930604336394</v>
      </c>
      <c r="L116" s="204">
        <v>103.0102440524234</v>
      </c>
      <c r="M116" s="204">
        <v>109.09625041011951</v>
      </c>
      <c r="N116" s="204">
        <v>121.49105757928827</v>
      </c>
      <c r="O116" s="204">
        <v>119.5612783077403</v>
      </c>
      <c r="P116" s="204">
        <v>125.38745740023104</v>
      </c>
      <c r="Q116" s="204">
        <v>117.03341151322797</v>
      </c>
    </row>
    <row r="117" spans="1:17" x14ac:dyDescent="0.25">
      <c r="A117" s="152" t="s">
        <v>216</v>
      </c>
      <c r="B117" s="151">
        <v>79.151117808464548</v>
      </c>
      <c r="C117" s="151">
        <v>84.523658600758566</v>
      </c>
      <c r="D117" s="151">
        <v>86.892057827061137</v>
      </c>
      <c r="E117" s="151">
        <v>90.874102118709459</v>
      </c>
      <c r="F117" s="151">
        <v>94.231222337677991</v>
      </c>
      <c r="G117" s="151">
        <v>97.358082973435955</v>
      </c>
      <c r="H117" s="151">
        <v>98.261138196873219</v>
      </c>
      <c r="I117" s="151">
        <v>108.84736134747823</v>
      </c>
      <c r="J117" s="151">
        <v>91.977377523794047</v>
      </c>
      <c r="K117" s="151">
        <v>88.239930604336394</v>
      </c>
      <c r="L117" s="151">
        <v>103.0102440524234</v>
      </c>
      <c r="M117" s="151">
        <v>109.09625041011951</v>
      </c>
      <c r="N117" s="151">
        <v>121.49105757928827</v>
      </c>
      <c r="O117" s="151">
        <v>119.5612783077403</v>
      </c>
      <c r="P117" s="151">
        <v>125.38745740023104</v>
      </c>
      <c r="Q117" s="151">
        <v>117.03341151322797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79.151117808464548</v>
      </c>
      <c r="C122" s="208">
        <v>84.523658600758566</v>
      </c>
      <c r="D122" s="208">
        <v>86.892057827061137</v>
      </c>
      <c r="E122" s="208">
        <v>90.874102118709459</v>
      </c>
      <c r="F122" s="208">
        <v>94.231222337677991</v>
      </c>
      <c r="G122" s="208">
        <v>97.358082973435955</v>
      </c>
      <c r="H122" s="208">
        <v>98.261138196873219</v>
      </c>
      <c r="I122" s="208">
        <v>108.84736134747823</v>
      </c>
      <c r="J122" s="208">
        <v>91.977377523794047</v>
      </c>
      <c r="K122" s="208">
        <v>88.239930604336394</v>
      </c>
      <c r="L122" s="208">
        <v>103.0102440524234</v>
      </c>
      <c r="M122" s="208">
        <v>109.09625041011951</v>
      </c>
      <c r="N122" s="208">
        <v>121.49105757928827</v>
      </c>
      <c r="O122" s="208">
        <v>119.5612783077403</v>
      </c>
      <c r="P122" s="208">
        <v>125.38745740023104</v>
      </c>
      <c r="Q122" s="208">
        <v>117.03341151322797</v>
      </c>
    </row>
    <row r="123" spans="1:17" x14ac:dyDescent="0.25">
      <c r="A123" s="152" t="s">
        <v>215</v>
      </c>
      <c r="B123" s="261">
        <v>0</v>
      </c>
      <c r="C123" s="261">
        <v>0</v>
      </c>
      <c r="D123" s="261">
        <v>0</v>
      </c>
      <c r="E123" s="261">
        <v>0</v>
      </c>
      <c r="F123" s="261">
        <v>0</v>
      </c>
      <c r="G123" s="261">
        <v>0</v>
      </c>
      <c r="H123" s="261">
        <v>0</v>
      </c>
      <c r="I123" s="261">
        <v>0</v>
      </c>
      <c r="J123" s="261">
        <v>0</v>
      </c>
      <c r="K123" s="261">
        <v>0</v>
      </c>
      <c r="L123" s="261">
        <v>0</v>
      </c>
      <c r="M123" s="261">
        <v>0</v>
      </c>
      <c r="N123" s="261">
        <v>0</v>
      </c>
      <c r="O123" s="261">
        <v>0</v>
      </c>
      <c r="P123" s="261">
        <v>0</v>
      </c>
      <c r="Q123" s="261">
        <v>0</v>
      </c>
    </row>
    <row r="124" spans="1:17" x14ac:dyDescent="0.25">
      <c r="A124" s="175" t="s">
        <v>203</v>
      </c>
      <c r="B124" s="255">
        <v>0</v>
      </c>
      <c r="C124" s="255">
        <v>0</v>
      </c>
      <c r="D124" s="255">
        <v>0</v>
      </c>
      <c r="E124" s="255">
        <v>0</v>
      </c>
      <c r="F124" s="255">
        <v>0</v>
      </c>
      <c r="G124" s="255">
        <v>0</v>
      </c>
      <c r="H124" s="255">
        <v>0</v>
      </c>
      <c r="I124" s="255">
        <v>0</v>
      </c>
      <c r="J124" s="255">
        <v>0</v>
      </c>
      <c r="K124" s="255">
        <v>0</v>
      </c>
      <c r="L124" s="255">
        <v>0</v>
      </c>
      <c r="M124" s="255">
        <v>0</v>
      </c>
      <c r="N124" s="255">
        <v>0</v>
      </c>
      <c r="O124" s="255">
        <v>0</v>
      </c>
      <c r="P124" s="255">
        <v>0</v>
      </c>
      <c r="Q124" s="255">
        <v>0</v>
      </c>
    </row>
    <row r="125" spans="1:17" x14ac:dyDescent="0.25">
      <c r="A125" s="177" t="s">
        <v>98</v>
      </c>
      <c r="B125" s="176">
        <v>256.85487999999998</v>
      </c>
      <c r="C125" s="176">
        <v>252.66911999999999</v>
      </c>
      <c r="D125" s="176">
        <v>267.71951999999999</v>
      </c>
      <c r="E125" s="176">
        <v>282.51247999999998</v>
      </c>
      <c r="F125" s="176">
        <v>316.20672000000002</v>
      </c>
      <c r="G125" s="176">
        <v>305.73552000000001</v>
      </c>
      <c r="H125" s="176">
        <v>330.07520000000005</v>
      </c>
      <c r="I125" s="176">
        <v>347.46976000000006</v>
      </c>
      <c r="J125" s="176">
        <v>364.11599999999999</v>
      </c>
      <c r="K125" s="176">
        <v>345.6</v>
      </c>
      <c r="L125" s="176">
        <v>380.32</v>
      </c>
      <c r="M125" s="176">
        <v>396.47999999999996</v>
      </c>
      <c r="N125" s="176">
        <v>424.32</v>
      </c>
      <c r="O125" s="176">
        <v>425.00799999999992</v>
      </c>
      <c r="P125" s="176">
        <v>437.09449999999998</v>
      </c>
      <c r="Q125" s="176">
        <v>434.41149000000001</v>
      </c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134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SUM(B130:B135,B137:B140,B141)</f>
        <v>0.99999999999999978</v>
      </c>
      <c r="C129" s="77">
        <f t="shared" si="0"/>
        <v>1</v>
      </c>
      <c r="D129" s="77">
        <f t="shared" si="0"/>
        <v>0.99999999999999989</v>
      </c>
      <c r="E129" s="77">
        <f t="shared" si="0"/>
        <v>1</v>
      </c>
      <c r="F129" s="77">
        <f t="shared" si="0"/>
        <v>1</v>
      </c>
      <c r="G129" s="77">
        <f t="shared" si="0"/>
        <v>1.0000000000000002</v>
      </c>
      <c r="H129" s="77">
        <f t="shared" si="0"/>
        <v>1</v>
      </c>
      <c r="I129" s="77">
        <f t="shared" si="0"/>
        <v>1</v>
      </c>
      <c r="J129" s="77">
        <f t="shared" si="0"/>
        <v>1</v>
      </c>
      <c r="K129" s="77">
        <f t="shared" si="0"/>
        <v>1</v>
      </c>
      <c r="L129" s="77">
        <f t="shared" si="0"/>
        <v>0.99999999999999989</v>
      </c>
      <c r="M129" s="77">
        <f t="shared" si="0"/>
        <v>0.99999999999999989</v>
      </c>
      <c r="N129" s="77">
        <f t="shared" si="0"/>
        <v>1</v>
      </c>
      <c r="O129" s="77">
        <f t="shared" si="0"/>
        <v>1</v>
      </c>
      <c r="P129" s="77">
        <f t="shared" si="0"/>
        <v>1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0</v>
      </c>
      <c r="C130" s="240">
        <f t="shared" si="1"/>
        <v>0</v>
      </c>
      <c r="D130" s="240">
        <f t="shared" si="1"/>
        <v>0</v>
      </c>
      <c r="E130" s="240">
        <f t="shared" si="1"/>
        <v>0</v>
      </c>
      <c r="F130" s="240">
        <f t="shared" si="1"/>
        <v>0</v>
      </c>
      <c r="G130" s="240">
        <f t="shared" si="1"/>
        <v>0</v>
      </c>
      <c r="H130" s="240">
        <f t="shared" si="1"/>
        <v>0</v>
      </c>
      <c r="I130" s="240">
        <f t="shared" si="1"/>
        <v>0</v>
      </c>
      <c r="J130" s="240">
        <f t="shared" si="1"/>
        <v>0</v>
      </c>
      <c r="K130" s="240">
        <f t="shared" si="1"/>
        <v>0</v>
      </c>
      <c r="L130" s="240">
        <f t="shared" si="1"/>
        <v>0</v>
      </c>
      <c r="M130" s="240">
        <f t="shared" si="1"/>
        <v>0</v>
      </c>
      <c r="N130" s="240">
        <f t="shared" si="1"/>
        <v>0</v>
      </c>
      <c r="O130" s="240">
        <f t="shared" si="1"/>
        <v>0</v>
      </c>
      <c r="P130" s="240">
        <f t="shared" si="1"/>
        <v>0</v>
      </c>
      <c r="Q130" s="240">
        <f t="shared" si="1"/>
        <v>0</v>
      </c>
    </row>
    <row r="131" spans="1:17" x14ac:dyDescent="0.25">
      <c r="A131" s="76" t="s">
        <v>82</v>
      </c>
      <c r="B131" s="239">
        <f t="shared" ref="B131:Q131" si="2">IF(B$7=0,0,B$7/B$5)</f>
        <v>0</v>
      </c>
      <c r="C131" s="239">
        <f t="shared" si="2"/>
        <v>0</v>
      </c>
      <c r="D131" s="239">
        <f t="shared" si="2"/>
        <v>0</v>
      </c>
      <c r="E131" s="239">
        <f t="shared" si="2"/>
        <v>0</v>
      </c>
      <c r="F131" s="239">
        <f t="shared" si="2"/>
        <v>0</v>
      </c>
      <c r="G131" s="239">
        <f t="shared" si="2"/>
        <v>0</v>
      </c>
      <c r="H131" s="239">
        <f t="shared" si="2"/>
        <v>0</v>
      </c>
      <c r="I131" s="239">
        <f t="shared" si="2"/>
        <v>0</v>
      </c>
      <c r="J131" s="239">
        <f t="shared" si="2"/>
        <v>0</v>
      </c>
      <c r="K131" s="239">
        <f t="shared" si="2"/>
        <v>0</v>
      </c>
      <c r="L131" s="239">
        <f t="shared" si="2"/>
        <v>0</v>
      </c>
      <c r="M131" s="239">
        <f t="shared" si="2"/>
        <v>0</v>
      </c>
      <c r="N131" s="239">
        <f t="shared" si="2"/>
        <v>0</v>
      </c>
      <c r="O131" s="239">
        <f t="shared" si="2"/>
        <v>0</v>
      </c>
      <c r="P131" s="239">
        <f t="shared" si="2"/>
        <v>0</v>
      </c>
      <c r="Q131" s="239">
        <f t="shared" si="2"/>
        <v>0</v>
      </c>
    </row>
    <row r="132" spans="1:17" x14ac:dyDescent="0.25">
      <c r="A132" s="76" t="s">
        <v>81</v>
      </c>
      <c r="B132" s="239">
        <f t="shared" ref="B132:Q132" si="3">IF(B$8=0,0,B$8/B$5)</f>
        <v>0</v>
      </c>
      <c r="C132" s="239">
        <f t="shared" si="3"/>
        <v>0</v>
      </c>
      <c r="D132" s="239">
        <f t="shared" si="3"/>
        <v>0</v>
      </c>
      <c r="E132" s="239">
        <f t="shared" si="3"/>
        <v>0</v>
      </c>
      <c r="F132" s="239">
        <f t="shared" si="3"/>
        <v>0</v>
      </c>
      <c r="G132" s="239">
        <f t="shared" si="3"/>
        <v>0</v>
      </c>
      <c r="H132" s="239">
        <f t="shared" si="3"/>
        <v>0</v>
      </c>
      <c r="I132" s="239">
        <f t="shared" si="3"/>
        <v>0</v>
      </c>
      <c r="J132" s="239">
        <f t="shared" si="3"/>
        <v>0</v>
      </c>
      <c r="K132" s="239">
        <f t="shared" si="3"/>
        <v>0</v>
      </c>
      <c r="L132" s="239">
        <f t="shared" si="3"/>
        <v>0</v>
      </c>
      <c r="M132" s="239">
        <f t="shared" si="3"/>
        <v>0</v>
      </c>
      <c r="N132" s="239">
        <f t="shared" si="3"/>
        <v>0</v>
      </c>
      <c r="O132" s="239">
        <f t="shared" si="3"/>
        <v>0</v>
      </c>
      <c r="P132" s="239">
        <f t="shared" si="3"/>
        <v>0</v>
      </c>
      <c r="Q132" s="239">
        <f t="shared" si="3"/>
        <v>0</v>
      </c>
    </row>
    <row r="133" spans="1:17" x14ac:dyDescent="0.25">
      <c r="A133" s="76" t="s">
        <v>80</v>
      </c>
      <c r="B133" s="239">
        <f t="shared" ref="B133:Q133" si="4">IF(B$9=0,0,B$9/B$5)</f>
        <v>0</v>
      </c>
      <c r="C133" s="239">
        <f t="shared" si="4"/>
        <v>0</v>
      </c>
      <c r="D133" s="239">
        <f t="shared" si="4"/>
        <v>0</v>
      </c>
      <c r="E133" s="239">
        <f t="shared" si="4"/>
        <v>0</v>
      </c>
      <c r="F133" s="239">
        <f t="shared" si="4"/>
        <v>0</v>
      </c>
      <c r="G133" s="239">
        <f t="shared" si="4"/>
        <v>0</v>
      </c>
      <c r="H133" s="239">
        <f t="shared" si="4"/>
        <v>0</v>
      </c>
      <c r="I133" s="239">
        <f t="shared" si="4"/>
        <v>0</v>
      </c>
      <c r="J133" s="239">
        <f t="shared" si="4"/>
        <v>0</v>
      </c>
      <c r="K133" s="239">
        <f t="shared" si="4"/>
        <v>0</v>
      </c>
      <c r="L133" s="239">
        <f t="shared" si="4"/>
        <v>0</v>
      </c>
      <c r="M133" s="239">
        <f t="shared" si="4"/>
        <v>0</v>
      </c>
      <c r="N133" s="239">
        <f t="shared" si="4"/>
        <v>0</v>
      </c>
      <c r="O133" s="239">
        <f t="shared" si="4"/>
        <v>0</v>
      </c>
      <c r="P133" s="239">
        <f t="shared" si="4"/>
        <v>0</v>
      </c>
      <c r="Q133" s="239">
        <f t="shared" si="4"/>
        <v>0</v>
      </c>
    </row>
    <row r="134" spans="1:17" x14ac:dyDescent="0.25">
      <c r="A134" s="129" t="s">
        <v>79</v>
      </c>
      <c r="B134" s="238">
        <f t="shared" ref="B134:Q134" si="5">IF(B$10=0,0,B$10/B$5)</f>
        <v>3.9810669609406044E-4</v>
      </c>
      <c r="C134" s="238">
        <f t="shared" si="5"/>
        <v>3.9161830728490541E-4</v>
      </c>
      <c r="D134" s="238">
        <f t="shared" si="5"/>
        <v>3.8400814631112546E-4</v>
      </c>
      <c r="E134" s="238">
        <f t="shared" si="5"/>
        <v>3.9972021081007963E-4</v>
      </c>
      <c r="F134" s="238">
        <f t="shared" si="5"/>
        <v>3.9136160403510558E-4</v>
      </c>
      <c r="G134" s="238">
        <f t="shared" si="5"/>
        <v>3.9662727435660643E-4</v>
      </c>
      <c r="H134" s="238">
        <f t="shared" si="5"/>
        <v>3.8366160071297468E-4</v>
      </c>
      <c r="I134" s="238">
        <f t="shared" si="5"/>
        <v>3.7271034633402618E-4</v>
      </c>
      <c r="J134" s="238">
        <f t="shared" si="5"/>
        <v>3.7410528748704818E-4</v>
      </c>
      <c r="K134" s="238">
        <f t="shared" si="5"/>
        <v>3.9053669198690276E-4</v>
      </c>
      <c r="L134" s="238">
        <f t="shared" si="5"/>
        <v>3.708195032926307E-4</v>
      </c>
      <c r="M134" s="238">
        <f t="shared" si="5"/>
        <v>3.7075682989796044E-4</v>
      </c>
      <c r="N134" s="238">
        <f t="shared" si="5"/>
        <v>3.4225582523397303E-4</v>
      </c>
      <c r="O134" s="238">
        <f t="shared" si="5"/>
        <v>3.3442113502097574E-4</v>
      </c>
      <c r="P134" s="238">
        <f t="shared" si="5"/>
        <v>3.2249113971023432E-4</v>
      </c>
      <c r="Q134" s="238">
        <f t="shared" si="5"/>
        <v>3.1883950993143791E-4</v>
      </c>
    </row>
    <row r="135" spans="1:17" x14ac:dyDescent="0.25">
      <c r="A135" s="127" t="s">
        <v>214</v>
      </c>
      <c r="B135" s="236">
        <f t="shared" ref="B135:Q135" si="6">IF(B$15=0,0,B$15/B$5)</f>
        <v>0</v>
      </c>
      <c r="C135" s="236">
        <f t="shared" si="6"/>
        <v>0</v>
      </c>
      <c r="D135" s="236">
        <f t="shared" si="6"/>
        <v>0</v>
      </c>
      <c r="E135" s="236">
        <f t="shared" si="6"/>
        <v>0</v>
      </c>
      <c r="F135" s="236">
        <f t="shared" si="6"/>
        <v>0</v>
      </c>
      <c r="G135" s="236">
        <f t="shared" si="6"/>
        <v>0</v>
      </c>
      <c r="H135" s="236">
        <f t="shared" si="6"/>
        <v>0</v>
      </c>
      <c r="I135" s="236">
        <f t="shared" si="6"/>
        <v>0</v>
      </c>
      <c r="J135" s="236">
        <f t="shared" si="6"/>
        <v>0</v>
      </c>
      <c r="K135" s="236">
        <f t="shared" si="6"/>
        <v>0</v>
      </c>
      <c r="L135" s="236">
        <f t="shared" si="6"/>
        <v>0</v>
      </c>
      <c r="M135" s="236">
        <f t="shared" si="6"/>
        <v>0</v>
      </c>
      <c r="N135" s="236">
        <f t="shared" si="6"/>
        <v>0</v>
      </c>
      <c r="O135" s="236">
        <f t="shared" si="6"/>
        <v>0</v>
      </c>
      <c r="P135" s="236">
        <f t="shared" si="6"/>
        <v>0</v>
      </c>
      <c r="Q135" s="236">
        <f t="shared" si="6"/>
        <v>0</v>
      </c>
    </row>
    <row r="136" spans="1:17" x14ac:dyDescent="0.25">
      <c r="A136" s="127" t="s">
        <v>213</v>
      </c>
      <c r="B136" s="237">
        <f t="shared" ref="B136:Q136" si="7">IF(B$16=0,0,B$16/B$5)</f>
        <v>0.16093087272272089</v>
      </c>
      <c r="C136" s="237">
        <f t="shared" si="7"/>
        <v>0.15194235493583733</v>
      </c>
      <c r="D136" s="237">
        <f t="shared" si="7"/>
        <v>0.14954820769809449</v>
      </c>
      <c r="E136" s="237">
        <f t="shared" si="7"/>
        <v>0.16285249946540534</v>
      </c>
      <c r="F136" s="237">
        <f t="shared" si="7"/>
        <v>0.16006637390132419</v>
      </c>
      <c r="G136" s="237">
        <f t="shared" si="7"/>
        <v>0.16829208889437675</v>
      </c>
      <c r="H136" s="237">
        <f t="shared" si="7"/>
        <v>0.17027392618602694</v>
      </c>
      <c r="I136" s="237">
        <f t="shared" si="7"/>
        <v>0.16754081279340066</v>
      </c>
      <c r="J136" s="237">
        <f t="shared" si="7"/>
        <v>0.17399612224641284</v>
      </c>
      <c r="K136" s="237">
        <f t="shared" si="7"/>
        <v>0.18390404329329077</v>
      </c>
      <c r="L136" s="237">
        <f t="shared" si="7"/>
        <v>0.1796674868994102</v>
      </c>
      <c r="M136" s="237">
        <f t="shared" si="7"/>
        <v>0.17137149884844877</v>
      </c>
      <c r="N136" s="237">
        <f t="shared" si="7"/>
        <v>0.15988604460133843</v>
      </c>
      <c r="O136" s="237">
        <f t="shared" si="7"/>
        <v>0.15801127563459494</v>
      </c>
      <c r="P136" s="237">
        <f t="shared" si="7"/>
        <v>0.15217763773586845</v>
      </c>
      <c r="Q136" s="237">
        <f t="shared" si="7"/>
        <v>0.14962807123730462</v>
      </c>
    </row>
    <row r="137" spans="1:17" x14ac:dyDescent="0.25">
      <c r="A137" s="142" t="s">
        <v>227</v>
      </c>
      <c r="B137" s="235">
        <f t="shared" ref="B137:Q137" si="8">IF(B$17=0,0,B$17/B$5)</f>
        <v>0.13956681428170076</v>
      </c>
      <c r="C137" s="235">
        <f t="shared" si="8"/>
        <v>0.13544151485426514</v>
      </c>
      <c r="D137" s="235">
        <f t="shared" si="8"/>
        <v>0.13270677376592968</v>
      </c>
      <c r="E137" s="235">
        <f t="shared" si="8"/>
        <v>0.14506816443774645</v>
      </c>
      <c r="F137" s="235">
        <f t="shared" si="8"/>
        <v>0.14151803762535389</v>
      </c>
      <c r="G137" s="235">
        <f t="shared" si="8"/>
        <v>0.14835131977288937</v>
      </c>
      <c r="H137" s="235">
        <f t="shared" si="8"/>
        <v>0.15041217094617232</v>
      </c>
      <c r="I137" s="235">
        <f t="shared" si="8"/>
        <v>0.14681988564621976</v>
      </c>
      <c r="J137" s="235">
        <f t="shared" si="8"/>
        <v>0.15294713588731682</v>
      </c>
      <c r="K137" s="235">
        <f t="shared" si="8"/>
        <v>0.16129458357116491</v>
      </c>
      <c r="L137" s="235">
        <f t="shared" si="8"/>
        <v>0.16182836021672678</v>
      </c>
      <c r="M137" s="235">
        <f t="shared" si="8"/>
        <v>0.15278068225255001</v>
      </c>
      <c r="N137" s="235">
        <f t="shared" si="8"/>
        <v>0.14520362570368869</v>
      </c>
      <c r="O137" s="235">
        <f t="shared" si="8"/>
        <v>0.14202994333542801</v>
      </c>
      <c r="P137" s="235">
        <f t="shared" si="8"/>
        <v>0.13777333145384488</v>
      </c>
      <c r="Q137" s="235">
        <f t="shared" si="8"/>
        <v>0.13580298612422956</v>
      </c>
    </row>
    <row r="138" spans="1:17" x14ac:dyDescent="0.25">
      <c r="A138" s="142" t="s">
        <v>226</v>
      </c>
      <c r="B138" s="235">
        <f t="shared" ref="B138:Q138" si="9">IF(B$25=0,0,B$25/B$5)</f>
        <v>2.1364058441020115E-2</v>
      </c>
      <c r="C138" s="235">
        <f t="shared" si="9"/>
        <v>1.6500840081572175E-2</v>
      </c>
      <c r="D138" s="235">
        <f t="shared" si="9"/>
        <v>1.6841433932164803E-2</v>
      </c>
      <c r="E138" s="235">
        <f t="shared" si="9"/>
        <v>1.778433502765888E-2</v>
      </c>
      <c r="F138" s="235">
        <f t="shared" si="9"/>
        <v>1.8548336275970301E-2</v>
      </c>
      <c r="G138" s="235">
        <f t="shared" si="9"/>
        <v>1.9940769121487387E-2</v>
      </c>
      <c r="H138" s="235">
        <f t="shared" si="9"/>
        <v>1.9861755239854621E-2</v>
      </c>
      <c r="I138" s="235">
        <f t="shared" si="9"/>
        <v>2.072092714718091E-2</v>
      </c>
      <c r="J138" s="235">
        <f t="shared" si="9"/>
        <v>2.1048986359096016E-2</v>
      </c>
      <c r="K138" s="235">
        <f t="shared" si="9"/>
        <v>2.2609459722125889E-2</v>
      </c>
      <c r="L138" s="235">
        <f t="shared" si="9"/>
        <v>1.7839126682683431E-2</v>
      </c>
      <c r="M138" s="235">
        <f t="shared" si="9"/>
        <v>1.859081659589875E-2</v>
      </c>
      <c r="N138" s="235">
        <f t="shared" si="9"/>
        <v>1.4682418897649709E-2</v>
      </c>
      <c r="O138" s="235">
        <f t="shared" si="9"/>
        <v>1.5981332299166946E-2</v>
      </c>
      <c r="P138" s="235">
        <f t="shared" si="9"/>
        <v>1.4404306282023572E-2</v>
      </c>
      <c r="Q138" s="235">
        <f t="shared" si="9"/>
        <v>1.382508511307508E-2</v>
      </c>
    </row>
    <row r="139" spans="1:17" x14ac:dyDescent="0.25">
      <c r="A139" s="127" t="s">
        <v>212</v>
      </c>
      <c r="B139" s="237">
        <f t="shared" ref="B139:Q139" si="10">IF(B$36=0,0,B$36/B$5)</f>
        <v>0.27116044535150818</v>
      </c>
      <c r="C139" s="237">
        <f t="shared" si="10"/>
        <v>0.26519324336460881</v>
      </c>
      <c r="D139" s="237">
        <f t="shared" si="10"/>
        <v>0.25395618956547228</v>
      </c>
      <c r="E139" s="237">
        <f t="shared" si="10"/>
        <v>0.26145624532271139</v>
      </c>
      <c r="F139" s="237">
        <f t="shared" si="10"/>
        <v>0.25147785715907489</v>
      </c>
      <c r="G139" s="237">
        <f t="shared" si="10"/>
        <v>0.26066976403182912</v>
      </c>
      <c r="H139" s="237">
        <f t="shared" si="10"/>
        <v>0.23844399686295692</v>
      </c>
      <c r="I139" s="237">
        <f t="shared" si="10"/>
        <v>0.24704573009594358</v>
      </c>
      <c r="J139" s="237">
        <f t="shared" si="10"/>
        <v>0.23305708254274249</v>
      </c>
      <c r="K139" s="237">
        <f t="shared" si="10"/>
        <v>0.23909023935058898</v>
      </c>
      <c r="L139" s="237">
        <f t="shared" si="10"/>
        <v>0.23886998125829592</v>
      </c>
      <c r="M139" s="237">
        <f t="shared" si="10"/>
        <v>0.23806712510975675</v>
      </c>
      <c r="N139" s="237">
        <f t="shared" si="10"/>
        <v>0.2364492539233318</v>
      </c>
      <c r="O139" s="237">
        <f t="shared" si="10"/>
        <v>0.23664871103578369</v>
      </c>
      <c r="P139" s="237">
        <f t="shared" si="10"/>
        <v>0.23251968498559117</v>
      </c>
      <c r="Q139" s="237">
        <f t="shared" si="10"/>
        <v>0.23096855148719744</v>
      </c>
    </row>
    <row r="140" spans="1:17" x14ac:dyDescent="0.25">
      <c r="A140" s="127" t="s">
        <v>211</v>
      </c>
      <c r="B140" s="236">
        <f t="shared" ref="B140:Q140" si="11">IF(B$44=0,0,B$44/B$5)</f>
        <v>0</v>
      </c>
      <c r="C140" s="236">
        <f t="shared" si="11"/>
        <v>0</v>
      </c>
      <c r="D140" s="236">
        <f t="shared" si="11"/>
        <v>0</v>
      </c>
      <c r="E140" s="236">
        <f t="shared" si="11"/>
        <v>0</v>
      </c>
      <c r="F140" s="236">
        <f t="shared" si="11"/>
        <v>0</v>
      </c>
      <c r="G140" s="236">
        <f t="shared" si="11"/>
        <v>0</v>
      </c>
      <c r="H140" s="236">
        <f t="shared" si="11"/>
        <v>0</v>
      </c>
      <c r="I140" s="236">
        <f t="shared" si="11"/>
        <v>0</v>
      </c>
      <c r="J140" s="236">
        <f t="shared" si="11"/>
        <v>0</v>
      </c>
      <c r="K140" s="236">
        <f t="shared" si="11"/>
        <v>0</v>
      </c>
      <c r="L140" s="236">
        <f t="shared" si="11"/>
        <v>0</v>
      </c>
      <c r="M140" s="236">
        <f t="shared" si="11"/>
        <v>0</v>
      </c>
      <c r="N140" s="236">
        <f t="shared" si="11"/>
        <v>0</v>
      </c>
      <c r="O140" s="236">
        <f t="shared" si="11"/>
        <v>0</v>
      </c>
      <c r="P140" s="236">
        <f t="shared" si="11"/>
        <v>0</v>
      </c>
      <c r="Q140" s="236">
        <f t="shared" si="11"/>
        <v>0</v>
      </c>
    </row>
    <row r="141" spans="1:17" x14ac:dyDescent="0.25">
      <c r="A141" s="177" t="s">
        <v>98</v>
      </c>
      <c r="B141" s="209">
        <f t="shared" ref="B141:Q141" si="12">IF(B$45=0,0,B$45/B$5)</f>
        <v>0.56751057522967674</v>
      </c>
      <c r="C141" s="209">
        <f t="shared" si="12"/>
        <v>0.58247278339226904</v>
      </c>
      <c r="D141" s="209">
        <f t="shared" si="12"/>
        <v>0.59611159459012197</v>
      </c>
      <c r="E141" s="209">
        <f t="shared" si="12"/>
        <v>0.57529153500107322</v>
      </c>
      <c r="F141" s="209">
        <f t="shared" si="12"/>
        <v>0.58806440733556575</v>
      </c>
      <c r="G141" s="209">
        <f t="shared" si="12"/>
        <v>0.57064151979943767</v>
      </c>
      <c r="H141" s="209">
        <f t="shared" si="12"/>
        <v>0.5908984153503033</v>
      </c>
      <c r="I141" s="209">
        <f t="shared" si="12"/>
        <v>0.58504074676432183</v>
      </c>
      <c r="J141" s="209">
        <f t="shared" si="12"/>
        <v>0.59257268992335776</v>
      </c>
      <c r="K141" s="209">
        <f t="shared" si="12"/>
        <v>0.57661518066413331</v>
      </c>
      <c r="L141" s="209">
        <f t="shared" si="12"/>
        <v>0.58109171233900114</v>
      </c>
      <c r="M141" s="209">
        <f t="shared" si="12"/>
        <v>0.59019061921189642</v>
      </c>
      <c r="N141" s="209">
        <f t="shared" si="12"/>
        <v>0.60332244565009585</v>
      </c>
      <c r="O141" s="209">
        <f t="shared" si="12"/>
        <v>0.60500559219460037</v>
      </c>
      <c r="P141" s="209">
        <f t="shared" si="12"/>
        <v>0.61498018613883021</v>
      </c>
      <c r="Q141" s="209">
        <f t="shared" si="12"/>
        <v>0.61908453776556649</v>
      </c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3">SUM(B144:B149,B151:B153,B155:B156,B158:B159,B160)</f>
        <v>0.99999999999999978</v>
      </c>
      <c r="C143" s="77">
        <f t="shared" si="13"/>
        <v>1</v>
      </c>
      <c r="D143" s="77">
        <f t="shared" si="13"/>
        <v>1</v>
      </c>
      <c r="E143" s="77">
        <f t="shared" si="13"/>
        <v>1</v>
      </c>
      <c r="F143" s="77">
        <f t="shared" si="13"/>
        <v>1</v>
      </c>
      <c r="G143" s="77">
        <f t="shared" si="13"/>
        <v>1</v>
      </c>
      <c r="H143" s="77">
        <f t="shared" si="13"/>
        <v>1</v>
      </c>
      <c r="I143" s="77">
        <f t="shared" si="13"/>
        <v>1</v>
      </c>
      <c r="J143" s="77">
        <f t="shared" si="13"/>
        <v>1</v>
      </c>
      <c r="K143" s="77">
        <f t="shared" si="13"/>
        <v>1</v>
      </c>
      <c r="L143" s="77">
        <f t="shared" si="13"/>
        <v>1</v>
      </c>
      <c r="M143" s="77">
        <f t="shared" si="13"/>
        <v>1</v>
      </c>
      <c r="N143" s="77">
        <f t="shared" si="13"/>
        <v>1</v>
      </c>
      <c r="O143" s="77">
        <f t="shared" si="13"/>
        <v>1</v>
      </c>
      <c r="P143" s="77">
        <f t="shared" si="13"/>
        <v>1</v>
      </c>
      <c r="Q143" s="77">
        <f t="shared" si="13"/>
        <v>1</v>
      </c>
    </row>
    <row r="144" spans="1:17" x14ac:dyDescent="0.25">
      <c r="A144" s="132" t="s">
        <v>83</v>
      </c>
      <c r="B144" s="240">
        <f t="shared" ref="B144:Q144" si="14">IF(B$48=0,0,B$48/B$47)</f>
        <v>0</v>
      </c>
      <c r="C144" s="240">
        <f t="shared" si="14"/>
        <v>0</v>
      </c>
      <c r="D144" s="240">
        <f t="shared" si="14"/>
        <v>0</v>
      </c>
      <c r="E144" s="240">
        <f t="shared" si="14"/>
        <v>0</v>
      </c>
      <c r="F144" s="240">
        <f t="shared" si="14"/>
        <v>0</v>
      </c>
      <c r="G144" s="240">
        <f t="shared" si="14"/>
        <v>0</v>
      </c>
      <c r="H144" s="240">
        <f t="shared" si="14"/>
        <v>0</v>
      </c>
      <c r="I144" s="240">
        <f t="shared" si="14"/>
        <v>0</v>
      </c>
      <c r="J144" s="240">
        <f t="shared" si="14"/>
        <v>0</v>
      </c>
      <c r="K144" s="240">
        <f t="shared" si="14"/>
        <v>0</v>
      </c>
      <c r="L144" s="240">
        <f t="shared" si="14"/>
        <v>0</v>
      </c>
      <c r="M144" s="240">
        <f t="shared" si="14"/>
        <v>0</v>
      </c>
      <c r="N144" s="240">
        <f t="shared" si="14"/>
        <v>0</v>
      </c>
      <c r="O144" s="240">
        <f t="shared" si="14"/>
        <v>0</v>
      </c>
      <c r="P144" s="240">
        <f t="shared" si="14"/>
        <v>0</v>
      </c>
      <c r="Q144" s="240">
        <f t="shared" si="14"/>
        <v>0</v>
      </c>
    </row>
    <row r="145" spans="1:17" x14ac:dyDescent="0.25">
      <c r="A145" s="76" t="s">
        <v>82</v>
      </c>
      <c r="B145" s="239">
        <f t="shared" ref="B145:Q145" si="15">IF(B$49=0,0,B$49/B$47)</f>
        <v>0</v>
      </c>
      <c r="C145" s="239">
        <f t="shared" si="15"/>
        <v>0</v>
      </c>
      <c r="D145" s="239">
        <f t="shared" si="15"/>
        <v>0</v>
      </c>
      <c r="E145" s="239">
        <f t="shared" si="15"/>
        <v>0</v>
      </c>
      <c r="F145" s="239">
        <f t="shared" si="15"/>
        <v>0</v>
      </c>
      <c r="G145" s="239">
        <f t="shared" si="15"/>
        <v>0</v>
      </c>
      <c r="H145" s="239">
        <f t="shared" si="15"/>
        <v>0</v>
      </c>
      <c r="I145" s="239">
        <f t="shared" si="15"/>
        <v>0</v>
      </c>
      <c r="J145" s="239">
        <f t="shared" si="15"/>
        <v>0</v>
      </c>
      <c r="K145" s="239">
        <f t="shared" si="15"/>
        <v>0</v>
      </c>
      <c r="L145" s="239">
        <f t="shared" si="15"/>
        <v>0</v>
      </c>
      <c r="M145" s="239">
        <f t="shared" si="15"/>
        <v>0</v>
      </c>
      <c r="N145" s="239">
        <f t="shared" si="15"/>
        <v>0</v>
      </c>
      <c r="O145" s="239">
        <f t="shared" si="15"/>
        <v>0</v>
      </c>
      <c r="P145" s="239">
        <f t="shared" si="15"/>
        <v>0</v>
      </c>
      <c r="Q145" s="239">
        <f t="shared" si="15"/>
        <v>0</v>
      </c>
    </row>
    <row r="146" spans="1:17" x14ac:dyDescent="0.25">
      <c r="A146" s="76" t="s">
        <v>81</v>
      </c>
      <c r="B146" s="239">
        <f t="shared" ref="B146:Q146" si="16">IF(B$50=0,0,B$50/B$47)</f>
        <v>0</v>
      </c>
      <c r="C146" s="239">
        <f t="shared" si="16"/>
        <v>0</v>
      </c>
      <c r="D146" s="239">
        <f t="shared" si="16"/>
        <v>0</v>
      </c>
      <c r="E146" s="239">
        <f t="shared" si="16"/>
        <v>0</v>
      </c>
      <c r="F146" s="239">
        <f t="shared" si="16"/>
        <v>0</v>
      </c>
      <c r="G146" s="239">
        <f t="shared" si="16"/>
        <v>0</v>
      </c>
      <c r="H146" s="239">
        <f t="shared" si="16"/>
        <v>0</v>
      </c>
      <c r="I146" s="239">
        <f t="shared" si="16"/>
        <v>0</v>
      </c>
      <c r="J146" s="239">
        <f t="shared" si="16"/>
        <v>0</v>
      </c>
      <c r="K146" s="239">
        <f t="shared" si="16"/>
        <v>0</v>
      </c>
      <c r="L146" s="239">
        <f t="shared" si="16"/>
        <v>0</v>
      </c>
      <c r="M146" s="239">
        <f t="shared" si="16"/>
        <v>0</v>
      </c>
      <c r="N146" s="239">
        <f t="shared" si="16"/>
        <v>0</v>
      </c>
      <c r="O146" s="239">
        <f t="shared" si="16"/>
        <v>0</v>
      </c>
      <c r="P146" s="239">
        <f t="shared" si="16"/>
        <v>0</v>
      </c>
      <c r="Q146" s="239">
        <f t="shared" si="16"/>
        <v>0</v>
      </c>
    </row>
    <row r="147" spans="1:17" x14ac:dyDescent="0.25">
      <c r="A147" s="76" t="s">
        <v>80</v>
      </c>
      <c r="B147" s="239">
        <f t="shared" ref="B147:Q147" si="17">IF(B$51=0,0,B$51/B$47)</f>
        <v>0</v>
      </c>
      <c r="C147" s="239">
        <f t="shared" si="17"/>
        <v>0</v>
      </c>
      <c r="D147" s="239">
        <f t="shared" si="17"/>
        <v>0</v>
      </c>
      <c r="E147" s="239">
        <f t="shared" si="17"/>
        <v>0</v>
      </c>
      <c r="F147" s="239">
        <f t="shared" si="17"/>
        <v>0</v>
      </c>
      <c r="G147" s="239">
        <f t="shared" si="17"/>
        <v>0</v>
      </c>
      <c r="H147" s="239">
        <f t="shared" si="17"/>
        <v>0</v>
      </c>
      <c r="I147" s="239">
        <f t="shared" si="17"/>
        <v>0</v>
      </c>
      <c r="J147" s="239">
        <f t="shared" si="17"/>
        <v>0</v>
      </c>
      <c r="K147" s="239">
        <f t="shared" si="17"/>
        <v>0</v>
      </c>
      <c r="L147" s="239">
        <f t="shared" si="17"/>
        <v>0</v>
      </c>
      <c r="M147" s="239">
        <f t="shared" si="17"/>
        <v>0</v>
      </c>
      <c r="N147" s="239">
        <f t="shared" si="17"/>
        <v>0</v>
      </c>
      <c r="O147" s="239">
        <f t="shared" si="17"/>
        <v>0</v>
      </c>
      <c r="P147" s="239">
        <f t="shared" si="17"/>
        <v>0</v>
      </c>
      <c r="Q147" s="239">
        <f t="shared" si="17"/>
        <v>0</v>
      </c>
    </row>
    <row r="148" spans="1:17" x14ac:dyDescent="0.25">
      <c r="A148" s="129" t="s">
        <v>79</v>
      </c>
      <c r="B148" s="238">
        <f t="shared" ref="B148:Q148" si="18">IF(B$52=0,0,B$52/B$47)</f>
        <v>9.5349229978377518E-4</v>
      </c>
      <c r="C148" s="238">
        <f t="shared" si="18"/>
        <v>1.0882373859010207E-3</v>
      </c>
      <c r="D148" s="238">
        <f t="shared" si="18"/>
        <v>1.0350314349412909E-3</v>
      </c>
      <c r="E148" s="238">
        <f t="shared" si="18"/>
        <v>9.7182403696318722E-4</v>
      </c>
      <c r="F148" s="238">
        <f t="shared" si="18"/>
        <v>9.9595976752554316E-4</v>
      </c>
      <c r="G148" s="238">
        <f t="shared" si="18"/>
        <v>1.0039836256882663E-3</v>
      </c>
      <c r="H148" s="238">
        <f t="shared" si="18"/>
        <v>8.1969325201554724E-4</v>
      </c>
      <c r="I148" s="238">
        <f t="shared" si="18"/>
        <v>9.2624996735780126E-4</v>
      </c>
      <c r="J148" s="238">
        <f t="shared" si="18"/>
        <v>7.9431514049955456E-4</v>
      </c>
      <c r="K148" s="238">
        <f t="shared" si="18"/>
        <v>9.0503275392559833E-4</v>
      </c>
      <c r="L148" s="238">
        <f t="shared" si="18"/>
        <v>9.0877608826326641E-4</v>
      </c>
      <c r="M148" s="238">
        <f t="shared" si="18"/>
        <v>8.3172459035354702E-4</v>
      </c>
      <c r="N148" s="238">
        <f t="shared" si="18"/>
        <v>8.8073285127985071E-4</v>
      </c>
      <c r="O148" s="238">
        <f t="shared" si="18"/>
        <v>8.7025229580491167E-4</v>
      </c>
      <c r="P148" s="238">
        <f t="shared" si="18"/>
        <v>8.3968724143262681E-4</v>
      </c>
      <c r="Q148" s="238">
        <f t="shared" si="18"/>
        <v>8.7778892210979825E-4</v>
      </c>
    </row>
    <row r="149" spans="1:17" x14ac:dyDescent="0.25">
      <c r="A149" s="127" t="s">
        <v>210</v>
      </c>
      <c r="B149" s="237">
        <f t="shared" ref="B149:Q149" si="19">IF(B$57=0,0,B$57/B$47)</f>
        <v>0</v>
      </c>
      <c r="C149" s="237">
        <f t="shared" si="19"/>
        <v>0</v>
      </c>
      <c r="D149" s="237">
        <f t="shared" si="19"/>
        <v>0</v>
      </c>
      <c r="E149" s="237">
        <f t="shared" si="19"/>
        <v>0</v>
      </c>
      <c r="F149" s="237">
        <f t="shared" si="19"/>
        <v>0</v>
      </c>
      <c r="G149" s="237">
        <f t="shared" si="19"/>
        <v>0</v>
      </c>
      <c r="H149" s="237">
        <f t="shared" si="19"/>
        <v>0</v>
      </c>
      <c r="I149" s="237">
        <f t="shared" si="19"/>
        <v>0</v>
      </c>
      <c r="J149" s="237">
        <f t="shared" si="19"/>
        <v>0</v>
      </c>
      <c r="K149" s="237">
        <f t="shared" si="19"/>
        <v>0</v>
      </c>
      <c r="L149" s="237">
        <f t="shared" si="19"/>
        <v>0</v>
      </c>
      <c r="M149" s="237">
        <f t="shared" si="19"/>
        <v>0</v>
      </c>
      <c r="N149" s="237">
        <f t="shared" si="19"/>
        <v>0</v>
      </c>
      <c r="O149" s="237">
        <f t="shared" si="19"/>
        <v>0</v>
      </c>
      <c r="P149" s="237">
        <f t="shared" si="19"/>
        <v>0</v>
      </c>
      <c r="Q149" s="237">
        <f t="shared" si="19"/>
        <v>0</v>
      </c>
    </row>
    <row r="150" spans="1:17" x14ac:dyDescent="0.25">
      <c r="A150" s="127" t="s">
        <v>209</v>
      </c>
      <c r="B150" s="237">
        <f t="shared" ref="B150:Q150" si="20">IF(B$58=0,0,B$58/B$47)</f>
        <v>8.0338363697326248E-2</v>
      </c>
      <c r="C150" s="237">
        <f t="shared" si="20"/>
        <v>8.972525513084624E-2</v>
      </c>
      <c r="D150" s="237">
        <f t="shared" si="20"/>
        <v>8.8348218775169365E-2</v>
      </c>
      <c r="E150" s="237">
        <f t="shared" si="20"/>
        <v>8.4783431755270991E-2</v>
      </c>
      <c r="F150" s="237">
        <f t="shared" si="20"/>
        <v>8.6016606331901391E-2</v>
      </c>
      <c r="G150" s="237">
        <f t="shared" si="20"/>
        <v>8.4665205810455002E-2</v>
      </c>
      <c r="H150" s="237">
        <f t="shared" si="20"/>
        <v>6.845745555981457E-2</v>
      </c>
      <c r="I150" s="237">
        <f t="shared" si="20"/>
        <v>7.1444543181883383E-2</v>
      </c>
      <c r="J150" s="237">
        <f t="shared" si="20"/>
        <v>6.4572831743340109E-2</v>
      </c>
      <c r="K150" s="237">
        <f t="shared" si="20"/>
        <v>7.0363050084048279E-2</v>
      </c>
      <c r="L150" s="237">
        <f t="shared" si="20"/>
        <v>6.8387756541275393E-2</v>
      </c>
      <c r="M150" s="237">
        <f t="shared" si="20"/>
        <v>6.3983079695938569E-2</v>
      </c>
      <c r="N150" s="237">
        <f t="shared" si="20"/>
        <v>6.5022162421991464E-2</v>
      </c>
      <c r="O150" s="237">
        <f t="shared" si="20"/>
        <v>6.2251441702244066E-2</v>
      </c>
      <c r="P150" s="237">
        <f t="shared" si="20"/>
        <v>5.8539732289996961E-2</v>
      </c>
      <c r="Q150" s="237">
        <f t="shared" si="20"/>
        <v>5.88413314755106E-2</v>
      </c>
    </row>
    <row r="151" spans="1:17" x14ac:dyDescent="0.25">
      <c r="A151" s="142" t="s">
        <v>225</v>
      </c>
      <c r="B151" s="235">
        <f t="shared" ref="B151:Q151" si="21">IF(B$59=0,0,B$59/B$47)</f>
        <v>7.3597065127553013E-2</v>
      </c>
      <c r="C151" s="235">
        <f t="shared" si="21"/>
        <v>8.4968595532973867E-2</v>
      </c>
      <c r="D151" s="235">
        <f t="shared" si="21"/>
        <v>8.2432966251703113E-2</v>
      </c>
      <c r="E151" s="235">
        <f t="shared" si="21"/>
        <v>7.8177015907470615E-2</v>
      </c>
      <c r="F151" s="235">
        <f t="shared" si="21"/>
        <v>8.0498818041758444E-2</v>
      </c>
      <c r="G151" s="235">
        <f t="shared" si="21"/>
        <v>7.8588764540393638E-2</v>
      </c>
      <c r="H151" s="235">
        <f t="shared" si="21"/>
        <v>6.3336032964303624E-2</v>
      </c>
      <c r="I151" s="235">
        <f t="shared" si="21"/>
        <v>6.8286095021324211E-2</v>
      </c>
      <c r="J151" s="235">
        <f t="shared" si="21"/>
        <v>6.028237604265111E-2</v>
      </c>
      <c r="K151" s="235">
        <f t="shared" si="21"/>
        <v>6.5530213544238838E-2</v>
      </c>
      <c r="L151" s="235">
        <f t="shared" si="21"/>
        <v>6.5548066510341743E-2</v>
      </c>
      <c r="M151" s="235">
        <f t="shared" si="21"/>
        <v>6.1532194862800198E-2</v>
      </c>
      <c r="N151" s="235">
        <f t="shared" si="21"/>
        <v>6.3405157202968396E-2</v>
      </c>
      <c r="O151" s="235">
        <f t="shared" si="21"/>
        <v>6.0381799117440772E-2</v>
      </c>
      <c r="P151" s="235">
        <f t="shared" si="21"/>
        <v>5.7780020108403926E-2</v>
      </c>
      <c r="Q151" s="235">
        <f t="shared" si="21"/>
        <v>5.8512308101059153E-2</v>
      </c>
    </row>
    <row r="152" spans="1:17" x14ac:dyDescent="0.25">
      <c r="A152" s="142" t="s">
        <v>224</v>
      </c>
      <c r="B152" s="235">
        <f t="shared" ref="B152:Q152" si="22">IF(B$65=0,0,B$65/B$47)</f>
        <v>6.7412985697732266E-3</v>
      </c>
      <c r="C152" s="235">
        <f t="shared" si="22"/>
        <v>4.7566595978723687E-3</v>
      </c>
      <c r="D152" s="235">
        <f t="shared" si="22"/>
        <v>5.9152525234662419E-3</v>
      </c>
      <c r="E152" s="235">
        <f t="shared" si="22"/>
        <v>6.6064158478003863E-3</v>
      </c>
      <c r="F152" s="235">
        <f t="shared" si="22"/>
        <v>5.5177882901429488E-3</v>
      </c>
      <c r="G152" s="235">
        <f t="shared" si="22"/>
        <v>6.0764412700613701E-3</v>
      </c>
      <c r="H152" s="235">
        <f t="shared" si="22"/>
        <v>5.1214225955109457E-3</v>
      </c>
      <c r="I152" s="235">
        <f t="shared" si="22"/>
        <v>3.1584481605591709E-3</v>
      </c>
      <c r="J152" s="235">
        <f t="shared" si="22"/>
        <v>4.2904557006889959E-3</v>
      </c>
      <c r="K152" s="235">
        <f t="shared" si="22"/>
        <v>4.8328365398094411E-3</v>
      </c>
      <c r="L152" s="235">
        <f t="shared" si="22"/>
        <v>2.8396900309336469E-3</v>
      </c>
      <c r="M152" s="235">
        <f t="shared" si="22"/>
        <v>2.4508848331383773E-3</v>
      </c>
      <c r="N152" s="235">
        <f t="shared" si="22"/>
        <v>1.61700521902307E-3</v>
      </c>
      <c r="O152" s="235">
        <f t="shared" si="22"/>
        <v>1.869642584803294E-3</v>
      </c>
      <c r="P152" s="235">
        <f t="shared" si="22"/>
        <v>7.5971218159303624E-4</v>
      </c>
      <c r="Q152" s="235">
        <f t="shared" si="22"/>
        <v>3.2902337445144745E-4</v>
      </c>
    </row>
    <row r="153" spans="1:17" x14ac:dyDescent="0.25">
      <c r="A153" s="142" t="s">
        <v>223</v>
      </c>
      <c r="B153" s="259">
        <f t="shared" ref="B153:Q153" si="23">IF(B$76=0,0,B$76/B$47)</f>
        <v>0</v>
      </c>
      <c r="C153" s="259">
        <f t="shared" si="23"/>
        <v>0</v>
      </c>
      <c r="D153" s="259">
        <f t="shared" si="23"/>
        <v>0</v>
      </c>
      <c r="E153" s="259">
        <f t="shared" si="23"/>
        <v>0</v>
      </c>
      <c r="F153" s="259">
        <f t="shared" si="23"/>
        <v>0</v>
      </c>
      <c r="G153" s="259">
        <f t="shared" si="23"/>
        <v>0</v>
      </c>
      <c r="H153" s="259">
        <f t="shared" si="23"/>
        <v>0</v>
      </c>
      <c r="I153" s="259">
        <f t="shared" si="23"/>
        <v>0</v>
      </c>
      <c r="J153" s="259">
        <f t="shared" si="23"/>
        <v>0</v>
      </c>
      <c r="K153" s="259">
        <f t="shared" si="23"/>
        <v>0</v>
      </c>
      <c r="L153" s="259">
        <f t="shared" si="23"/>
        <v>0</v>
      </c>
      <c r="M153" s="259">
        <f t="shared" si="23"/>
        <v>0</v>
      </c>
      <c r="N153" s="259">
        <f t="shared" si="23"/>
        <v>0</v>
      </c>
      <c r="O153" s="259">
        <f t="shared" si="23"/>
        <v>0</v>
      </c>
      <c r="P153" s="259">
        <f t="shared" si="23"/>
        <v>0</v>
      </c>
      <c r="Q153" s="259">
        <f t="shared" si="23"/>
        <v>0</v>
      </c>
    </row>
    <row r="154" spans="1:17" x14ac:dyDescent="0.25">
      <c r="A154" s="127" t="s">
        <v>208</v>
      </c>
      <c r="B154" s="237">
        <f t="shared" ref="B154:Q154" si="24">IF(B$77=0,0,B$77/B$47)</f>
        <v>0.26528707199249696</v>
      </c>
      <c r="C154" s="237">
        <f t="shared" si="24"/>
        <v>0.29677748206012883</v>
      </c>
      <c r="D154" s="237">
        <f t="shared" si="24"/>
        <v>0.26039941667800676</v>
      </c>
      <c r="E154" s="237">
        <f t="shared" si="24"/>
        <v>0.24449732036711894</v>
      </c>
      <c r="F154" s="237">
        <f t="shared" si="24"/>
        <v>0.2505695322317677</v>
      </c>
      <c r="G154" s="237">
        <f t="shared" si="24"/>
        <v>0.25258822259666347</v>
      </c>
      <c r="H154" s="237">
        <f t="shared" si="24"/>
        <v>0.20622334498647765</v>
      </c>
      <c r="I154" s="237">
        <f t="shared" si="24"/>
        <v>0.23303152257561649</v>
      </c>
      <c r="J154" s="237">
        <f t="shared" si="24"/>
        <v>0.19983856746952361</v>
      </c>
      <c r="K154" s="237">
        <f t="shared" si="24"/>
        <v>0.22769356875627983</v>
      </c>
      <c r="L154" s="237">
        <f t="shared" si="24"/>
        <v>0.22863533926203733</v>
      </c>
      <c r="M154" s="237">
        <f t="shared" si="24"/>
        <v>0.20925026125134322</v>
      </c>
      <c r="N154" s="237">
        <f t="shared" si="24"/>
        <v>0.22742653098658738</v>
      </c>
      <c r="O154" s="237">
        <f t="shared" si="24"/>
        <v>0.23686504164948349</v>
      </c>
      <c r="P154" s="237">
        <f t="shared" si="24"/>
        <v>0.25068528154411251</v>
      </c>
      <c r="Q154" s="237">
        <f t="shared" si="24"/>
        <v>0.24232974284225497</v>
      </c>
    </row>
    <row r="155" spans="1:17" x14ac:dyDescent="0.25">
      <c r="A155" s="142" t="s">
        <v>222</v>
      </c>
      <c r="B155" s="259">
        <f t="shared" ref="B155:Q155" si="25">IF(B$78=0,0,B$78/B$47)</f>
        <v>0.26528707199249696</v>
      </c>
      <c r="C155" s="259">
        <f t="shared" si="25"/>
        <v>0.29677748206012883</v>
      </c>
      <c r="D155" s="259">
        <f t="shared" si="25"/>
        <v>0.26039941667800676</v>
      </c>
      <c r="E155" s="259">
        <f t="shared" si="25"/>
        <v>0.24449732036711894</v>
      </c>
      <c r="F155" s="259">
        <f t="shared" si="25"/>
        <v>0.2505695322317677</v>
      </c>
      <c r="G155" s="259">
        <f t="shared" si="25"/>
        <v>0.25258822259666347</v>
      </c>
      <c r="H155" s="259">
        <f t="shared" si="25"/>
        <v>0.20622334498647765</v>
      </c>
      <c r="I155" s="259">
        <f t="shared" si="25"/>
        <v>0.23303152257561649</v>
      </c>
      <c r="J155" s="259">
        <f t="shared" si="25"/>
        <v>0.19983856746952361</v>
      </c>
      <c r="K155" s="259">
        <f t="shared" si="25"/>
        <v>0.22769356875627983</v>
      </c>
      <c r="L155" s="259">
        <f t="shared" si="25"/>
        <v>0.22863533926203733</v>
      </c>
      <c r="M155" s="259">
        <f t="shared" si="25"/>
        <v>0.20925026125134322</v>
      </c>
      <c r="N155" s="259">
        <f t="shared" si="25"/>
        <v>0.22742653098658738</v>
      </c>
      <c r="O155" s="259">
        <f t="shared" si="25"/>
        <v>0.23686504164948349</v>
      </c>
      <c r="P155" s="259">
        <f t="shared" si="25"/>
        <v>0.25068528154411251</v>
      </c>
      <c r="Q155" s="259">
        <f t="shared" si="25"/>
        <v>0.24232974284225497</v>
      </c>
    </row>
    <row r="156" spans="1:17" x14ac:dyDescent="0.25">
      <c r="A156" s="142" t="s">
        <v>221</v>
      </c>
      <c r="B156" s="259">
        <f t="shared" ref="B156:Q156" si="26">IF(B$86=0,0,B$86/B$47)</f>
        <v>0</v>
      </c>
      <c r="C156" s="259">
        <f t="shared" si="26"/>
        <v>0</v>
      </c>
      <c r="D156" s="259">
        <f t="shared" si="26"/>
        <v>0</v>
      </c>
      <c r="E156" s="259">
        <f t="shared" si="26"/>
        <v>0</v>
      </c>
      <c r="F156" s="259">
        <f t="shared" si="26"/>
        <v>0</v>
      </c>
      <c r="G156" s="259">
        <f t="shared" si="26"/>
        <v>0</v>
      </c>
      <c r="H156" s="259">
        <f t="shared" si="26"/>
        <v>0</v>
      </c>
      <c r="I156" s="259">
        <f t="shared" si="26"/>
        <v>0</v>
      </c>
      <c r="J156" s="259">
        <f t="shared" si="26"/>
        <v>0</v>
      </c>
      <c r="K156" s="259">
        <f t="shared" si="26"/>
        <v>0</v>
      </c>
      <c r="L156" s="259">
        <f t="shared" si="26"/>
        <v>0</v>
      </c>
      <c r="M156" s="259">
        <f t="shared" si="26"/>
        <v>0</v>
      </c>
      <c r="N156" s="259">
        <f t="shared" si="26"/>
        <v>0</v>
      </c>
      <c r="O156" s="259">
        <f t="shared" si="26"/>
        <v>0</v>
      </c>
      <c r="P156" s="259">
        <f t="shared" si="26"/>
        <v>0</v>
      </c>
      <c r="Q156" s="259">
        <f t="shared" si="26"/>
        <v>0</v>
      </c>
    </row>
    <row r="157" spans="1:17" x14ac:dyDescent="0.25">
      <c r="A157" s="127" t="s">
        <v>207</v>
      </c>
      <c r="B157" s="237">
        <f t="shared" ref="B157:Q157" si="27">IF(B$87=0,0,B$87/B$47)</f>
        <v>3.0234754386585374E-2</v>
      </c>
      <c r="C157" s="237">
        <f t="shared" si="27"/>
        <v>3.4928201113251005E-2</v>
      </c>
      <c r="D157" s="237">
        <f t="shared" si="27"/>
        <v>3.6090210141771807E-2</v>
      </c>
      <c r="E157" s="237">
        <f t="shared" si="27"/>
        <v>3.3632761432948285E-2</v>
      </c>
      <c r="F157" s="237">
        <f t="shared" si="27"/>
        <v>3.539351602538543E-2</v>
      </c>
      <c r="G157" s="237">
        <f t="shared" si="27"/>
        <v>3.185612920154527E-2</v>
      </c>
      <c r="H157" s="237">
        <f t="shared" si="27"/>
        <v>2.525646743673569E-2</v>
      </c>
      <c r="I157" s="237">
        <f t="shared" si="27"/>
        <v>2.8562221385982668E-2</v>
      </c>
      <c r="J157" s="237">
        <f t="shared" si="27"/>
        <v>2.4323766158092921E-2</v>
      </c>
      <c r="K157" s="237">
        <f t="shared" si="27"/>
        <v>2.6168746729295832E-2</v>
      </c>
      <c r="L157" s="237">
        <f t="shared" si="27"/>
        <v>2.6798631624632252E-2</v>
      </c>
      <c r="M157" s="237">
        <f t="shared" si="27"/>
        <v>2.4474595294245012E-2</v>
      </c>
      <c r="N157" s="237">
        <f t="shared" si="27"/>
        <v>2.6203094528329012E-2</v>
      </c>
      <c r="O157" s="237">
        <f t="shared" si="27"/>
        <v>2.5836617852764435E-2</v>
      </c>
      <c r="P157" s="237">
        <f t="shared" si="27"/>
        <v>2.5006343754330352E-2</v>
      </c>
      <c r="Q157" s="237">
        <f t="shared" si="27"/>
        <v>2.5368492591489558E-2</v>
      </c>
    </row>
    <row r="158" spans="1:17" x14ac:dyDescent="0.25">
      <c r="A158" s="142" t="s">
        <v>220</v>
      </c>
      <c r="B158" s="259">
        <f t="shared" ref="B158:Q158" si="28">IF(B$88=0,0,B$88/B$47)</f>
        <v>3.0234754386585374E-2</v>
      </c>
      <c r="C158" s="259">
        <f t="shared" si="28"/>
        <v>3.4928201113251005E-2</v>
      </c>
      <c r="D158" s="259">
        <f t="shared" si="28"/>
        <v>3.6090210141771807E-2</v>
      </c>
      <c r="E158" s="259">
        <f t="shared" si="28"/>
        <v>3.3632761432948285E-2</v>
      </c>
      <c r="F158" s="259">
        <f t="shared" si="28"/>
        <v>3.539351602538543E-2</v>
      </c>
      <c r="G158" s="259">
        <f t="shared" si="28"/>
        <v>3.185612920154527E-2</v>
      </c>
      <c r="H158" s="259">
        <f t="shared" si="28"/>
        <v>2.525646743673569E-2</v>
      </c>
      <c r="I158" s="259">
        <f t="shared" si="28"/>
        <v>2.8562221385982668E-2</v>
      </c>
      <c r="J158" s="259">
        <f t="shared" si="28"/>
        <v>2.4323766158092921E-2</v>
      </c>
      <c r="K158" s="259">
        <f t="shared" si="28"/>
        <v>2.6168746729295832E-2</v>
      </c>
      <c r="L158" s="259">
        <f t="shared" si="28"/>
        <v>2.6798631624632252E-2</v>
      </c>
      <c r="M158" s="259">
        <f t="shared" si="28"/>
        <v>2.4474595294245012E-2</v>
      </c>
      <c r="N158" s="259">
        <f t="shared" si="28"/>
        <v>2.6203094528329012E-2</v>
      </c>
      <c r="O158" s="259">
        <f t="shared" si="28"/>
        <v>2.5836617852764435E-2</v>
      </c>
      <c r="P158" s="259">
        <f t="shared" si="28"/>
        <v>2.5006343754330352E-2</v>
      </c>
      <c r="Q158" s="259">
        <f t="shared" si="28"/>
        <v>2.5368492591489558E-2</v>
      </c>
    </row>
    <row r="159" spans="1:17" x14ac:dyDescent="0.25">
      <c r="A159" s="142" t="s">
        <v>219</v>
      </c>
      <c r="B159" s="259">
        <f t="shared" ref="B159:Q159" si="29">IF(B$94=0,0,B$94/B$47)</f>
        <v>0</v>
      </c>
      <c r="C159" s="259">
        <f t="shared" si="29"/>
        <v>0</v>
      </c>
      <c r="D159" s="259">
        <f t="shared" si="29"/>
        <v>0</v>
      </c>
      <c r="E159" s="259">
        <f t="shared" si="29"/>
        <v>0</v>
      </c>
      <c r="F159" s="259">
        <f t="shared" si="29"/>
        <v>0</v>
      </c>
      <c r="G159" s="259">
        <f t="shared" si="29"/>
        <v>0</v>
      </c>
      <c r="H159" s="259">
        <f t="shared" si="29"/>
        <v>0</v>
      </c>
      <c r="I159" s="259">
        <f t="shared" si="29"/>
        <v>0</v>
      </c>
      <c r="J159" s="259">
        <f t="shared" si="29"/>
        <v>0</v>
      </c>
      <c r="K159" s="259">
        <f t="shared" si="29"/>
        <v>0</v>
      </c>
      <c r="L159" s="259">
        <f t="shared" si="29"/>
        <v>0</v>
      </c>
      <c r="M159" s="259">
        <f t="shared" si="29"/>
        <v>0</v>
      </c>
      <c r="N159" s="259">
        <f t="shared" si="29"/>
        <v>0</v>
      </c>
      <c r="O159" s="259">
        <f t="shared" si="29"/>
        <v>0</v>
      </c>
      <c r="P159" s="259">
        <f t="shared" si="29"/>
        <v>0</v>
      </c>
      <c r="Q159" s="259">
        <f t="shared" si="29"/>
        <v>0</v>
      </c>
    </row>
    <row r="160" spans="1:17" x14ac:dyDescent="0.25">
      <c r="A160" s="177" t="s">
        <v>98</v>
      </c>
      <c r="B160" s="209">
        <f t="shared" ref="B160:Q160" si="30">IF(B$95=0,0,B$95/B$47)</f>
        <v>0.6231863176238075</v>
      </c>
      <c r="C160" s="209">
        <f t="shared" si="30"/>
        <v>0.57748082430987291</v>
      </c>
      <c r="D160" s="209">
        <f t="shared" si="30"/>
        <v>0.61412712297011074</v>
      </c>
      <c r="E160" s="209">
        <f t="shared" si="30"/>
        <v>0.63611466240769865</v>
      </c>
      <c r="F160" s="209">
        <f t="shared" si="30"/>
        <v>0.62702438564341989</v>
      </c>
      <c r="G160" s="209">
        <f t="shared" si="30"/>
        <v>0.62988645876564797</v>
      </c>
      <c r="H160" s="209">
        <f t="shared" si="30"/>
        <v>0.69924303876495653</v>
      </c>
      <c r="I160" s="209">
        <f t="shared" si="30"/>
        <v>0.6660354628891596</v>
      </c>
      <c r="J160" s="209">
        <f t="shared" si="30"/>
        <v>0.71047051948854378</v>
      </c>
      <c r="K160" s="209">
        <f t="shared" si="30"/>
        <v>0.67486960167645049</v>
      </c>
      <c r="L160" s="209">
        <f t="shared" si="30"/>
        <v>0.67526949648379175</v>
      </c>
      <c r="M160" s="209">
        <f t="shared" si="30"/>
        <v>0.70146033916811967</v>
      </c>
      <c r="N160" s="209">
        <f t="shared" si="30"/>
        <v>0.68046747921181228</v>
      </c>
      <c r="O160" s="209">
        <f t="shared" si="30"/>
        <v>0.6741766464997031</v>
      </c>
      <c r="P160" s="209">
        <f t="shared" si="30"/>
        <v>0.66492895517012751</v>
      </c>
      <c r="Q160" s="209">
        <f t="shared" si="30"/>
        <v>0.67258264416863511</v>
      </c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31">SUM(B163:B167,B169:B171,B173:B175,B176)</f>
        <v>1.0000000000000002</v>
      </c>
      <c r="C162" s="77">
        <f t="shared" si="31"/>
        <v>0.99999999999999989</v>
      </c>
      <c r="D162" s="77">
        <f t="shared" si="31"/>
        <v>1.0000000000000002</v>
      </c>
      <c r="E162" s="77">
        <f t="shared" si="31"/>
        <v>0.99999999999999989</v>
      </c>
      <c r="F162" s="77">
        <f t="shared" si="31"/>
        <v>1.0000000000000002</v>
      </c>
      <c r="G162" s="77">
        <f t="shared" si="31"/>
        <v>1</v>
      </c>
      <c r="H162" s="77">
        <f t="shared" si="31"/>
        <v>1</v>
      </c>
      <c r="I162" s="77">
        <f t="shared" si="31"/>
        <v>1</v>
      </c>
      <c r="J162" s="77">
        <f t="shared" si="31"/>
        <v>1</v>
      </c>
      <c r="K162" s="77">
        <f t="shared" si="31"/>
        <v>1</v>
      </c>
      <c r="L162" s="77">
        <f t="shared" si="31"/>
        <v>1</v>
      </c>
      <c r="M162" s="77">
        <f t="shared" si="31"/>
        <v>1</v>
      </c>
      <c r="N162" s="77">
        <f t="shared" si="31"/>
        <v>1</v>
      </c>
      <c r="O162" s="77">
        <f t="shared" si="31"/>
        <v>1</v>
      </c>
      <c r="P162" s="77">
        <f t="shared" si="31"/>
        <v>0.99999999999999989</v>
      </c>
      <c r="Q162" s="77">
        <f t="shared" si="31"/>
        <v>1</v>
      </c>
    </row>
    <row r="163" spans="1:17" x14ac:dyDescent="0.25">
      <c r="A163" s="132" t="s">
        <v>83</v>
      </c>
      <c r="B163" s="240">
        <f t="shared" ref="B163:Q163" si="32">IF(B$98=0,0,B$98/B$97)</f>
        <v>0</v>
      </c>
      <c r="C163" s="240">
        <f t="shared" si="32"/>
        <v>0</v>
      </c>
      <c r="D163" s="240">
        <f t="shared" si="32"/>
        <v>0</v>
      </c>
      <c r="E163" s="240">
        <f t="shared" si="32"/>
        <v>0</v>
      </c>
      <c r="F163" s="240">
        <f t="shared" si="32"/>
        <v>0</v>
      </c>
      <c r="G163" s="240">
        <f t="shared" si="32"/>
        <v>0</v>
      </c>
      <c r="H163" s="240">
        <f t="shared" si="32"/>
        <v>0</v>
      </c>
      <c r="I163" s="240">
        <f t="shared" si="32"/>
        <v>0</v>
      </c>
      <c r="J163" s="240">
        <f t="shared" si="32"/>
        <v>0</v>
      </c>
      <c r="K163" s="240">
        <f t="shared" si="32"/>
        <v>0</v>
      </c>
      <c r="L163" s="240">
        <f t="shared" si="32"/>
        <v>0</v>
      </c>
      <c r="M163" s="240">
        <f t="shared" si="32"/>
        <v>0</v>
      </c>
      <c r="N163" s="240">
        <f t="shared" si="32"/>
        <v>0</v>
      </c>
      <c r="O163" s="240">
        <f t="shared" si="32"/>
        <v>0</v>
      </c>
      <c r="P163" s="240">
        <f t="shared" si="32"/>
        <v>0</v>
      </c>
      <c r="Q163" s="240">
        <f t="shared" si="32"/>
        <v>0</v>
      </c>
    </row>
    <row r="164" spans="1:17" x14ac:dyDescent="0.25">
      <c r="A164" s="76" t="s">
        <v>82</v>
      </c>
      <c r="B164" s="239">
        <f t="shared" ref="B164:Q164" si="33">IF(B$99=0,0,B$99/B$97)</f>
        <v>0</v>
      </c>
      <c r="C164" s="239">
        <f t="shared" si="33"/>
        <v>0</v>
      </c>
      <c r="D164" s="239">
        <f t="shared" si="33"/>
        <v>0</v>
      </c>
      <c r="E164" s="239">
        <f t="shared" si="33"/>
        <v>0</v>
      </c>
      <c r="F164" s="239">
        <f t="shared" si="33"/>
        <v>0</v>
      </c>
      <c r="G164" s="239">
        <f t="shared" si="33"/>
        <v>0</v>
      </c>
      <c r="H164" s="239">
        <f t="shared" si="33"/>
        <v>0</v>
      </c>
      <c r="I164" s="239">
        <f t="shared" si="33"/>
        <v>0</v>
      </c>
      <c r="J164" s="239">
        <f t="shared" si="33"/>
        <v>0</v>
      </c>
      <c r="K164" s="239">
        <f t="shared" si="33"/>
        <v>0</v>
      </c>
      <c r="L164" s="239">
        <f t="shared" si="33"/>
        <v>0</v>
      </c>
      <c r="M164" s="239">
        <f t="shared" si="33"/>
        <v>0</v>
      </c>
      <c r="N164" s="239">
        <f t="shared" si="33"/>
        <v>0</v>
      </c>
      <c r="O164" s="239">
        <f t="shared" si="33"/>
        <v>0</v>
      </c>
      <c r="P164" s="239">
        <f t="shared" si="33"/>
        <v>0</v>
      </c>
      <c r="Q164" s="239">
        <f t="shared" si="33"/>
        <v>0</v>
      </c>
    </row>
    <row r="165" spans="1:17" x14ac:dyDescent="0.25">
      <c r="A165" s="76" t="s">
        <v>81</v>
      </c>
      <c r="B165" s="239">
        <f t="shared" ref="B165:Q165" si="34">IF(B$100=0,0,B$100/B$97)</f>
        <v>0</v>
      </c>
      <c r="C165" s="239">
        <f t="shared" si="34"/>
        <v>0</v>
      </c>
      <c r="D165" s="239">
        <f t="shared" si="34"/>
        <v>0</v>
      </c>
      <c r="E165" s="239">
        <f t="shared" si="34"/>
        <v>0</v>
      </c>
      <c r="F165" s="239">
        <f t="shared" si="34"/>
        <v>0</v>
      </c>
      <c r="G165" s="239">
        <f t="shared" si="34"/>
        <v>0</v>
      </c>
      <c r="H165" s="239">
        <f t="shared" si="34"/>
        <v>0</v>
      </c>
      <c r="I165" s="239">
        <f t="shared" si="34"/>
        <v>0</v>
      </c>
      <c r="J165" s="239">
        <f t="shared" si="34"/>
        <v>0</v>
      </c>
      <c r="K165" s="239">
        <f t="shared" si="34"/>
        <v>0</v>
      </c>
      <c r="L165" s="239">
        <f t="shared" si="34"/>
        <v>0</v>
      </c>
      <c r="M165" s="239">
        <f t="shared" si="34"/>
        <v>0</v>
      </c>
      <c r="N165" s="239">
        <f t="shared" si="34"/>
        <v>0</v>
      </c>
      <c r="O165" s="239">
        <f t="shared" si="34"/>
        <v>0</v>
      </c>
      <c r="P165" s="239">
        <f t="shared" si="34"/>
        <v>0</v>
      </c>
      <c r="Q165" s="239">
        <f t="shared" si="34"/>
        <v>0</v>
      </c>
    </row>
    <row r="166" spans="1:17" x14ac:dyDescent="0.25">
      <c r="A166" s="76" t="s">
        <v>80</v>
      </c>
      <c r="B166" s="239">
        <f t="shared" ref="B166:Q166" si="35">IF(B$101=0,0,B$101/B$97)</f>
        <v>0</v>
      </c>
      <c r="C166" s="239">
        <f t="shared" si="35"/>
        <v>0</v>
      </c>
      <c r="D166" s="239">
        <f t="shared" si="35"/>
        <v>0</v>
      </c>
      <c r="E166" s="239">
        <f t="shared" si="35"/>
        <v>0</v>
      </c>
      <c r="F166" s="239">
        <f t="shared" si="35"/>
        <v>0</v>
      </c>
      <c r="G166" s="239">
        <f t="shared" si="35"/>
        <v>0</v>
      </c>
      <c r="H166" s="239">
        <f t="shared" si="35"/>
        <v>0</v>
      </c>
      <c r="I166" s="239">
        <f t="shared" si="35"/>
        <v>0</v>
      </c>
      <c r="J166" s="239">
        <f t="shared" si="35"/>
        <v>0</v>
      </c>
      <c r="K166" s="239">
        <f t="shared" si="35"/>
        <v>0</v>
      </c>
      <c r="L166" s="239">
        <f t="shared" si="35"/>
        <v>0</v>
      </c>
      <c r="M166" s="239">
        <f t="shared" si="35"/>
        <v>0</v>
      </c>
      <c r="N166" s="239">
        <f t="shared" si="35"/>
        <v>0</v>
      </c>
      <c r="O166" s="239">
        <f t="shared" si="35"/>
        <v>0</v>
      </c>
      <c r="P166" s="239">
        <f t="shared" si="35"/>
        <v>0</v>
      </c>
      <c r="Q166" s="239">
        <f t="shared" si="35"/>
        <v>0</v>
      </c>
    </row>
    <row r="167" spans="1:17" x14ac:dyDescent="0.25">
      <c r="A167" s="129" t="s">
        <v>79</v>
      </c>
      <c r="B167" s="238">
        <f t="shared" ref="B167:Q167" si="36">IF(B$102=0,0,B$102/B$97)</f>
        <v>3.9535194931224664E-3</v>
      </c>
      <c r="C167" s="238">
        <f t="shared" si="36"/>
        <v>3.9645635161883793E-3</v>
      </c>
      <c r="D167" s="238">
        <f t="shared" si="36"/>
        <v>3.9646578244618416E-3</v>
      </c>
      <c r="E167" s="238">
        <f t="shared" si="36"/>
        <v>3.9428839751699937E-3</v>
      </c>
      <c r="F167" s="238">
        <f t="shared" si="36"/>
        <v>3.9424737651220093E-3</v>
      </c>
      <c r="G167" s="238">
        <f t="shared" si="36"/>
        <v>3.9795592974885882E-3</v>
      </c>
      <c r="H167" s="238">
        <f t="shared" si="36"/>
        <v>4.0416194823227405E-3</v>
      </c>
      <c r="I167" s="238">
        <f t="shared" si="36"/>
        <v>4.0774281567416927E-3</v>
      </c>
      <c r="J167" s="238">
        <f t="shared" si="36"/>
        <v>4.08826802521353E-3</v>
      </c>
      <c r="K167" s="238">
        <f t="shared" si="36"/>
        <v>4.1808306302576134E-3</v>
      </c>
      <c r="L167" s="238">
        <f t="shared" si="36"/>
        <v>4.1432376144686697E-3</v>
      </c>
      <c r="M167" s="238">
        <f t="shared" si="36"/>
        <v>4.2112149061734683E-3</v>
      </c>
      <c r="N167" s="238">
        <f t="shared" si="36"/>
        <v>4.1533555407613785E-3</v>
      </c>
      <c r="O167" s="238">
        <f t="shared" si="36"/>
        <v>4.1474606188770602E-3</v>
      </c>
      <c r="P167" s="238">
        <f t="shared" si="36"/>
        <v>4.1508864855251083E-3</v>
      </c>
      <c r="Q167" s="238">
        <f t="shared" si="36"/>
        <v>4.2225173047452033E-3</v>
      </c>
    </row>
    <row r="168" spans="1:17" x14ac:dyDescent="0.25">
      <c r="A168" s="127" t="s">
        <v>206</v>
      </c>
      <c r="B168" s="237">
        <f t="shared" ref="B168:Q168" si="37">IF(B$107=0,0,B$107/B$97)</f>
        <v>0.75124361865744504</v>
      </c>
      <c r="C168" s="237">
        <f t="shared" si="37"/>
        <v>0.76252768104651536</v>
      </c>
      <c r="D168" s="237">
        <f t="shared" si="37"/>
        <v>0.75843922812923892</v>
      </c>
      <c r="E168" s="237">
        <f t="shared" si="37"/>
        <v>0.75722645937104804</v>
      </c>
      <c r="F168" s="237">
        <f t="shared" si="37"/>
        <v>0.74648873359772183</v>
      </c>
      <c r="G168" s="237">
        <f t="shared" si="37"/>
        <v>0.75580984751766112</v>
      </c>
      <c r="H168" s="237">
        <f t="shared" si="37"/>
        <v>0.74624996867832927</v>
      </c>
      <c r="I168" s="237">
        <f t="shared" si="37"/>
        <v>0.75345574674355731</v>
      </c>
      <c r="J168" s="237">
        <f t="shared" si="37"/>
        <v>0.72133878498823734</v>
      </c>
      <c r="K168" s="237">
        <f t="shared" si="37"/>
        <v>0.72296647788294854</v>
      </c>
      <c r="L168" s="237">
        <f t="shared" si="37"/>
        <v>0.7321553244222444</v>
      </c>
      <c r="M168" s="237">
        <f t="shared" si="37"/>
        <v>0.73450284532934218</v>
      </c>
      <c r="N168" s="237">
        <f t="shared" si="37"/>
        <v>0.74048310526629735</v>
      </c>
      <c r="O168" s="237">
        <f t="shared" si="37"/>
        <v>0.73787094855777435</v>
      </c>
      <c r="P168" s="237">
        <f t="shared" si="37"/>
        <v>0.74076619695614709</v>
      </c>
      <c r="Q168" s="237">
        <f t="shared" si="37"/>
        <v>0.73127994134272745</v>
      </c>
    </row>
    <row r="169" spans="1:17" x14ac:dyDescent="0.25">
      <c r="A169" s="142" t="s">
        <v>218</v>
      </c>
      <c r="B169" s="235">
        <f t="shared" ref="B169:Q169" si="38">IF(B$108=0,0,B$108/B$97)</f>
        <v>0.75124361865744504</v>
      </c>
      <c r="C169" s="235">
        <f t="shared" si="38"/>
        <v>0.76252768104651536</v>
      </c>
      <c r="D169" s="235">
        <f t="shared" si="38"/>
        <v>0.75843922812923892</v>
      </c>
      <c r="E169" s="235">
        <f t="shared" si="38"/>
        <v>0.75722645937104804</v>
      </c>
      <c r="F169" s="235">
        <f t="shared" si="38"/>
        <v>0.74648873359772183</v>
      </c>
      <c r="G169" s="235">
        <f t="shared" si="38"/>
        <v>0.75580984751766112</v>
      </c>
      <c r="H169" s="235">
        <f t="shared" si="38"/>
        <v>0.74624996867832927</v>
      </c>
      <c r="I169" s="235">
        <f t="shared" si="38"/>
        <v>0.75345574674355731</v>
      </c>
      <c r="J169" s="235">
        <f t="shared" si="38"/>
        <v>0.72133878498823734</v>
      </c>
      <c r="K169" s="235">
        <f t="shared" si="38"/>
        <v>0.72296647788294854</v>
      </c>
      <c r="L169" s="235">
        <f t="shared" si="38"/>
        <v>0.7321553244222444</v>
      </c>
      <c r="M169" s="235">
        <f t="shared" si="38"/>
        <v>0.73450284532934218</v>
      </c>
      <c r="N169" s="235">
        <f t="shared" si="38"/>
        <v>0.74048310526629735</v>
      </c>
      <c r="O169" s="235">
        <f t="shared" si="38"/>
        <v>0.73787094855777435</v>
      </c>
      <c r="P169" s="235">
        <f t="shared" si="38"/>
        <v>0.74076619695614709</v>
      </c>
      <c r="Q169" s="235">
        <f t="shared" si="38"/>
        <v>0.73127994134272745</v>
      </c>
    </row>
    <row r="170" spans="1:17" x14ac:dyDescent="0.25">
      <c r="A170" s="142" t="s">
        <v>217</v>
      </c>
      <c r="B170" s="235">
        <f t="shared" ref="B170:Q170" si="39">IF(B$114=0,0,B$114/B$97)</f>
        <v>0</v>
      </c>
      <c r="C170" s="235">
        <f t="shared" si="39"/>
        <v>0</v>
      </c>
      <c r="D170" s="235">
        <f t="shared" si="39"/>
        <v>0</v>
      </c>
      <c r="E170" s="235">
        <f t="shared" si="39"/>
        <v>0</v>
      </c>
      <c r="F170" s="235">
        <f t="shared" si="39"/>
        <v>0</v>
      </c>
      <c r="G170" s="235">
        <f t="shared" si="39"/>
        <v>0</v>
      </c>
      <c r="H170" s="235">
        <f t="shared" si="39"/>
        <v>0</v>
      </c>
      <c r="I170" s="235">
        <f t="shared" si="39"/>
        <v>0</v>
      </c>
      <c r="J170" s="235">
        <f t="shared" si="39"/>
        <v>0</v>
      </c>
      <c r="K170" s="235">
        <f t="shared" si="39"/>
        <v>0</v>
      </c>
      <c r="L170" s="235">
        <f t="shared" si="39"/>
        <v>0</v>
      </c>
      <c r="M170" s="235">
        <f t="shared" si="39"/>
        <v>0</v>
      </c>
      <c r="N170" s="235">
        <f t="shared" si="39"/>
        <v>0</v>
      </c>
      <c r="O170" s="235">
        <f t="shared" si="39"/>
        <v>0</v>
      </c>
      <c r="P170" s="235">
        <f t="shared" si="39"/>
        <v>0</v>
      </c>
      <c r="Q170" s="235">
        <f t="shared" si="39"/>
        <v>0</v>
      </c>
    </row>
    <row r="171" spans="1:17" x14ac:dyDescent="0.25">
      <c r="A171" s="127" t="s">
        <v>205</v>
      </c>
      <c r="B171" s="237">
        <f t="shared" ref="B171:Q171" si="40">IF(B$115=0,0,B$115/B$97)</f>
        <v>0</v>
      </c>
      <c r="C171" s="237">
        <f t="shared" si="40"/>
        <v>0</v>
      </c>
      <c r="D171" s="237">
        <f t="shared" si="40"/>
        <v>0</v>
      </c>
      <c r="E171" s="237">
        <f t="shared" si="40"/>
        <v>0</v>
      </c>
      <c r="F171" s="237">
        <f t="shared" si="40"/>
        <v>0</v>
      </c>
      <c r="G171" s="237">
        <f t="shared" si="40"/>
        <v>0</v>
      </c>
      <c r="H171" s="237">
        <f t="shared" si="40"/>
        <v>0</v>
      </c>
      <c r="I171" s="237">
        <f t="shared" si="40"/>
        <v>0</v>
      </c>
      <c r="J171" s="237">
        <f t="shared" si="40"/>
        <v>0</v>
      </c>
      <c r="K171" s="237">
        <f t="shared" si="40"/>
        <v>0</v>
      </c>
      <c r="L171" s="237">
        <f t="shared" si="40"/>
        <v>0</v>
      </c>
      <c r="M171" s="237">
        <f t="shared" si="40"/>
        <v>0</v>
      </c>
      <c r="N171" s="237">
        <f t="shared" si="40"/>
        <v>0</v>
      </c>
      <c r="O171" s="237">
        <f t="shared" si="40"/>
        <v>0</v>
      </c>
      <c r="P171" s="237">
        <f t="shared" si="40"/>
        <v>0</v>
      </c>
      <c r="Q171" s="237">
        <f t="shared" si="40"/>
        <v>0</v>
      </c>
    </row>
    <row r="172" spans="1:17" x14ac:dyDescent="0.25">
      <c r="A172" s="127" t="s">
        <v>204</v>
      </c>
      <c r="B172" s="237">
        <f t="shared" ref="B172:Q172" si="41">IF(B$116=0,0,B$116/B$97)</f>
        <v>5.7666887747459102E-2</v>
      </c>
      <c r="C172" s="237">
        <f t="shared" si="41"/>
        <v>5.8533073819413778E-2</v>
      </c>
      <c r="D172" s="237">
        <f t="shared" si="41"/>
        <v>5.8219236404245159E-2</v>
      </c>
      <c r="E172" s="237">
        <f t="shared" si="41"/>
        <v>5.8126141969756413E-2</v>
      </c>
      <c r="F172" s="237">
        <f t="shared" si="41"/>
        <v>5.7297754329421961E-2</v>
      </c>
      <c r="G172" s="237">
        <f t="shared" si="41"/>
        <v>5.8017400151919786E-2</v>
      </c>
      <c r="H172" s="237">
        <f t="shared" si="41"/>
        <v>5.7283565685688598E-2</v>
      </c>
      <c r="I172" s="237">
        <f t="shared" si="41"/>
        <v>5.7836694903029853E-2</v>
      </c>
      <c r="J172" s="237">
        <f t="shared" si="41"/>
        <v>5.5371335887210965E-2</v>
      </c>
      <c r="K172" s="237">
        <f t="shared" si="41"/>
        <v>5.5496280686894536E-2</v>
      </c>
      <c r="L172" s="237">
        <f t="shared" si="41"/>
        <v>5.6201634008706682E-2</v>
      </c>
      <c r="M172" s="237">
        <f t="shared" si="41"/>
        <v>5.6381834174501468E-2</v>
      </c>
      <c r="N172" s="237">
        <f t="shared" si="41"/>
        <v>5.6840890291479026E-2</v>
      </c>
      <c r="O172" s="237">
        <f t="shared" si="41"/>
        <v>5.6640376178682339E-2</v>
      </c>
      <c r="P172" s="237">
        <f t="shared" si="41"/>
        <v>5.686262094754771E-2</v>
      </c>
      <c r="Q172" s="237">
        <f t="shared" si="41"/>
        <v>5.61344379400429E-2</v>
      </c>
    </row>
    <row r="173" spans="1:17" x14ac:dyDescent="0.25">
      <c r="A173" s="142" t="s">
        <v>216</v>
      </c>
      <c r="B173" s="235">
        <f t="shared" ref="B173:Q173" si="42">IF(B$117=0,0,B$117/B$97)</f>
        <v>5.7666887747459102E-2</v>
      </c>
      <c r="C173" s="235">
        <f t="shared" si="42"/>
        <v>5.8533073819413778E-2</v>
      </c>
      <c r="D173" s="235">
        <f t="shared" si="42"/>
        <v>5.8219236404245159E-2</v>
      </c>
      <c r="E173" s="235">
        <f t="shared" si="42"/>
        <v>5.8126141969756413E-2</v>
      </c>
      <c r="F173" s="235">
        <f t="shared" si="42"/>
        <v>5.7297754329421961E-2</v>
      </c>
      <c r="G173" s="235">
        <f t="shared" si="42"/>
        <v>5.8017400151919786E-2</v>
      </c>
      <c r="H173" s="235">
        <f t="shared" si="42"/>
        <v>5.7283565685688598E-2</v>
      </c>
      <c r="I173" s="235">
        <f t="shared" si="42"/>
        <v>5.7836694903029853E-2</v>
      </c>
      <c r="J173" s="235">
        <f t="shared" si="42"/>
        <v>5.5371335887210965E-2</v>
      </c>
      <c r="K173" s="235">
        <f t="shared" si="42"/>
        <v>5.5496280686894536E-2</v>
      </c>
      <c r="L173" s="235">
        <f t="shared" si="42"/>
        <v>5.6201634008706682E-2</v>
      </c>
      <c r="M173" s="235">
        <f t="shared" si="42"/>
        <v>5.6381834174501468E-2</v>
      </c>
      <c r="N173" s="235">
        <f t="shared" si="42"/>
        <v>5.6840890291479026E-2</v>
      </c>
      <c r="O173" s="235">
        <f t="shared" si="42"/>
        <v>5.6640376178682339E-2</v>
      </c>
      <c r="P173" s="235">
        <f t="shared" si="42"/>
        <v>5.686262094754771E-2</v>
      </c>
      <c r="Q173" s="235">
        <f t="shared" si="42"/>
        <v>5.61344379400429E-2</v>
      </c>
    </row>
    <row r="174" spans="1:17" x14ac:dyDescent="0.25">
      <c r="A174" s="142" t="s">
        <v>215</v>
      </c>
      <c r="B174" s="259">
        <f t="shared" ref="B174:Q174" si="43">IF(B$123=0,0,B$123/B$97)</f>
        <v>0</v>
      </c>
      <c r="C174" s="259">
        <f t="shared" si="43"/>
        <v>0</v>
      </c>
      <c r="D174" s="259">
        <f t="shared" si="43"/>
        <v>0</v>
      </c>
      <c r="E174" s="259">
        <f t="shared" si="43"/>
        <v>0</v>
      </c>
      <c r="F174" s="259">
        <f t="shared" si="43"/>
        <v>0</v>
      </c>
      <c r="G174" s="259">
        <f t="shared" si="43"/>
        <v>0</v>
      </c>
      <c r="H174" s="259">
        <f t="shared" si="43"/>
        <v>0</v>
      </c>
      <c r="I174" s="259">
        <f t="shared" si="43"/>
        <v>0</v>
      </c>
      <c r="J174" s="259">
        <f t="shared" si="43"/>
        <v>0</v>
      </c>
      <c r="K174" s="259">
        <f t="shared" si="43"/>
        <v>0</v>
      </c>
      <c r="L174" s="259">
        <f t="shared" si="43"/>
        <v>0</v>
      </c>
      <c r="M174" s="259">
        <f t="shared" si="43"/>
        <v>0</v>
      </c>
      <c r="N174" s="259">
        <f t="shared" si="43"/>
        <v>0</v>
      </c>
      <c r="O174" s="259">
        <f t="shared" si="43"/>
        <v>0</v>
      </c>
      <c r="P174" s="259">
        <f t="shared" si="43"/>
        <v>0</v>
      </c>
      <c r="Q174" s="259">
        <f t="shared" si="43"/>
        <v>0</v>
      </c>
    </row>
    <row r="175" spans="1:17" x14ac:dyDescent="0.25">
      <c r="A175" s="127" t="s">
        <v>203</v>
      </c>
      <c r="B175" s="236">
        <f t="shared" ref="B175:Q175" si="44">IF(B$124=0,0,B$124/B$97)</f>
        <v>0</v>
      </c>
      <c r="C175" s="236">
        <f t="shared" si="44"/>
        <v>0</v>
      </c>
      <c r="D175" s="236">
        <f t="shared" si="44"/>
        <v>0</v>
      </c>
      <c r="E175" s="236">
        <f t="shared" si="44"/>
        <v>0</v>
      </c>
      <c r="F175" s="236">
        <f t="shared" si="44"/>
        <v>0</v>
      </c>
      <c r="G175" s="236">
        <f t="shared" si="44"/>
        <v>0</v>
      </c>
      <c r="H175" s="236">
        <f t="shared" si="44"/>
        <v>0</v>
      </c>
      <c r="I175" s="236">
        <f t="shared" si="44"/>
        <v>0</v>
      </c>
      <c r="J175" s="236">
        <f t="shared" si="44"/>
        <v>0</v>
      </c>
      <c r="K175" s="236">
        <f t="shared" si="44"/>
        <v>0</v>
      </c>
      <c r="L175" s="236">
        <f t="shared" si="44"/>
        <v>0</v>
      </c>
      <c r="M175" s="236">
        <f t="shared" si="44"/>
        <v>0</v>
      </c>
      <c r="N175" s="236">
        <f t="shared" si="44"/>
        <v>0</v>
      </c>
      <c r="O175" s="236">
        <f t="shared" si="44"/>
        <v>0</v>
      </c>
      <c r="P175" s="236">
        <f t="shared" si="44"/>
        <v>0</v>
      </c>
      <c r="Q175" s="236">
        <f t="shared" si="44"/>
        <v>0</v>
      </c>
    </row>
    <row r="176" spans="1:17" x14ac:dyDescent="0.25">
      <c r="A176" s="177" t="s">
        <v>98</v>
      </c>
      <c r="B176" s="209">
        <f t="shared" ref="B176:Q176" si="45">IF(B$125=0,0,B$125/B$97)</f>
        <v>0.18713597410197352</v>
      </c>
      <c r="C176" s="209">
        <f t="shared" si="45"/>
        <v>0.1749746816178824</v>
      </c>
      <c r="D176" s="209">
        <f t="shared" si="45"/>
        <v>0.17937687764205415</v>
      </c>
      <c r="E176" s="209">
        <f t="shared" si="45"/>
        <v>0.18070451468402551</v>
      </c>
      <c r="F176" s="209">
        <f t="shared" si="45"/>
        <v>0.19227103830773434</v>
      </c>
      <c r="G176" s="209">
        <f t="shared" si="45"/>
        <v>0.18219319303293044</v>
      </c>
      <c r="H176" s="209">
        <f t="shared" si="45"/>
        <v>0.19242484615365948</v>
      </c>
      <c r="I176" s="209">
        <f t="shared" si="45"/>
        <v>0.1846301301966711</v>
      </c>
      <c r="J176" s="209">
        <f t="shared" si="45"/>
        <v>0.21920161109933814</v>
      </c>
      <c r="K176" s="209">
        <f t="shared" si="45"/>
        <v>0.21735641079989937</v>
      </c>
      <c r="L176" s="209">
        <f t="shared" si="45"/>
        <v>0.20749980395458029</v>
      </c>
      <c r="M176" s="209">
        <f t="shared" si="45"/>
        <v>0.20490410558998287</v>
      </c>
      <c r="N176" s="209">
        <f t="shared" si="45"/>
        <v>0.19852264890146226</v>
      </c>
      <c r="O176" s="209">
        <f t="shared" si="45"/>
        <v>0.20134121464466626</v>
      </c>
      <c r="P176" s="209">
        <f t="shared" si="45"/>
        <v>0.19822029561078006</v>
      </c>
      <c r="Q176" s="209">
        <f t="shared" si="45"/>
        <v>0.20836310341248446</v>
      </c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266" t="s">
        <v>133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230</v>
      </c>
      <c r="B180" s="230">
        <f>IF(B$5=0,0,(B$5-B$45)/NMM_fec!B$5)</f>
        <v>3.6098353639082812</v>
      </c>
      <c r="C180" s="230">
        <f>IF(C$5=0,0,(C$5-C$45)/NMM_fec!C$5)</f>
        <v>3.5426903103299554</v>
      </c>
      <c r="D180" s="230">
        <f>IF(D$5=0,0,(D$5-D$45)/NMM_fec!D$5)</f>
        <v>3.4948805227788933</v>
      </c>
      <c r="E180" s="230">
        <f>IF(E$5=0,0,(E$5-E$45)/NMM_fec!E$5)</f>
        <v>3.5305811195796344</v>
      </c>
      <c r="F180" s="230">
        <f>IF(F$5=0,0,(F$5-F$45)/NMM_fec!F$5)</f>
        <v>3.4975383714183224</v>
      </c>
      <c r="G180" s="230">
        <f>IF(G$5=0,0,(G$5-G$45)/NMM_fec!G$5)</f>
        <v>3.5970697118366286</v>
      </c>
      <c r="H180" s="230">
        <f>IF(H$5=0,0,(H$5-H$45)/NMM_fec!H$5)</f>
        <v>3.5431881301085473</v>
      </c>
      <c r="I180" s="230">
        <f>IF(I$5=0,0,(I$5-I$45)/NMM_fec!I$5)</f>
        <v>3.699520086579104</v>
      </c>
      <c r="J180" s="230">
        <f>IF(J$5=0,0,(J$5-J$45)/NMM_fec!J$5)</f>
        <v>3.6188257780300628</v>
      </c>
      <c r="K180" s="230">
        <f>IF(K$5=0,0,(K$5-K$45)/NMM_fec!K$5)</f>
        <v>3.6023410238008888</v>
      </c>
      <c r="L180" s="230">
        <f>IF(L$5=0,0,(L$5-L$45)/NMM_fec!L$5)</f>
        <v>3.7537709559650745</v>
      </c>
      <c r="M180" s="230">
        <f>IF(M$5=0,0,(M$5-M$45)/NMM_fec!M$5)</f>
        <v>3.6728578510839096</v>
      </c>
      <c r="N180" s="230">
        <f>IF(N$5=0,0,(N$5-N$45)/NMM_fec!N$5)</f>
        <v>3.8512185381239887</v>
      </c>
      <c r="O180" s="230">
        <f>IF(O$5=0,0,(O$5-O$45)/NMM_fec!O$5)</f>
        <v>3.924515400332194</v>
      </c>
      <c r="P180" s="230">
        <f>IF(P$5=0,0,(P$5-P$45)/NMM_fec!P$5)</f>
        <v>3.96486372913082</v>
      </c>
      <c r="Q180" s="230">
        <f>IF(Q$5=0,0,(Q$5-Q$45)/NMM_fec!Q$5)</f>
        <v>3.9677108749354795</v>
      </c>
    </row>
    <row r="181" spans="1:17" x14ac:dyDescent="0.25">
      <c r="A181" s="132" t="s">
        <v>83</v>
      </c>
      <c r="B181" s="229">
        <f>IF(B$6=0,0,B$6/NMM_fec!B$6)</f>
        <v>0</v>
      </c>
      <c r="C181" s="229">
        <f>IF(C$6=0,0,C$6/NMM_fec!C$6)</f>
        <v>0</v>
      </c>
      <c r="D181" s="229">
        <f>IF(D$6=0,0,D$6/NMM_fec!D$6)</f>
        <v>0</v>
      </c>
      <c r="E181" s="229">
        <f>IF(E$6=0,0,E$6/NMM_fec!E$6)</f>
        <v>0</v>
      </c>
      <c r="F181" s="229">
        <f>IF(F$6=0,0,F$6/NMM_fec!F$6)</f>
        <v>0</v>
      </c>
      <c r="G181" s="229">
        <f>IF(G$6=0,0,G$6/NMM_fec!G$6)</f>
        <v>0</v>
      </c>
      <c r="H181" s="229">
        <f>IF(H$6=0,0,H$6/NMM_fec!H$6)</f>
        <v>0</v>
      </c>
      <c r="I181" s="229">
        <f>IF(I$6=0,0,I$6/NMM_fec!I$6)</f>
        <v>0</v>
      </c>
      <c r="J181" s="229">
        <f>IF(J$6=0,0,J$6/NMM_fec!J$6)</f>
        <v>0</v>
      </c>
      <c r="K181" s="229">
        <f>IF(K$6=0,0,K$6/NMM_fec!K$6)</f>
        <v>0</v>
      </c>
      <c r="L181" s="229">
        <f>IF(L$6=0,0,L$6/NMM_fec!L$6)</f>
        <v>0</v>
      </c>
      <c r="M181" s="229">
        <f>IF(M$6=0,0,M$6/NMM_fec!M$6)</f>
        <v>0</v>
      </c>
      <c r="N181" s="229">
        <f>IF(N$6=0,0,N$6/NMM_fec!N$6)</f>
        <v>0</v>
      </c>
      <c r="O181" s="229">
        <f>IF(O$6=0,0,O$6/NMM_fec!O$6)</f>
        <v>0</v>
      </c>
      <c r="P181" s="229">
        <f>IF(P$6=0,0,P$6/NMM_fec!P$6)</f>
        <v>0</v>
      </c>
      <c r="Q181" s="229">
        <f>IF(Q$6=0,0,Q$6/NMM_fec!Q$6)</f>
        <v>0</v>
      </c>
    </row>
    <row r="182" spans="1:17" x14ac:dyDescent="0.25">
      <c r="A182" s="76" t="s">
        <v>82</v>
      </c>
      <c r="B182" s="228">
        <f>IF(B$7=0,0,B$7/NMM_fec!B$7)</f>
        <v>0</v>
      </c>
      <c r="C182" s="228">
        <f>IF(C$7=0,0,C$7/NMM_fec!C$7)</f>
        <v>0</v>
      </c>
      <c r="D182" s="228">
        <f>IF(D$7=0,0,D$7/NMM_fec!D$7)</f>
        <v>0</v>
      </c>
      <c r="E182" s="228">
        <f>IF(E$7=0,0,E$7/NMM_fec!E$7)</f>
        <v>0</v>
      </c>
      <c r="F182" s="228">
        <f>IF(F$7=0,0,F$7/NMM_fec!F$7)</f>
        <v>0</v>
      </c>
      <c r="G182" s="228">
        <f>IF(G$7=0,0,G$7/NMM_fec!G$7)</f>
        <v>0</v>
      </c>
      <c r="H182" s="228">
        <f>IF(H$7=0,0,H$7/NMM_fec!H$7)</f>
        <v>0</v>
      </c>
      <c r="I182" s="228">
        <f>IF(I$7=0,0,I$7/NMM_fec!I$7)</f>
        <v>0</v>
      </c>
      <c r="J182" s="228">
        <f>IF(J$7=0,0,J$7/NMM_fec!J$7)</f>
        <v>0</v>
      </c>
      <c r="K182" s="228">
        <f>IF(K$7=0,0,K$7/NMM_fec!K$7)</f>
        <v>0</v>
      </c>
      <c r="L182" s="228">
        <f>IF(L$7=0,0,L$7/NMM_fec!L$7)</f>
        <v>0</v>
      </c>
      <c r="M182" s="228">
        <f>IF(M$7=0,0,M$7/NMM_fec!M$7)</f>
        <v>0</v>
      </c>
      <c r="N182" s="228">
        <f>IF(N$7=0,0,N$7/NMM_fec!N$7)</f>
        <v>0</v>
      </c>
      <c r="O182" s="228">
        <f>IF(O$7=0,0,O$7/NMM_fec!O$7)</f>
        <v>0</v>
      </c>
      <c r="P182" s="228">
        <f>IF(P$7=0,0,P$7/NMM_fec!P$7)</f>
        <v>0</v>
      </c>
      <c r="Q182" s="228">
        <f>IF(Q$7=0,0,Q$7/NMM_fec!Q$7)</f>
        <v>0</v>
      </c>
    </row>
    <row r="183" spans="1:17" x14ac:dyDescent="0.25">
      <c r="A183" s="76" t="s">
        <v>81</v>
      </c>
      <c r="B183" s="228">
        <f>IF(B$8=0,0,B$8/NMM_fec!B$8)</f>
        <v>0</v>
      </c>
      <c r="C183" s="228">
        <f>IF(C$8=0,0,C$8/NMM_fec!C$8)</f>
        <v>0</v>
      </c>
      <c r="D183" s="228">
        <f>IF(D$8=0,0,D$8/NMM_fec!D$8)</f>
        <v>0</v>
      </c>
      <c r="E183" s="228">
        <f>IF(E$8=0,0,E$8/NMM_fec!E$8)</f>
        <v>0</v>
      </c>
      <c r="F183" s="228">
        <f>IF(F$8=0,0,F$8/NMM_fec!F$8)</f>
        <v>0</v>
      </c>
      <c r="G183" s="228">
        <f>IF(G$8=0,0,G$8/NMM_fec!G$8)</f>
        <v>0</v>
      </c>
      <c r="H183" s="228">
        <f>IF(H$8=0,0,H$8/NMM_fec!H$8)</f>
        <v>0</v>
      </c>
      <c r="I183" s="228">
        <f>IF(I$8=0,0,I$8/NMM_fec!I$8)</f>
        <v>0</v>
      </c>
      <c r="J183" s="228">
        <f>IF(J$8=0,0,J$8/NMM_fec!J$8)</f>
        <v>0</v>
      </c>
      <c r="K183" s="228">
        <f>IF(K$8=0,0,K$8/NMM_fec!K$8)</f>
        <v>0</v>
      </c>
      <c r="L183" s="228">
        <f>IF(L$8=0,0,L$8/NMM_fec!L$8)</f>
        <v>0</v>
      </c>
      <c r="M183" s="228">
        <f>IF(M$8=0,0,M$8/NMM_fec!M$8)</f>
        <v>0</v>
      </c>
      <c r="N183" s="228">
        <f>IF(N$8=0,0,N$8/NMM_fec!N$8)</f>
        <v>0</v>
      </c>
      <c r="O183" s="228">
        <f>IF(O$8=0,0,O$8/NMM_fec!O$8)</f>
        <v>0</v>
      </c>
      <c r="P183" s="228">
        <f>IF(P$8=0,0,P$8/NMM_fec!P$8)</f>
        <v>0</v>
      </c>
      <c r="Q183" s="228">
        <f>IF(Q$8=0,0,Q$8/NMM_fec!Q$8)</f>
        <v>0</v>
      </c>
    </row>
    <row r="184" spans="1:17" x14ac:dyDescent="0.25">
      <c r="A184" s="76" t="s">
        <v>80</v>
      </c>
      <c r="B184" s="228">
        <f>IF(B$9=0,0,B$9/NMM_fec!B$9)</f>
        <v>0</v>
      </c>
      <c r="C184" s="228">
        <f>IF(C$9=0,0,C$9/NMM_fec!C$9)</f>
        <v>0</v>
      </c>
      <c r="D184" s="228">
        <f>IF(D$9=0,0,D$9/NMM_fec!D$9)</f>
        <v>0</v>
      </c>
      <c r="E184" s="228">
        <f>IF(E$9=0,0,E$9/NMM_fec!E$9)</f>
        <v>0</v>
      </c>
      <c r="F184" s="228">
        <f>IF(F$9=0,0,F$9/NMM_fec!F$9)</f>
        <v>0</v>
      </c>
      <c r="G184" s="228">
        <f>IF(G$9=0,0,G$9/NMM_fec!G$9)</f>
        <v>0</v>
      </c>
      <c r="H184" s="228">
        <f>IF(H$9=0,0,H$9/NMM_fec!H$9)</f>
        <v>0</v>
      </c>
      <c r="I184" s="228">
        <f>IF(I$9=0,0,I$9/NMM_fec!I$9)</f>
        <v>0</v>
      </c>
      <c r="J184" s="228">
        <f>IF(J$9=0,0,J$9/NMM_fec!J$9)</f>
        <v>0</v>
      </c>
      <c r="K184" s="228">
        <f>IF(K$9=0,0,K$9/NMM_fec!K$9)</f>
        <v>0</v>
      </c>
      <c r="L184" s="228">
        <f>IF(L$9=0,0,L$9/NMM_fec!L$9)</f>
        <v>0</v>
      </c>
      <c r="M184" s="228">
        <f>IF(M$9=0,0,M$9/NMM_fec!M$9)</f>
        <v>0</v>
      </c>
      <c r="N184" s="228">
        <f>IF(N$9=0,0,N$9/NMM_fec!N$9)</f>
        <v>0</v>
      </c>
      <c r="O184" s="228">
        <f>IF(O$9=0,0,O$9/NMM_fec!O$9)</f>
        <v>0</v>
      </c>
      <c r="P184" s="228">
        <f>IF(P$9=0,0,P$9/NMM_fec!P$9)</f>
        <v>0</v>
      </c>
      <c r="Q184" s="228">
        <f>IF(Q$9=0,0,Q$9/NMM_fec!Q$9)</f>
        <v>0</v>
      </c>
    </row>
    <row r="185" spans="1:17" x14ac:dyDescent="0.25">
      <c r="A185" s="129" t="s">
        <v>79</v>
      </c>
      <c r="B185" s="227">
        <f>IF(B$10=0,0,B$10/NMM_fec!B$10)</f>
        <v>1.3251222000000002</v>
      </c>
      <c r="C185" s="227">
        <f>IF(C$10=0,0,C$10/NMM_fec!C$10)</f>
        <v>1.3251222</v>
      </c>
      <c r="D185" s="227">
        <f>IF(D$10=0,0,D$10/NMM_fec!D$10)</f>
        <v>1.3251222000000002</v>
      </c>
      <c r="E185" s="227">
        <f>IF(E$10=0,0,E$10/NMM_fec!E$10)</f>
        <v>1.3251222000000002</v>
      </c>
      <c r="F185" s="227">
        <f>IF(F$10=0,0,F$10/NMM_fec!F$10)</f>
        <v>1.3251222</v>
      </c>
      <c r="G185" s="227">
        <f>IF(G$10=0,0,G$10/NMM_fec!G$10)</f>
        <v>1.3251222</v>
      </c>
      <c r="H185" s="227">
        <f>IF(H$10=0,0,H$10/NMM_fec!H$10)</f>
        <v>1.3251222000000002</v>
      </c>
      <c r="I185" s="227">
        <f>IF(I$10=0,0,I$10/NMM_fec!I$10)</f>
        <v>1.3251221999999998</v>
      </c>
      <c r="J185" s="227">
        <f>IF(J$10=0,0,J$10/NMM_fec!J$10)</f>
        <v>1.3251222000000002</v>
      </c>
      <c r="K185" s="227">
        <f>IF(K$10=0,0,K$10/NMM_fec!K$10)</f>
        <v>1.3251222000000002</v>
      </c>
      <c r="L185" s="227">
        <f>IF(L$10=0,0,L$10/NMM_fec!L$10)</f>
        <v>1.3251222</v>
      </c>
      <c r="M185" s="227">
        <f>IF(M$10=0,0,M$10/NMM_fec!M$10)</f>
        <v>1.3251222000000002</v>
      </c>
      <c r="N185" s="227">
        <f>IF(N$10=0,0,N$10/NMM_fec!N$10)</f>
        <v>1.3251222000000002</v>
      </c>
      <c r="O185" s="227">
        <f>IF(O$10=0,0,O$10/NMM_fec!O$10)</f>
        <v>1.325053311800924</v>
      </c>
      <c r="P185" s="227">
        <f>IF(P$10=0,0,P$10/NMM_fec!P$10)</f>
        <v>1.324364459485772</v>
      </c>
      <c r="Q185" s="227">
        <f>IF(Q$10=0,0,Q$10/NMM_fec!Q$10)</f>
        <v>1.3244272065716951</v>
      </c>
    </row>
    <row r="186" spans="1:17" x14ac:dyDescent="0.25">
      <c r="A186" s="127" t="s">
        <v>214</v>
      </c>
      <c r="B186" s="225">
        <f>IF(B$15=0,0,B$15/NMM_fec!B$15)</f>
        <v>0</v>
      </c>
      <c r="C186" s="225">
        <f>IF(C$15=0,0,C$15/NMM_fec!C$15)</f>
        <v>0</v>
      </c>
      <c r="D186" s="225">
        <f>IF(D$15=0,0,D$15/NMM_fec!D$15)</f>
        <v>0</v>
      </c>
      <c r="E186" s="225">
        <f>IF(E$15=0,0,E$15/NMM_fec!E$15)</f>
        <v>0</v>
      </c>
      <c r="F186" s="225">
        <f>IF(F$15=0,0,F$15/NMM_fec!F$15)</f>
        <v>0</v>
      </c>
      <c r="G186" s="225">
        <f>IF(G$15=0,0,G$15/NMM_fec!G$15)</f>
        <v>0</v>
      </c>
      <c r="H186" s="225">
        <f>IF(H$15=0,0,H$15/NMM_fec!H$15)</f>
        <v>0</v>
      </c>
      <c r="I186" s="225">
        <f>IF(I$15=0,0,I$15/NMM_fec!I$15)</f>
        <v>0</v>
      </c>
      <c r="J186" s="225">
        <f>IF(J$15=0,0,J$15/NMM_fec!J$15)</f>
        <v>0</v>
      </c>
      <c r="K186" s="225">
        <f>IF(K$15=0,0,K$15/NMM_fec!K$15)</f>
        <v>0</v>
      </c>
      <c r="L186" s="225">
        <f>IF(L$15=0,0,L$15/NMM_fec!L$15)</f>
        <v>0</v>
      </c>
      <c r="M186" s="225">
        <f>IF(M$15=0,0,M$15/NMM_fec!M$15)</f>
        <v>0</v>
      </c>
      <c r="N186" s="225">
        <f>IF(N$15=0,0,N$15/NMM_fec!N$15)</f>
        <v>0</v>
      </c>
      <c r="O186" s="225">
        <f>IF(O$15=0,0,O$15/NMM_fec!O$15)</f>
        <v>0</v>
      </c>
      <c r="P186" s="225">
        <f>IF(P$15=0,0,P$15/NMM_fec!P$15)</f>
        <v>0</v>
      </c>
      <c r="Q186" s="225">
        <f>IF(Q$15=0,0,Q$15/NMM_fec!Q$15)</f>
        <v>0</v>
      </c>
    </row>
    <row r="187" spans="1:17" x14ac:dyDescent="0.25">
      <c r="A187" s="127" t="s">
        <v>213</v>
      </c>
      <c r="B187" s="226">
        <f>IF(B$16=0,0,B$16/NMM_fec!B$16)</f>
        <v>3.751781150769891</v>
      </c>
      <c r="C187" s="226">
        <f>IF(C$16=0,0,C$16/NMM_fec!C$16)</f>
        <v>3.6009200616434995</v>
      </c>
      <c r="D187" s="226">
        <f>IF(D$16=0,0,D$16/NMM_fec!D$16)</f>
        <v>3.6144180968597905</v>
      </c>
      <c r="E187" s="226">
        <f>IF(E$16=0,0,E$16/NMM_fec!E$16)</f>
        <v>3.7812547175969247</v>
      </c>
      <c r="F187" s="226">
        <f>IF(F$16=0,0,F$16/NMM_fec!F$16)</f>
        <v>3.7959414440421391</v>
      </c>
      <c r="G187" s="226">
        <f>IF(G$16=0,0,G$16/NMM_fec!G$16)</f>
        <v>3.9380274466924541</v>
      </c>
      <c r="H187" s="226">
        <f>IF(H$16=0,0,H$16/NMM_fec!H$16)</f>
        <v>4.1190534621906929</v>
      </c>
      <c r="I187" s="226">
        <f>IF(I$16=0,0,I$16/NMM_fec!I$16)</f>
        <v>4.17202384833507</v>
      </c>
      <c r="J187" s="226">
        <f>IF(J$16=0,0,J$16/NMM_fec!J$16)</f>
        <v>4.3166152051772135</v>
      </c>
      <c r="K187" s="226">
        <f>IF(K$16=0,0,K$16/NMM_fec!K$16)</f>
        <v>4.3704589709015105</v>
      </c>
      <c r="L187" s="226">
        <f>IF(L$16=0,0,L$16/NMM_fec!L$16)</f>
        <v>4.4968100035173491</v>
      </c>
      <c r="M187" s="226">
        <f>IF(M$16=0,0,M$16/NMM_fec!M$16)</f>
        <v>4.2898988095993058</v>
      </c>
      <c r="N187" s="226">
        <f>IF(N$16=0,0,N$16/NMM_fec!N$16)</f>
        <v>4.3356810192197637</v>
      </c>
      <c r="O187" s="226">
        <f>IF(O$16=0,0,O$16/NMM_fec!O$16)</f>
        <v>4.3849979815650038</v>
      </c>
      <c r="P187" s="226">
        <f>IF(P$16=0,0,P$16/NMM_fec!P$16)</f>
        <v>4.3770575009738728</v>
      </c>
      <c r="Q187" s="226">
        <f>IF(Q$16=0,0,Q$16/NMM_fec!Q$16)</f>
        <v>4.3532210604848078</v>
      </c>
    </row>
    <row r="188" spans="1:17" x14ac:dyDescent="0.25">
      <c r="A188" s="127" t="s">
        <v>212</v>
      </c>
      <c r="B188" s="226">
        <f>IF(B$36=0,0,B$36/NMM_fec!B$36)</f>
        <v>3.9981113247349609</v>
      </c>
      <c r="C188" s="226">
        <f>IF(C$36=0,0,C$36/NMM_fec!C$36)</f>
        <v>3.9749117904974831</v>
      </c>
      <c r="D188" s="226">
        <f>IF(D$36=0,0,D$36/NMM_fec!D$36)</f>
        <v>3.88191830219714</v>
      </c>
      <c r="E188" s="226">
        <f>IF(E$36=0,0,E$36/NMM_fec!E$36)</f>
        <v>3.8394669968147306</v>
      </c>
      <c r="F188" s="226">
        <f>IF(F$36=0,0,F$36/NMM_fec!F$36)</f>
        <v>3.7718078687050824</v>
      </c>
      <c r="G188" s="226">
        <f>IF(G$36=0,0,G$36/NMM_fec!G$36)</f>
        <v>3.8577680311204463</v>
      </c>
      <c r="H188" s="226">
        <f>IF(H$36=0,0,H$36/NMM_fec!H$36)</f>
        <v>3.6480945445134063</v>
      </c>
      <c r="I188" s="226">
        <f>IF(I$36=0,0,I$36/NMM_fec!I$36)</f>
        <v>3.8907554070803569</v>
      </c>
      <c r="J188" s="226">
        <f>IF(J$36=0,0,J$36/NMM_fec!J$36)</f>
        <v>3.6567602349856259</v>
      </c>
      <c r="K188" s="226">
        <f>IF(K$36=0,0,K$36/NMM_fec!K$36)</f>
        <v>3.5935858952542676</v>
      </c>
      <c r="L188" s="226">
        <f>IF(L$36=0,0,L$36/NMM_fec!L$36)</f>
        <v>3.7811772316297048</v>
      </c>
      <c r="M188" s="226">
        <f>IF(M$36=0,0,M$36/NMM_fec!M$36)</f>
        <v>3.7691054997219768</v>
      </c>
      <c r="N188" s="226">
        <f>IF(N$36=0,0,N$36/NMM_fec!N$36)</f>
        <v>4.0552265899971376</v>
      </c>
      <c r="O188" s="226">
        <f>IF(O$36=0,0,O$36/NMM_fec!O$36)</f>
        <v>4.1535158808904731</v>
      </c>
      <c r="P188" s="226">
        <f>IF(P$36=0,0,P$36/NMM_fec!P$36)</f>
        <v>4.2298167531114759</v>
      </c>
      <c r="Q188" s="226">
        <f>IF(Q$36=0,0,Q$36/NMM_fec!Q$36)</f>
        <v>4.2499214961160359</v>
      </c>
    </row>
    <row r="189" spans="1:17" x14ac:dyDescent="0.25">
      <c r="A189" s="72" t="s">
        <v>211</v>
      </c>
      <c r="B189" s="224">
        <f>IF(B$44=0,0,B$44/NMM_fec!B$44)</f>
        <v>0</v>
      </c>
      <c r="C189" s="224">
        <f>IF(C$44=0,0,C$44/NMM_fec!C$44)</f>
        <v>0</v>
      </c>
      <c r="D189" s="224">
        <f>IF(D$44=0,0,D$44/NMM_fec!D$44)</f>
        <v>0</v>
      </c>
      <c r="E189" s="224">
        <f>IF(E$44=0,0,E$44/NMM_fec!E$44)</f>
        <v>0</v>
      </c>
      <c r="F189" s="224">
        <f>IF(F$44=0,0,F$44/NMM_fec!F$44)</f>
        <v>0</v>
      </c>
      <c r="G189" s="224">
        <f>IF(G$44=0,0,G$44/NMM_fec!G$44)</f>
        <v>0</v>
      </c>
      <c r="H189" s="224">
        <f>IF(H$44=0,0,H$44/NMM_fec!H$44)</f>
        <v>0</v>
      </c>
      <c r="I189" s="224">
        <f>IF(I$44=0,0,I$44/NMM_fec!I$44)</f>
        <v>0</v>
      </c>
      <c r="J189" s="224">
        <f>IF(J$44=0,0,J$44/NMM_fec!J$44)</f>
        <v>0</v>
      </c>
      <c r="K189" s="224">
        <f>IF(K$44=0,0,K$44/NMM_fec!K$44)</f>
        <v>0</v>
      </c>
      <c r="L189" s="224">
        <f>IF(L$44=0,0,L$44/NMM_fec!L$44)</f>
        <v>0</v>
      </c>
      <c r="M189" s="224">
        <f>IF(M$44=0,0,M$44/NMM_fec!M$44)</f>
        <v>0</v>
      </c>
      <c r="N189" s="224">
        <f>IF(N$44=0,0,N$44/NMM_fec!N$44)</f>
        <v>0</v>
      </c>
      <c r="O189" s="224">
        <f>IF(O$44=0,0,O$44/NMM_fec!O$44)</f>
        <v>0</v>
      </c>
      <c r="P189" s="224">
        <f>IF(P$44=0,0,P$44/NMM_fec!P$44)</f>
        <v>0</v>
      </c>
      <c r="Q189" s="224">
        <f>IF(Q$44=0,0,Q$44/NMM_fec!Q$44)</f>
        <v>0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229</v>
      </c>
      <c r="B191" s="230">
        <f>IF(B$47=0,0,(B$47-B$95)/NMM_fec!B$47)</f>
        <v>2.2670168885497937</v>
      </c>
      <c r="C191" s="230">
        <f>IF(C$47=0,0,(C$47-C$95)/NMM_fec!C$47)</f>
        <v>2.2272453642754457</v>
      </c>
      <c r="D191" s="230">
        <f>IF(D$47=0,0,(D$47-D$95)/NMM_fec!D$47)</f>
        <v>2.1386316750849259</v>
      </c>
      <c r="E191" s="230">
        <f>IF(E$47=0,0,(E$47-E$95)/NMM_fec!E$47)</f>
        <v>2.1479402757553889</v>
      </c>
      <c r="F191" s="230">
        <f>IF(F$47=0,0,(F$47-F$95)/NMM_fec!F$47)</f>
        <v>2.1482455680322743</v>
      </c>
      <c r="G191" s="230">
        <f>IF(G$47=0,0,(G$47-G$95)/NMM_fec!G$47)</f>
        <v>2.1147236714007951</v>
      </c>
      <c r="H191" s="230">
        <f>IF(H$47=0,0,(H$47-H$95)/NMM_fec!H$47)</f>
        <v>2.1047940626858792</v>
      </c>
      <c r="I191" s="230">
        <f>IF(I$47=0,0,(I$47-I$95)/NMM_fec!I$47)</f>
        <v>2.068318557395346</v>
      </c>
      <c r="J191" s="230">
        <f>IF(J$47=0,0,(J$47-J$95)/NMM_fec!J$47)</f>
        <v>2.0909576271878652</v>
      </c>
      <c r="K191" s="230">
        <f>IF(K$47=0,0,(K$47-K$95)/NMM_fec!K$47)</f>
        <v>2.0608128836185218</v>
      </c>
      <c r="L191" s="230">
        <f>IF(L$47=0,0,(L$47-L$95)/NMM_fec!L$47)</f>
        <v>2.04979994076401</v>
      </c>
      <c r="M191" s="230">
        <f>IF(M$47=0,0,(M$47-M$95)/NMM_fec!M$47)</f>
        <v>2.0590541826360309</v>
      </c>
      <c r="N191" s="230">
        <f>IF(N$47=0,0,(N$47-N$95)/NMM_fec!N$47)</f>
        <v>2.0812111858248246</v>
      </c>
      <c r="O191" s="230">
        <f>IF(O$47=0,0,(O$47-O$95)/NMM_fec!O$47)</f>
        <v>2.1476313519606425</v>
      </c>
      <c r="P191" s="230">
        <f>IF(P$47=0,0,(P$47-P$95)/NMM_fec!P$47)</f>
        <v>2.2877903030499875</v>
      </c>
      <c r="Q191" s="230">
        <f>IF(Q$47=0,0,(Q$47-Q$95)/NMM_fec!Q$47)</f>
        <v>2.1385974594187203</v>
      </c>
    </row>
    <row r="192" spans="1:17" x14ac:dyDescent="0.25">
      <c r="A192" s="132" t="s">
        <v>83</v>
      </c>
      <c r="B192" s="229">
        <f>IF(B$48=0,0,B$48/NMM_fec!B$48)</f>
        <v>0</v>
      </c>
      <c r="C192" s="229">
        <f>IF(C$48=0,0,C$48/NMM_fec!C$48)</f>
        <v>0</v>
      </c>
      <c r="D192" s="229">
        <f>IF(D$48=0,0,D$48/NMM_fec!D$48)</f>
        <v>0</v>
      </c>
      <c r="E192" s="229">
        <f>IF(E$48=0,0,E$48/NMM_fec!E$48)</f>
        <v>0</v>
      </c>
      <c r="F192" s="229">
        <f>IF(F$48=0,0,F$48/NMM_fec!F$48)</f>
        <v>0</v>
      </c>
      <c r="G192" s="229">
        <f>IF(G$48=0,0,G$48/NMM_fec!G$48)</f>
        <v>0</v>
      </c>
      <c r="H192" s="229">
        <f>IF(H$48=0,0,H$48/NMM_fec!H$48)</f>
        <v>0</v>
      </c>
      <c r="I192" s="229">
        <f>IF(I$48=0,0,I$48/NMM_fec!I$48)</f>
        <v>0</v>
      </c>
      <c r="J192" s="229">
        <f>IF(J$48=0,0,J$48/NMM_fec!J$48)</f>
        <v>0</v>
      </c>
      <c r="K192" s="229">
        <f>IF(K$48=0,0,K$48/NMM_fec!K$48)</f>
        <v>0</v>
      </c>
      <c r="L192" s="229">
        <f>IF(L$48=0,0,L$48/NMM_fec!L$48)</f>
        <v>0</v>
      </c>
      <c r="M192" s="229">
        <f>IF(M$48=0,0,M$48/NMM_fec!M$48)</f>
        <v>0</v>
      </c>
      <c r="N192" s="229">
        <f>IF(N$48=0,0,N$48/NMM_fec!N$48)</f>
        <v>0</v>
      </c>
      <c r="O192" s="229">
        <f>IF(O$48=0,0,O$48/NMM_fec!O$48)</f>
        <v>0</v>
      </c>
      <c r="P192" s="229">
        <f>IF(P$48=0,0,P$48/NMM_fec!P$48)</f>
        <v>0</v>
      </c>
      <c r="Q192" s="229">
        <f>IF(Q$48=0,0,Q$48/NMM_fec!Q$48)</f>
        <v>0</v>
      </c>
    </row>
    <row r="193" spans="1:17" x14ac:dyDescent="0.25">
      <c r="A193" s="76" t="s">
        <v>82</v>
      </c>
      <c r="B193" s="228">
        <f>IF(B$49=0,0,B$49/NMM_fec!B$49)</f>
        <v>0</v>
      </c>
      <c r="C193" s="228">
        <f>IF(C$49=0,0,C$49/NMM_fec!C$49)</f>
        <v>0</v>
      </c>
      <c r="D193" s="228">
        <f>IF(D$49=0,0,D$49/NMM_fec!D$49)</f>
        <v>0</v>
      </c>
      <c r="E193" s="228">
        <f>IF(E$49=0,0,E$49/NMM_fec!E$49)</f>
        <v>0</v>
      </c>
      <c r="F193" s="228">
        <f>IF(F$49=0,0,F$49/NMM_fec!F$49)</f>
        <v>0</v>
      </c>
      <c r="G193" s="228">
        <f>IF(G$49=0,0,G$49/NMM_fec!G$49)</f>
        <v>0</v>
      </c>
      <c r="H193" s="228">
        <f>IF(H$49=0,0,H$49/NMM_fec!H$49)</f>
        <v>0</v>
      </c>
      <c r="I193" s="228">
        <f>IF(I$49=0,0,I$49/NMM_fec!I$49)</f>
        <v>0</v>
      </c>
      <c r="J193" s="228">
        <f>IF(J$49=0,0,J$49/NMM_fec!J$49)</f>
        <v>0</v>
      </c>
      <c r="K193" s="228">
        <f>IF(K$49=0,0,K$49/NMM_fec!K$49)</f>
        <v>0</v>
      </c>
      <c r="L193" s="228">
        <f>IF(L$49=0,0,L$49/NMM_fec!L$49)</f>
        <v>0</v>
      </c>
      <c r="M193" s="228">
        <f>IF(M$49=0,0,M$49/NMM_fec!M$49)</f>
        <v>0</v>
      </c>
      <c r="N193" s="228">
        <f>IF(N$49=0,0,N$49/NMM_fec!N$49)</f>
        <v>0</v>
      </c>
      <c r="O193" s="228">
        <f>IF(O$49=0,0,O$49/NMM_fec!O$49)</f>
        <v>0</v>
      </c>
      <c r="P193" s="228">
        <f>IF(P$49=0,0,P$49/NMM_fec!P$49)</f>
        <v>0</v>
      </c>
      <c r="Q193" s="228">
        <f>IF(Q$49=0,0,Q$49/NMM_fec!Q$49)</f>
        <v>0</v>
      </c>
    </row>
    <row r="194" spans="1:17" x14ac:dyDescent="0.25">
      <c r="A194" s="76" t="s">
        <v>81</v>
      </c>
      <c r="B194" s="228">
        <f>IF(B$50=0,0,B$50/NMM_fec!B$50)</f>
        <v>0</v>
      </c>
      <c r="C194" s="228">
        <f>IF(C$50=0,0,C$50/NMM_fec!C$50)</f>
        <v>0</v>
      </c>
      <c r="D194" s="228">
        <f>IF(D$50=0,0,D$50/NMM_fec!D$50)</f>
        <v>0</v>
      </c>
      <c r="E194" s="228">
        <f>IF(E$50=0,0,E$50/NMM_fec!E$50)</f>
        <v>0</v>
      </c>
      <c r="F194" s="228">
        <f>IF(F$50=0,0,F$50/NMM_fec!F$50)</f>
        <v>0</v>
      </c>
      <c r="G194" s="228">
        <f>IF(G$50=0,0,G$50/NMM_fec!G$50)</f>
        <v>0</v>
      </c>
      <c r="H194" s="228">
        <f>IF(H$50=0,0,H$50/NMM_fec!H$50)</f>
        <v>0</v>
      </c>
      <c r="I194" s="228">
        <f>IF(I$50=0,0,I$50/NMM_fec!I$50)</f>
        <v>0</v>
      </c>
      <c r="J194" s="228">
        <f>IF(J$50=0,0,J$50/NMM_fec!J$50)</f>
        <v>0</v>
      </c>
      <c r="K194" s="228">
        <f>IF(K$50=0,0,K$50/NMM_fec!K$50)</f>
        <v>0</v>
      </c>
      <c r="L194" s="228">
        <f>IF(L$50=0,0,L$50/NMM_fec!L$50)</f>
        <v>0</v>
      </c>
      <c r="M194" s="228">
        <f>IF(M$50=0,0,M$50/NMM_fec!M$50)</f>
        <v>0</v>
      </c>
      <c r="N194" s="228">
        <f>IF(N$50=0,0,N$50/NMM_fec!N$50)</f>
        <v>0</v>
      </c>
      <c r="O194" s="228">
        <f>IF(O$50=0,0,O$50/NMM_fec!O$50)</f>
        <v>0</v>
      </c>
      <c r="P194" s="228">
        <f>IF(P$50=0,0,P$50/NMM_fec!P$50)</f>
        <v>0</v>
      </c>
      <c r="Q194" s="228">
        <f>IF(Q$50=0,0,Q$50/NMM_fec!Q$50)</f>
        <v>0</v>
      </c>
    </row>
    <row r="195" spans="1:17" x14ac:dyDescent="0.25">
      <c r="A195" s="76" t="s">
        <v>80</v>
      </c>
      <c r="B195" s="228">
        <f>IF(B$51=0,0,B$51/NMM_fec!B$51)</f>
        <v>0</v>
      </c>
      <c r="C195" s="228">
        <f>IF(C$51=0,0,C$51/NMM_fec!C$51)</f>
        <v>0</v>
      </c>
      <c r="D195" s="228">
        <f>IF(D$51=0,0,D$51/NMM_fec!D$51)</f>
        <v>0</v>
      </c>
      <c r="E195" s="228">
        <f>IF(E$51=0,0,E$51/NMM_fec!E$51)</f>
        <v>0</v>
      </c>
      <c r="F195" s="228">
        <f>IF(F$51=0,0,F$51/NMM_fec!F$51)</f>
        <v>0</v>
      </c>
      <c r="G195" s="228">
        <f>IF(G$51=0,0,G$51/NMM_fec!G$51)</f>
        <v>0</v>
      </c>
      <c r="H195" s="228">
        <f>IF(H$51=0,0,H$51/NMM_fec!H$51)</f>
        <v>0</v>
      </c>
      <c r="I195" s="228">
        <f>IF(I$51=0,0,I$51/NMM_fec!I$51)</f>
        <v>0</v>
      </c>
      <c r="J195" s="228">
        <f>IF(J$51=0,0,J$51/NMM_fec!J$51)</f>
        <v>0</v>
      </c>
      <c r="K195" s="228">
        <f>IF(K$51=0,0,K$51/NMM_fec!K$51)</f>
        <v>0</v>
      </c>
      <c r="L195" s="228">
        <f>IF(L$51=0,0,L$51/NMM_fec!L$51)</f>
        <v>0</v>
      </c>
      <c r="M195" s="228">
        <f>IF(M$51=0,0,M$51/NMM_fec!M$51)</f>
        <v>0</v>
      </c>
      <c r="N195" s="228">
        <f>IF(N$51=0,0,N$51/NMM_fec!N$51)</f>
        <v>0</v>
      </c>
      <c r="O195" s="228">
        <f>IF(O$51=0,0,O$51/NMM_fec!O$51)</f>
        <v>0</v>
      </c>
      <c r="P195" s="228">
        <f>IF(P$51=0,0,P$51/NMM_fec!P$51)</f>
        <v>0</v>
      </c>
      <c r="Q195" s="228">
        <f>IF(Q$51=0,0,Q$51/NMM_fec!Q$51)</f>
        <v>0</v>
      </c>
    </row>
    <row r="196" spans="1:17" x14ac:dyDescent="0.25">
      <c r="A196" s="129" t="s">
        <v>79</v>
      </c>
      <c r="B196" s="227">
        <f>IF(B$52=0,0,B$52/NMM_fec!B$52)</f>
        <v>1.3251222</v>
      </c>
      <c r="C196" s="227">
        <f>IF(C$52=0,0,C$52/NMM_fec!C$52)</f>
        <v>1.3251222</v>
      </c>
      <c r="D196" s="227">
        <f>IF(D$52=0,0,D$52/NMM_fec!D$52)</f>
        <v>1.3251222000000002</v>
      </c>
      <c r="E196" s="227">
        <f>IF(E$52=0,0,E$52/NMM_fec!E$52)</f>
        <v>1.3251222000000002</v>
      </c>
      <c r="F196" s="227">
        <f>IF(F$52=0,0,F$52/NMM_fec!F$52)</f>
        <v>1.3251221999999998</v>
      </c>
      <c r="G196" s="227">
        <f>IF(G$52=0,0,G$52/NMM_fec!G$52)</f>
        <v>1.3251222</v>
      </c>
      <c r="H196" s="227">
        <f>IF(H$52=0,0,H$52/NMM_fec!H$52)</f>
        <v>1.3251222</v>
      </c>
      <c r="I196" s="227">
        <f>IF(I$52=0,0,I$52/NMM_fec!I$52)</f>
        <v>1.3251222</v>
      </c>
      <c r="J196" s="227">
        <f>IF(J$52=0,0,J$52/NMM_fec!J$52)</f>
        <v>1.3251222</v>
      </c>
      <c r="K196" s="227">
        <f>IF(K$52=0,0,K$52/NMM_fec!K$52)</f>
        <v>1.3251222000000002</v>
      </c>
      <c r="L196" s="227">
        <f>IF(L$52=0,0,L$52/NMM_fec!L$52)</f>
        <v>1.3251222</v>
      </c>
      <c r="M196" s="227">
        <f>IF(M$52=0,0,M$52/NMM_fec!M$52)</f>
        <v>1.3251222</v>
      </c>
      <c r="N196" s="227">
        <f>IF(N$52=0,0,N$52/NMM_fec!N$52)</f>
        <v>1.3251221999999998</v>
      </c>
      <c r="O196" s="227">
        <f>IF(O$52=0,0,O$52/NMM_fec!O$52)</f>
        <v>1.3250533118009242</v>
      </c>
      <c r="P196" s="227">
        <f>IF(P$52=0,0,P$52/NMM_fec!P$52)</f>
        <v>1.3243644594857722</v>
      </c>
      <c r="Q196" s="227">
        <f>IF(Q$52=0,0,Q$52/NMM_fec!Q$52)</f>
        <v>1.3244272065716949</v>
      </c>
    </row>
    <row r="197" spans="1:17" x14ac:dyDescent="0.25">
      <c r="A197" s="127" t="s">
        <v>210</v>
      </c>
      <c r="B197" s="226">
        <f>IF(B$57=0,0,B$57/NMM_fec!B$57)</f>
        <v>0</v>
      </c>
      <c r="C197" s="226">
        <f>IF(C$57=0,0,C$57/NMM_fec!C$57)</f>
        <v>0</v>
      </c>
      <c r="D197" s="226">
        <f>IF(D$57=0,0,D$57/NMM_fec!D$57)</f>
        <v>0</v>
      </c>
      <c r="E197" s="226">
        <f>IF(E$57=0,0,E$57/NMM_fec!E$57)</f>
        <v>0</v>
      </c>
      <c r="F197" s="226">
        <f>IF(F$57=0,0,F$57/NMM_fec!F$57)</f>
        <v>0</v>
      </c>
      <c r="G197" s="226">
        <f>IF(G$57=0,0,G$57/NMM_fec!G$57)</f>
        <v>0</v>
      </c>
      <c r="H197" s="226">
        <f>IF(H$57=0,0,H$57/NMM_fec!H$57)</f>
        <v>0</v>
      </c>
      <c r="I197" s="226">
        <f>IF(I$57=0,0,I$57/NMM_fec!I$57)</f>
        <v>0</v>
      </c>
      <c r="J197" s="226">
        <f>IF(J$57=0,0,J$57/NMM_fec!J$57)</f>
        <v>0</v>
      </c>
      <c r="K197" s="226">
        <f>IF(K$57=0,0,K$57/NMM_fec!K$57)</f>
        <v>0</v>
      </c>
      <c r="L197" s="226">
        <f>IF(L$57=0,0,L$57/NMM_fec!L$57)</f>
        <v>0</v>
      </c>
      <c r="M197" s="226">
        <f>IF(M$57=0,0,M$57/NMM_fec!M$57)</f>
        <v>0</v>
      </c>
      <c r="N197" s="226">
        <f>IF(N$57=0,0,N$57/NMM_fec!N$57)</f>
        <v>0</v>
      </c>
      <c r="O197" s="226">
        <f>IF(O$57=0,0,O$57/NMM_fec!O$57)</f>
        <v>0</v>
      </c>
      <c r="P197" s="226">
        <f>IF(P$57=0,0,P$57/NMM_fec!P$57)</f>
        <v>0</v>
      </c>
      <c r="Q197" s="226">
        <f>IF(Q$57=0,0,Q$57/NMM_fec!Q$57)</f>
        <v>0</v>
      </c>
    </row>
    <row r="198" spans="1:17" x14ac:dyDescent="0.25">
      <c r="A198" s="127" t="s">
        <v>209</v>
      </c>
      <c r="B198" s="226">
        <f>IF(B$58=0,0,B$58/NMM_fec!B$58)</f>
        <v>2.8186026676049289</v>
      </c>
      <c r="C198" s="226">
        <f>IF(C$58=0,0,C$58/NMM_fec!C$58)</f>
        <v>2.7287946266207985</v>
      </c>
      <c r="D198" s="226">
        <f>IF(D$58=0,0,D$58/NMM_fec!D$58)</f>
        <v>2.838546253704433</v>
      </c>
      <c r="E198" s="226">
        <f>IF(E$58=0,0,E$58/NMM_fec!E$58)</f>
        <v>2.8911869618487054</v>
      </c>
      <c r="F198" s="226">
        <f>IF(F$58=0,0,F$58/NMM_fec!F$58)</f>
        <v>2.8983926693066229</v>
      </c>
      <c r="G198" s="226">
        <f>IF(G$58=0,0,G$58/NMM_fec!G$58)</f>
        <v>2.8222792083253547</v>
      </c>
      <c r="H198" s="226">
        <f>IF(H$58=0,0,H$58/NMM_fec!H$58)</f>
        <v>2.8653786161603461</v>
      </c>
      <c r="I198" s="226">
        <f>IF(I$58=0,0,I$58/NMM_fec!I$58)</f>
        <v>2.6445525963541034</v>
      </c>
      <c r="J198" s="226">
        <f>IF(J$58=0,0,J$58/NMM_fec!J$58)</f>
        <v>2.9025077891066529</v>
      </c>
      <c r="K198" s="226">
        <f>IF(K$58=0,0,K$58/NMM_fec!K$58)</f>
        <v>2.8251073626663046</v>
      </c>
      <c r="L198" s="226">
        <f>IF(L$58=0,0,L$58/NMM_fec!L$58)</f>
        <v>2.6832277847363737</v>
      </c>
      <c r="M198" s="226">
        <f>IF(M$58=0,0,M$58/NMM_fec!M$58)</f>
        <v>2.7744952446126967</v>
      </c>
      <c r="N198" s="226">
        <f>IF(N$58=0,0,N$58/NMM_fec!N$58)</f>
        <v>2.6120482565587655</v>
      </c>
      <c r="O198" s="226">
        <f>IF(O$58=0,0,O$58/NMM_fec!O$58)</f>
        <v>2.5353153176357961</v>
      </c>
      <c r="P198" s="226">
        <f>IF(P$58=0,0,P$58/NMM_fec!P$58)</f>
        <v>2.4619854884136427</v>
      </c>
      <c r="Q198" s="226">
        <f>IF(Q$58=0,0,Q$58/NMM_fec!Q$58)</f>
        <v>2.3937669976641551</v>
      </c>
    </row>
    <row r="199" spans="1:17" x14ac:dyDescent="0.25">
      <c r="A199" s="127" t="s">
        <v>208</v>
      </c>
      <c r="B199" s="226">
        <f>IF(B$77=0,0,B$77/NMM_fec!B$77)</f>
        <v>2.4617310771124137</v>
      </c>
      <c r="C199" s="226">
        <f>IF(C$77=0,0,C$77/NMM_fec!C$77)</f>
        <v>2.4162025364721273</v>
      </c>
      <c r="D199" s="226">
        <f>IF(D$77=0,0,D$77/NMM_fec!D$77)</f>
        <v>2.2276716291134409</v>
      </c>
      <c r="E199" s="226">
        <f>IF(E$77=0,0,E$77/NMM_fec!E$77)</f>
        <v>2.2286408361952312</v>
      </c>
      <c r="F199" s="226">
        <f>IF(F$77=0,0,F$77/NMM_fec!F$77)</f>
        <v>2.2251278917629076</v>
      </c>
      <c r="G199" s="226">
        <f>IF(G$77=0,0,G$77/NMM_fec!G$77)</f>
        <v>2.2258915367253853</v>
      </c>
      <c r="H199" s="226">
        <f>IF(H$77=0,0,H$77/NMM_fec!H$77)</f>
        <v>2.2190902652192013</v>
      </c>
      <c r="I199" s="226">
        <f>IF(I$77=0,0,I$77/NMM_fec!I$77)</f>
        <v>2.2192773068572844</v>
      </c>
      <c r="J199" s="226">
        <f>IF(J$77=0,0,J$77/NMM_fec!J$77)</f>
        <v>2.2086128103812261</v>
      </c>
      <c r="K199" s="226">
        <f>IF(K$77=0,0,K$77/NMM_fec!K$77)</f>
        <v>2.2041492907908533</v>
      </c>
      <c r="L199" s="226">
        <f>IF(L$77=0,0,L$77/NMM_fec!L$77)</f>
        <v>2.208955900531921</v>
      </c>
      <c r="M199" s="226">
        <f>IF(M$77=0,0,M$77/NMM_fec!M$77)</f>
        <v>2.2060403167891529</v>
      </c>
      <c r="N199" s="226">
        <f>IF(N$77=0,0,N$77/NMM_fec!N$77)</f>
        <v>2.2692977921485236</v>
      </c>
      <c r="O199" s="226">
        <f>IF(O$77=0,0,O$77/NMM_fec!O$77)</f>
        <v>2.3913084288302597</v>
      </c>
      <c r="P199" s="226">
        <f>IF(P$77=0,0,P$77/NMM_fec!P$77)</f>
        <v>2.6225487583369009</v>
      </c>
      <c r="Q199" s="226">
        <f>IF(Q$77=0,0,Q$77/NMM_fec!Q$77)</f>
        <v>2.4206394688789881</v>
      </c>
    </row>
    <row r="200" spans="1:17" x14ac:dyDescent="0.25">
      <c r="A200" s="72" t="s">
        <v>207</v>
      </c>
      <c r="B200" s="258">
        <f>IF(B$87=0,0,B$87/NMM_fec!B$87)</f>
        <v>1.5739224917709698</v>
      </c>
      <c r="C200" s="258">
        <f>IF(C$87=0,0,C$87/NMM_fec!C$87)</f>
        <v>1.5936153557822523</v>
      </c>
      <c r="D200" s="258">
        <f>IF(D$87=0,0,D$87/NMM_fec!D$87)</f>
        <v>1.731034076231792</v>
      </c>
      <c r="E200" s="258">
        <f>IF(E$87=0,0,E$87/NMM_fec!E$87)</f>
        <v>1.7182599503561282</v>
      </c>
      <c r="F200" s="258">
        <f>IF(F$87=0,0,F$87/NMM_fec!F$87)</f>
        <v>1.7637434359443287</v>
      </c>
      <c r="G200" s="258">
        <f>IF(G$87=0,0,G$87/NMM_fec!G$87)</f>
        <v>1.5749065713291226</v>
      </c>
      <c r="H200" s="258">
        <f>IF(H$87=0,0,H$87/NMM_fec!H$87)</f>
        <v>1.5282622420711096</v>
      </c>
      <c r="I200" s="258">
        <f>IF(I$87=0,0,I$87/NMM_fec!I$87)</f>
        <v>1.5294983358903229</v>
      </c>
      <c r="J200" s="258">
        <f>IF(J$87=0,0,J$87/NMM_fec!J$87)</f>
        <v>1.5171586329929183</v>
      </c>
      <c r="K200" s="258">
        <f>IF(K$87=0,0,K$87/NMM_fec!K$87)</f>
        <v>1.4318726051967094</v>
      </c>
      <c r="L200" s="258">
        <f>IF(L$87=0,0,L$87/NMM_fec!L$87)</f>
        <v>1.4610485311920187</v>
      </c>
      <c r="M200" s="258">
        <f>IF(M$87=0,0,M$87/NMM_fec!M$87)</f>
        <v>1.4575035775273688</v>
      </c>
      <c r="N200" s="258">
        <f>IF(N$87=0,0,N$87/NMM_fec!N$87)</f>
        <v>1.4743823690048332</v>
      </c>
      <c r="O200" s="258">
        <f>IF(O$87=0,0,O$87/NMM_fec!O$87)</f>
        <v>1.4711194403893295</v>
      </c>
      <c r="P200" s="258">
        <f>IF(P$87=0,0,P$87/NMM_fec!P$87)</f>
        <v>1.4750323629766986</v>
      </c>
      <c r="Q200" s="258">
        <f>IF(Q$87=0,0,Q$87/NMM_fec!Q$87)</f>
        <v>1.4410565545308003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228</v>
      </c>
      <c r="B202" s="230">
        <f>IF(B$97=0,0,(B$97-B$125)/NMM_fec!B$97)</f>
        <v>1.9047203883645349</v>
      </c>
      <c r="C202" s="230">
        <f>IF(C$97=0,0,(C$97-C$125)/NMM_fec!C$97)</f>
        <v>1.9278316567106306</v>
      </c>
      <c r="D202" s="230">
        <f>IF(D$97=0,0,(D$97-D$125)/NMM_fec!D$97)</f>
        <v>1.917499458857594</v>
      </c>
      <c r="E202" s="230">
        <f>IF(E$97=0,0,(E$97-E$125)/NMM_fec!E$97)</f>
        <v>1.9249691568441658</v>
      </c>
      <c r="F202" s="230">
        <f>IF(F$97=0,0,(F$97-F$125)/NMM_fec!F$97)</f>
        <v>1.8979905870261338</v>
      </c>
      <c r="G202" s="230">
        <f>IF(G$97=0,0,(G$97-G$125)/NMM_fec!G$97)</f>
        <v>1.9037633066993123</v>
      </c>
      <c r="H202" s="230">
        <f>IF(H$97=0,0,(H$97-H$125)/NMM_fec!H$97)</f>
        <v>1.8510780782349916</v>
      </c>
      <c r="I202" s="230">
        <f>IF(I$97=0,0,(I$97-I$125)/NMM_fec!I$97)</f>
        <v>1.8525312919189907</v>
      </c>
      <c r="J202" s="230">
        <f>IF(J$97=0,0,(J$97-J$125)/NMM_fec!J$97)</f>
        <v>1.7692807790170442</v>
      </c>
      <c r="K202" s="230">
        <f>IF(K$97=0,0,(K$97-K$125)/NMM_fec!K$97)</f>
        <v>1.7341979526813491</v>
      </c>
      <c r="L202" s="230">
        <f>IF(L$97=0,0,(L$97-L$125)/NMM_fec!L$97)</f>
        <v>1.7719715661362077</v>
      </c>
      <c r="M202" s="230">
        <f>IF(M$97=0,0,(M$97-M$125)/NMM_fec!M$97)</f>
        <v>1.7490785638859006</v>
      </c>
      <c r="N202" s="230">
        <f>IF(N$97=0,0,(N$97-N$125)/NMM_fec!N$97)</f>
        <v>1.787678247249884</v>
      </c>
      <c r="O202" s="230">
        <f>IF(O$97=0,0,(O$97-O$125)/NMM_fec!O$97)</f>
        <v>1.7838307067040307</v>
      </c>
      <c r="P202" s="230">
        <f>IF(P$97=0,0,(P$97-P$125)/NMM_fec!P$97)</f>
        <v>1.7883931620939437</v>
      </c>
      <c r="Q202" s="230">
        <f>IF(Q$97=0,0,(Q$97-Q$125)/NMM_fec!Q$97)</f>
        <v>1.7358970469547614</v>
      </c>
    </row>
    <row r="203" spans="1:17" x14ac:dyDescent="0.25">
      <c r="A203" s="132" t="s">
        <v>83</v>
      </c>
      <c r="B203" s="229">
        <f>IF(B$98=0,0,B$98/NMM_fec!B$98)</f>
        <v>0</v>
      </c>
      <c r="C203" s="229">
        <f>IF(C$98=0,0,C$98/NMM_fec!C$98)</f>
        <v>0</v>
      </c>
      <c r="D203" s="229">
        <f>IF(D$98=0,0,D$98/NMM_fec!D$98)</f>
        <v>0</v>
      </c>
      <c r="E203" s="229">
        <f>IF(E$98=0,0,E$98/NMM_fec!E$98)</f>
        <v>0</v>
      </c>
      <c r="F203" s="229">
        <f>IF(F$98=0,0,F$98/NMM_fec!F$98)</f>
        <v>0</v>
      </c>
      <c r="G203" s="229">
        <f>IF(G$98=0,0,G$98/NMM_fec!G$98)</f>
        <v>0</v>
      </c>
      <c r="H203" s="229">
        <f>IF(H$98=0,0,H$98/NMM_fec!H$98)</f>
        <v>0</v>
      </c>
      <c r="I203" s="229">
        <f>IF(I$98=0,0,I$98/NMM_fec!I$98)</f>
        <v>0</v>
      </c>
      <c r="J203" s="229">
        <f>IF(J$98=0,0,J$98/NMM_fec!J$98)</f>
        <v>0</v>
      </c>
      <c r="K203" s="229">
        <f>IF(K$98=0,0,K$98/NMM_fec!K$98)</f>
        <v>0</v>
      </c>
      <c r="L203" s="229">
        <f>IF(L$98=0,0,L$98/NMM_fec!L$98)</f>
        <v>0</v>
      </c>
      <c r="M203" s="229">
        <f>IF(M$98=0,0,M$98/NMM_fec!M$98)</f>
        <v>0</v>
      </c>
      <c r="N203" s="229">
        <f>IF(N$98=0,0,N$98/NMM_fec!N$98)</f>
        <v>0</v>
      </c>
      <c r="O203" s="229">
        <f>IF(O$98=0,0,O$98/NMM_fec!O$98)</f>
        <v>0</v>
      </c>
      <c r="P203" s="229">
        <f>IF(P$98=0,0,P$98/NMM_fec!P$98)</f>
        <v>0</v>
      </c>
      <c r="Q203" s="229">
        <f>IF(Q$98=0,0,Q$98/NMM_fec!Q$98)</f>
        <v>0</v>
      </c>
    </row>
    <row r="204" spans="1:17" x14ac:dyDescent="0.25">
      <c r="A204" s="76" t="s">
        <v>82</v>
      </c>
      <c r="B204" s="228">
        <f>IF(B$99=0,0,B$99/NMM_fec!B$99)</f>
        <v>0</v>
      </c>
      <c r="C204" s="228">
        <f>IF(C$99=0,0,C$99/NMM_fec!C$99)</f>
        <v>0</v>
      </c>
      <c r="D204" s="228">
        <f>IF(D$99=0,0,D$99/NMM_fec!D$99)</f>
        <v>0</v>
      </c>
      <c r="E204" s="228">
        <f>IF(E$99=0,0,E$99/NMM_fec!E$99)</f>
        <v>0</v>
      </c>
      <c r="F204" s="228">
        <f>IF(F$99=0,0,F$99/NMM_fec!F$99)</f>
        <v>0</v>
      </c>
      <c r="G204" s="228">
        <f>IF(G$99=0,0,G$99/NMM_fec!G$99)</f>
        <v>0</v>
      </c>
      <c r="H204" s="228">
        <f>IF(H$99=0,0,H$99/NMM_fec!H$99)</f>
        <v>0</v>
      </c>
      <c r="I204" s="228">
        <f>IF(I$99=0,0,I$99/NMM_fec!I$99)</f>
        <v>0</v>
      </c>
      <c r="J204" s="228">
        <f>IF(J$99=0,0,J$99/NMM_fec!J$99)</f>
        <v>0</v>
      </c>
      <c r="K204" s="228">
        <f>IF(K$99=0,0,K$99/NMM_fec!K$99)</f>
        <v>0</v>
      </c>
      <c r="L204" s="228">
        <f>IF(L$99=0,0,L$99/NMM_fec!L$99)</f>
        <v>0</v>
      </c>
      <c r="M204" s="228">
        <f>IF(M$99=0,0,M$99/NMM_fec!M$99)</f>
        <v>0</v>
      </c>
      <c r="N204" s="228">
        <f>IF(N$99=0,0,N$99/NMM_fec!N$99)</f>
        <v>0</v>
      </c>
      <c r="O204" s="228">
        <f>IF(O$99=0,0,O$99/NMM_fec!O$99)</f>
        <v>0</v>
      </c>
      <c r="P204" s="228">
        <f>IF(P$99=0,0,P$99/NMM_fec!P$99)</f>
        <v>0</v>
      </c>
      <c r="Q204" s="228">
        <f>IF(Q$99=0,0,Q$99/NMM_fec!Q$99)</f>
        <v>0</v>
      </c>
    </row>
    <row r="205" spans="1:17" x14ac:dyDescent="0.25">
      <c r="A205" s="76" t="s">
        <v>81</v>
      </c>
      <c r="B205" s="228">
        <f>IF(B$100=0,0,B$100/NMM_fec!B$100)</f>
        <v>0</v>
      </c>
      <c r="C205" s="228">
        <f>IF(C$100=0,0,C$100/NMM_fec!C$100)</f>
        <v>0</v>
      </c>
      <c r="D205" s="228">
        <f>IF(D$100=0,0,D$100/NMM_fec!D$100)</f>
        <v>0</v>
      </c>
      <c r="E205" s="228">
        <f>IF(E$100=0,0,E$100/NMM_fec!E$100)</f>
        <v>0</v>
      </c>
      <c r="F205" s="228">
        <f>IF(F$100=0,0,F$100/NMM_fec!F$100)</f>
        <v>0</v>
      </c>
      <c r="G205" s="228">
        <f>IF(G$100=0,0,G$100/NMM_fec!G$100)</f>
        <v>0</v>
      </c>
      <c r="H205" s="228">
        <f>IF(H$100=0,0,H$100/NMM_fec!H$100)</f>
        <v>0</v>
      </c>
      <c r="I205" s="228">
        <f>IF(I$100=0,0,I$100/NMM_fec!I$100)</f>
        <v>0</v>
      </c>
      <c r="J205" s="228">
        <f>IF(J$100=0,0,J$100/NMM_fec!J$100)</f>
        <v>0</v>
      </c>
      <c r="K205" s="228">
        <f>IF(K$100=0,0,K$100/NMM_fec!K$100)</f>
        <v>0</v>
      </c>
      <c r="L205" s="228">
        <f>IF(L$100=0,0,L$100/NMM_fec!L$100)</f>
        <v>0</v>
      </c>
      <c r="M205" s="228">
        <f>IF(M$100=0,0,M$100/NMM_fec!M$100)</f>
        <v>0</v>
      </c>
      <c r="N205" s="228">
        <f>IF(N$100=0,0,N$100/NMM_fec!N$100)</f>
        <v>0</v>
      </c>
      <c r="O205" s="228">
        <f>IF(O$100=0,0,O$100/NMM_fec!O$100)</f>
        <v>0</v>
      </c>
      <c r="P205" s="228">
        <f>IF(P$100=0,0,P$100/NMM_fec!P$100)</f>
        <v>0</v>
      </c>
      <c r="Q205" s="228">
        <f>IF(Q$100=0,0,Q$100/NMM_fec!Q$100)</f>
        <v>0</v>
      </c>
    </row>
    <row r="206" spans="1:17" x14ac:dyDescent="0.25">
      <c r="A206" s="76" t="s">
        <v>80</v>
      </c>
      <c r="B206" s="228">
        <f>IF(B$101=0,0,B$101/NMM_fec!B$101)</f>
        <v>0</v>
      </c>
      <c r="C206" s="228">
        <f>IF(C$101=0,0,C$101/NMM_fec!C$101)</f>
        <v>0</v>
      </c>
      <c r="D206" s="228">
        <f>IF(D$101=0,0,D$101/NMM_fec!D$101)</f>
        <v>0</v>
      </c>
      <c r="E206" s="228">
        <f>IF(E$101=0,0,E$101/NMM_fec!E$101)</f>
        <v>0</v>
      </c>
      <c r="F206" s="228">
        <f>IF(F$101=0,0,F$101/NMM_fec!F$101)</f>
        <v>0</v>
      </c>
      <c r="G206" s="228">
        <f>IF(G$101=0,0,G$101/NMM_fec!G$101)</f>
        <v>0</v>
      </c>
      <c r="H206" s="228">
        <f>IF(H$101=0,0,H$101/NMM_fec!H$101)</f>
        <v>0</v>
      </c>
      <c r="I206" s="228">
        <f>IF(I$101=0,0,I$101/NMM_fec!I$101)</f>
        <v>0</v>
      </c>
      <c r="J206" s="228">
        <f>IF(J$101=0,0,J$101/NMM_fec!J$101)</f>
        <v>0</v>
      </c>
      <c r="K206" s="228">
        <f>IF(K$101=0,0,K$101/NMM_fec!K$101)</f>
        <v>0</v>
      </c>
      <c r="L206" s="228">
        <f>IF(L$101=0,0,L$101/NMM_fec!L$101)</f>
        <v>0</v>
      </c>
      <c r="M206" s="228">
        <f>IF(M$101=0,0,M$101/NMM_fec!M$101)</f>
        <v>0</v>
      </c>
      <c r="N206" s="228">
        <f>IF(N$101=0,0,N$101/NMM_fec!N$101)</f>
        <v>0</v>
      </c>
      <c r="O206" s="228">
        <f>IF(O$101=0,0,O$101/NMM_fec!O$101)</f>
        <v>0</v>
      </c>
      <c r="P206" s="228">
        <f>IF(P$101=0,0,P$101/NMM_fec!P$101)</f>
        <v>0</v>
      </c>
      <c r="Q206" s="228">
        <f>IF(Q$101=0,0,Q$101/NMM_fec!Q$101)</f>
        <v>0</v>
      </c>
    </row>
    <row r="207" spans="1:17" x14ac:dyDescent="0.25">
      <c r="A207" s="129" t="s">
        <v>79</v>
      </c>
      <c r="B207" s="227">
        <f>IF(B$102=0,0,B$102/NMM_fec!B$102)</f>
        <v>1.3251222000000002</v>
      </c>
      <c r="C207" s="227">
        <f>IF(C$102=0,0,C$102/NMM_fec!C$102)</f>
        <v>1.3251222000000002</v>
      </c>
      <c r="D207" s="227">
        <f>IF(D$102=0,0,D$102/NMM_fec!D$102)</f>
        <v>1.3251222000000002</v>
      </c>
      <c r="E207" s="227">
        <f>IF(E$102=0,0,E$102/NMM_fec!E$102)</f>
        <v>1.3251222</v>
      </c>
      <c r="F207" s="227">
        <f>IF(F$102=0,0,F$102/NMM_fec!F$102)</f>
        <v>1.3251222</v>
      </c>
      <c r="G207" s="227">
        <f>IF(G$102=0,0,G$102/NMM_fec!G$102)</f>
        <v>1.3251222</v>
      </c>
      <c r="H207" s="227">
        <f>IF(H$102=0,0,H$102/NMM_fec!H$102)</f>
        <v>1.3251222</v>
      </c>
      <c r="I207" s="227">
        <f>IF(I$102=0,0,I$102/NMM_fec!I$102)</f>
        <v>1.3251222</v>
      </c>
      <c r="J207" s="227">
        <f>IF(J$102=0,0,J$102/NMM_fec!J$102)</f>
        <v>1.3251222000000002</v>
      </c>
      <c r="K207" s="227">
        <f>IF(K$102=0,0,K$102/NMM_fec!K$102)</f>
        <v>1.3251222</v>
      </c>
      <c r="L207" s="227">
        <f>IF(L$102=0,0,L$102/NMM_fec!L$102)</f>
        <v>1.3251222000000005</v>
      </c>
      <c r="M207" s="227">
        <f>IF(M$102=0,0,M$102/NMM_fec!M$102)</f>
        <v>1.3251222000000002</v>
      </c>
      <c r="N207" s="227">
        <f>IF(N$102=0,0,N$102/NMM_fec!N$102)</f>
        <v>1.3251222</v>
      </c>
      <c r="O207" s="227">
        <f>IF(O$102=0,0,O$102/NMM_fec!O$102)</f>
        <v>1.3250533118009242</v>
      </c>
      <c r="P207" s="227">
        <f>IF(P$102=0,0,P$102/NMM_fec!P$102)</f>
        <v>1.3243644594857722</v>
      </c>
      <c r="Q207" s="227">
        <f>IF(Q$102=0,0,Q$102/NMM_fec!Q$102)</f>
        <v>1.3244272065716949</v>
      </c>
    </row>
    <row r="208" spans="1:17" x14ac:dyDescent="0.25">
      <c r="A208" s="127" t="s">
        <v>206</v>
      </c>
      <c r="B208" s="226">
        <f>IF(B$107=0,0,B$107/NMM_fec!B$107)</f>
        <v>2.1922051697999376</v>
      </c>
      <c r="C208" s="226">
        <f>IF(C$107=0,0,C$107/NMM_fec!C$107)</f>
        <v>2.2035880930519971</v>
      </c>
      <c r="D208" s="226">
        <f>IF(D$107=0,0,D$107/NMM_fec!D$107)</f>
        <v>2.1985187282139051</v>
      </c>
      <c r="E208" s="226">
        <f>IF(E$107=0,0,E$107/NMM_fec!E$107)</f>
        <v>2.202186785103796</v>
      </c>
      <c r="F208" s="226">
        <f>IF(F$107=0,0,F$107/NMM_fec!F$107)</f>
        <v>2.1889557191774314</v>
      </c>
      <c r="G208" s="226">
        <f>IF(G$107=0,0,G$107/NMM_fec!G$107)</f>
        <v>2.1917303613941437</v>
      </c>
      <c r="H208" s="226">
        <f>IF(H$107=0,0,H$107/NMM_fec!H$107)</f>
        <v>2.1651637702665663</v>
      </c>
      <c r="I208" s="226">
        <f>IF(I$107=0,0,I$107/NMM_fec!I$107)</f>
        <v>2.1659080487566822</v>
      </c>
      <c r="J208" s="226">
        <f>IF(J$107=0,0,J$107/NMM_fec!J$107)</f>
        <v>2.1221747459134135</v>
      </c>
      <c r="K208" s="226">
        <f>IF(K$107=0,0,K$107/NMM_fec!K$107)</f>
        <v>2.1030521954667112</v>
      </c>
      <c r="L208" s="226">
        <f>IF(L$107=0,0,L$107/NMM_fec!L$107)</f>
        <v>2.1236240194467086</v>
      </c>
      <c r="M208" s="226">
        <f>IF(M$107=0,0,M$107/NMM_fec!M$107)</f>
        <v>2.1112149581356241</v>
      </c>
      <c r="N208" s="226">
        <f>IF(N$107=0,0,N$107/NMM_fec!N$107)</f>
        <v>2.1320351144445655</v>
      </c>
      <c r="O208" s="226">
        <f>IF(O$107=0,0,O$107/NMM_fec!O$107)</f>
        <v>2.1298670456187856</v>
      </c>
      <c r="P208" s="226">
        <f>IF(P$107=0,0,P$107/NMM_fec!P$107)</f>
        <v>2.131144148619597</v>
      </c>
      <c r="Q208" s="226">
        <f>IF(Q$107=0,0,Q$107/NMM_fec!Q$107)</f>
        <v>2.1028526946273445</v>
      </c>
    </row>
    <row r="209" spans="1:17" x14ac:dyDescent="0.25">
      <c r="A209" s="127" t="s">
        <v>205</v>
      </c>
      <c r="B209" s="226">
        <f>IF(B$115=0,0,B$115/NMM_fec!B$115)</f>
        <v>0</v>
      </c>
      <c r="C209" s="226">
        <f>IF(C$115=0,0,C$115/NMM_fec!C$115)</f>
        <v>0</v>
      </c>
      <c r="D209" s="226">
        <f>IF(D$115=0,0,D$115/NMM_fec!D$115)</f>
        <v>0</v>
      </c>
      <c r="E209" s="226">
        <f>IF(E$115=0,0,E$115/NMM_fec!E$115)</f>
        <v>0</v>
      </c>
      <c r="F209" s="226">
        <f>IF(F$115=0,0,F$115/NMM_fec!F$115)</f>
        <v>0</v>
      </c>
      <c r="G209" s="226">
        <f>IF(G$115=0,0,G$115/NMM_fec!G$115)</f>
        <v>0</v>
      </c>
      <c r="H209" s="226">
        <f>IF(H$115=0,0,H$115/NMM_fec!H$115)</f>
        <v>0</v>
      </c>
      <c r="I209" s="226">
        <f>IF(I$115=0,0,I$115/NMM_fec!I$115)</f>
        <v>0</v>
      </c>
      <c r="J209" s="226">
        <f>IF(J$115=0,0,J$115/NMM_fec!J$115)</f>
        <v>0</v>
      </c>
      <c r="K209" s="226">
        <f>IF(K$115=0,0,K$115/NMM_fec!K$115)</f>
        <v>0</v>
      </c>
      <c r="L209" s="226">
        <f>IF(L$115=0,0,L$115/NMM_fec!L$115)</f>
        <v>0</v>
      </c>
      <c r="M209" s="226">
        <f>IF(M$115=0,0,M$115/NMM_fec!M$115)</f>
        <v>0</v>
      </c>
      <c r="N209" s="226">
        <f>IF(N$115=0,0,N$115/NMM_fec!N$115)</f>
        <v>0</v>
      </c>
      <c r="O209" s="226">
        <f>IF(O$115=0,0,O$115/NMM_fec!O$115)</f>
        <v>0</v>
      </c>
      <c r="P209" s="226">
        <f>IF(P$115=0,0,P$115/NMM_fec!P$115)</f>
        <v>0</v>
      </c>
      <c r="Q209" s="226">
        <f>IF(Q$115=0,0,Q$115/NMM_fec!Q$115)</f>
        <v>0</v>
      </c>
    </row>
    <row r="210" spans="1:17" x14ac:dyDescent="0.25">
      <c r="A210" s="127" t="s">
        <v>204</v>
      </c>
      <c r="B210" s="226">
        <f>IF(B$116=0,0,B$116/NMM_fec!B$116)</f>
        <v>1.923658913082209</v>
      </c>
      <c r="C210" s="226">
        <f>IF(C$116=0,0,C$116/NMM_fec!C$116)</f>
        <v>1.9510210565233264</v>
      </c>
      <c r="D210" s="226">
        <f>IF(D$116=0,0,D$116/NMM_fec!D$116)</f>
        <v>1.9387748888686032</v>
      </c>
      <c r="E210" s="226">
        <f>IF(E$116=0,0,E$116/NMM_fec!E$116)</f>
        <v>1.9476260981418569</v>
      </c>
      <c r="F210" s="226">
        <f>IF(F$116=0,0,F$116/NMM_fec!F$116)</f>
        <v>1.9155623405737034</v>
      </c>
      <c r="G210" s="226">
        <f>IF(G$116=0,0,G$116/NMM_fec!G$116)</f>
        <v>1.9225281574689095</v>
      </c>
      <c r="H210" s="226">
        <f>IF(H$116=0,0,H$116/NMM_fec!H$116)</f>
        <v>1.8605705408990363</v>
      </c>
      <c r="I210" s="226">
        <f>IF(I$116=0,0,I$116/NMM_fec!I$116)</f>
        <v>1.8622719621107484</v>
      </c>
      <c r="J210" s="226">
        <f>IF(J$116=0,0,J$116/NMM_fec!J$116)</f>
        <v>1.7654851489862977</v>
      </c>
      <c r="K210" s="226">
        <f>IF(K$116=0,0,K$116/NMM_fec!K$116)</f>
        <v>1.7251100688882208</v>
      </c>
      <c r="L210" s="226">
        <f>IF(L$116=0,0,L$116/NMM_fec!L$116)</f>
        <v>1.7685918622950383</v>
      </c>
      <c r="M210" s="226">
        <f>IF(M$116=0,0,M$116/NMM_fec!M$116)</f>
        <v>1.742205845605318</v>
      </c>
      <c r="N210" s="226">
        <f>IF(N$116=0,0,N$116/NMM_fec!N$116)</f>
        <v>1.7867550086818651</v>
      </c>
      <c r="O210" s="226">
        <f>IF(O$116=0,0,O$116/NMM_fec!O$116)</f>
        <v>1.7823282777196918</v>
      </c>
      <c r="P210" s="226">
        <f>IF(P$116=0,0,P$116/NMM_fec!P$116)</f>
        <v>1.7878827789194585</v>
      </c>
      <c r="Q210" s="226">
        <f>IF(Q$116=0,0,Q$116/NMM_fec!Q$116)</f>
        <v>1.727316932963791</v>
      </c>
    </row>
    <row r="211" spans="1:17" x14ac:dyDescent="0.25">
      <c r="A211" s="72" t="s">
        <v>203</v>
      </c>
      <c r="B211" s="224">
        <f>IF(B$124=0,0,B$124/NMM_fec!B$124)</f>
        <v>0</v>
      </c>
      <c r="C211" s="224">
        <f>IF(C$124=0,0,C$124/NMM_fec!C$124)</f>
        <v>0</v>
      </c>
      <c r="D211" s="224">
        <f>IF(D$124=0,0,D$124/NMM_fec!D$124)</f>
        <v>0</v>
      </c>
      <c r="E211" s="224">
        <f>IF(E$124=0,0,E$124/NMM_fec!E$124)</f>
        <v>0</v>
      </c>
      <c r="F211" s="224">
        <f>IF(F$124=0,0,F$124/NMM_fec!F$124)</f>
        <v>0</v>
      </c>
      <c r="G211" s="224">
        <f>IF(G$124=0,0,G$124/NMM_fec!G$124)</f>
        <v>0</v>
      </c>
      <c r="H211" s="224">
        <f>IF(H$124=0,0,H$124/NMM_fec!H$124)</f>
        <v>0</v>
      </c>
      <c r="I211" s="224">
        <f>IF(I$124=0,0,I$124/NMM_fec!I$124)</f>
        <v>0</v>
      </c>
      <c r="J211" s="224">
        <f>IF(J$124=0,0,J$124/NMM_fec!J$124)</f>
        <v>0</v>
      </c>
      <c r="K211" s="224">
        <f>IF(K$124=0,0,K$124/NMM_fec!K$124)</f>
        <v>0</v>
      </c>
      <c r="L211" s="224">
        <f>IF(L$124=0,0,L$124/NMM_fec!L$124)</f>
        <v>0</v>
      </c>
      <c r="M211" s="224">
        <f>IF(M$124=0,0,M$124/NMM_fec!M$124)</f>
        <v>0</v>
      </c>
      <c r="N211" s="224">
        <f>IF(N$124=0,0,N$124/NMM_fec!N$124)</f>
        <v>0</v>
      </c>
      <c r="O211" s="224">
        <f>IF(O$124=0,0,O$124/NMM_fec!O$124)</f>
        <v>0</v>
      </c>
      <c r="P211" s="224">
        <f>IF(P$124=0,0,P$124/NMM_fec!P$124)</f>
        <v>0</v>
      </c>
      <c r="Q211" s="224">
        <f>IF(Q$124=0,0,Q$124/NMM_fec!Q$124)</f>
        <v>0</v>
      </c>
    </row>
  </sheetData>
  <pageMargins left="0.39370078740157483" right="0.39370078740157483" top="0.39370078740157483" bottom="0.39370078740157483" header="0.31496062992125984" footer="0.31496062992125984"/>
  <pageSetup paperSize="9" scale="3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fitToPage="1"/>
  </sheetPr>
  <dimension ref="A1:Q7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271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17" x14ac:dyDescent="0.25">
      <c r="A3" s="31" t="s">
        <v>78</v>
      </c>
      <c r="B3" s="46">
        <f>SUM(B4,B7)</f>
        <v>2382.5050164226514</v>
      </c>
      <c r="C3" s="46">
        <f t="shared" ref="C3:Q3" si="0">SUM(C4,C7)</f>
        <v>2172.5906951482366</v>
      </c>
      <c r="D3" s="46">
        <f t="shared" si="0"/>
        <v>2246.2196297173209</v>
      </c>
      <c r="E3" s="46">
        <f t="shared" si="0"/>
        <v>2238.447471135737</v>
      </c>
      <c r="F3" s="46">
        <f t="shared" si="0"/>
        <v>2361.1928323081038</v>
      </c>
      <c r="G3" s="46">
        <f t="shared" si="0"/>
        <v>2343.0401863715783</v>
      </c>
      <c r="H3" s="46">
        <f t="shared" si="0"/>
        <v>2372.8436777520892</v>
      </c>
      <c r="I3" s="46">
        <f t="shared" si="0"/>
        <v>2862.4461454804032</v>
      </c>
      <c r="J3" s="46">
        <f t="shared" si="0"/>
        <v>2546.1141056008355</v>
      </c>
      <c r="K3" s="46">
        <f t="shared" si="0"/>
        <v>2680.6913407821239</v>
      </c>
      <c r="L3" s="46">
        <f t="shared" si="0"/>
        <v>2732.9</v>
      </c>
      <c r="M3" s="46">
        <f t="shared" si="0"/>
        <v>2950.8836148699334</v>
      </c>
      <c r="N3" s="46">
        <f t="shared" si="0"/>
        <v>3133.9755333609128</v>
      </c>
      <c r="O3" s="46">
        <f t="shared" si="0"/>
        <v>3226.04768324002</v>
      </c>
      <c r="P3" s="46">
        <f t="shared" si="0"/>
        <v>3480.308344650377</v>
      </c>
      <c r="Q3" s="46">
        <f t="shared" si="0"/>
        <v>3708.6922825571542</v>
      </c>
    </row>
    <row r="4" spans="1:17" x14ac:dyDescent="0.25">
      <c r="A4" s="269" t="s">
        <v>234</v>
      </c>
      <c r="B4" s="214">
        <f>SUM(B5:B6)</f>
        <v>1187.4510061543706</v>
      </c>
      <c r="C4" s="214">
        <f t="shared" ref="C4:Q4" si="1">SUM(C5:C6)</f>
        <v>1316.1106511703765</v>
      </c>
      <c r="D4" s="214">
        <f t="shared" si="1"/>
        <v>1370.2738476031384</v>
      </c>
      <c r="E4" s="214">
        <f t="shared" si="1"/>
        <v>1420.4219777820235</v>
      </c>
      <c r="F4" s="214">
        <f t="shared" si="1"/>
        <v>1518.7215833110456</v>
      </c>
      <c r="G4" s="214">
        <f t="shared" si="1"/>
        <v>1353.8730343622599</v>
      </c>
      <c r="H4" s="214">
        <f t="shared" si="1"/>
        <v>1415.392139427352</v>
      </c>
      <c r="I4" s="214">
        <f t="shared" si="1"/>
        <v>1586.1463169782908</v>
      </c>
      <c r="J4" s="214">
        <f t="shared" si="1"/>
        <v>1404.8715892347577</v>
      </c>
      <c r="K4" s="214">
        <f t="shared" si="1"/>
        <v>1578.103177374302</v>
      </c>
      <c r="L4" s="214">
        <f t="shared" si="1"/>
        <v>1650.4</v>
      </c>
      <c r="M4" s="214">
        <f t="shared" si="1"/>
        <v>1756.7283746887097</v>
      </c>
      <c r="N4" s="214">
        <f t="shared" si="1"/>
        <v>1959.9905442940726</v>
      </c>
      <c r="O4" s="214">
        <f t="shared" si="1"/>
        <v>2067.126509165691</v>
      </c>
      <c r="P4" s="214">
        <f t="shared" si="1"/>
        <v>2271.9412230222856</v>
      </c>
      <c r="Q4" s="214">
        <f t="shared" si="1"/>
        <v>2443.087103769109</v>
      </c>
    </row>
    <row r="5" spans="1:17" x14ac:dyDescent="0.25">
      <c r="A5" s="268" t="s">
        <v>35</v>
      </c>
      <c r="B5" s="214">
        <v>80.861142716033072</v>
      </c>
      <c r="C5" s="214">
        <v>82.167253446508013</v>
      </c>
      <c r="D5" s="214">
        <v>80.269972818153661</v>
      </c>
      <c r="E5" s="214">
        <v>79.701288820888564</v>
      </c>
      <c r="F5" s="214">
        <v>79.738625751812066</v>
      </c>
      <c r="G5" s="214">
        <v>70.11067855461603</v>
      </c>
      <c r="H5" s="214">
        <v>70.994206314941763</v>
      </c>
      <c r="I5" s="214">
        <v>75.77382007440238</v>
      </c>
      <c r="J5" s="214">
        <v>64.924156347937412</v>
      </c>
      <c r="K5" s="214">
        <v>68.840522164880781</v>
      </c>
      <c r="L5" s="214">
        <v>67.791976506212009</v>
      </c>
      <c r="M5" s="214">
        <v>72.003214714224342</v>
      </c>
      <c r="N5" s="214">
        <v>76.218759553793603</v>
      </c>
      <c r="O5" s="214">
        <v>79.847740680279003</v>
      </c>
      <c r="P5" s="214">
        <v>85.680988243178248</v>
      </c>
      <c r="Q5" s="214">
        <v>90.102452466628321</v>
      </c>
    </row>
    <row r="6" spans="1:17" x14ac:dyDescent="0.25">
      <c r="A6" s="268" t="s">
        <v>56</v>
      </c>
      <c r="B6" s="214">
        <v>1106.5898634383375</v>
      </c>
      <c r="C6" s="214">
        <v>1233.9433977238684</v>
      </c>
      <c r="D6" s="214">
        <v>1290.0038747849846</v>
      </c>
      <c r="E6" s="214">
        <v>1340.720688961135</v>
      </c>
      <c r="F6" s="214">
        <v>1438.9829575592335</v>
      </c>
      <c r="G6" s="214">
        <v>1283.7623558076439</v>
      </c>
      <c r="H6" s="214">
        <v>1344.3979331124103</v>
      </c>
      <c r="I6" s="214">
        <v>1510.3724969038883</v>
      </c>
      <c r="J6" s="214">
        <v>1339.9474328868203</v>
      </c>
      <c r="K6" s="214">
        <v>1509.2626552094212</v>
      </c>
      <c r="L6" s="214">
        <v>1582.6080234937881</v>
      </c>
      <c r="M6" s="214">
        <v>1684.7251599744852</v>
      </c>
      <c r="N6" s="214">
        <v>1883.7717847402789</v>
      </c>
      <c r="O6" s="214">
        <v>1987.278768485412</v>
      </c>
      <c r="P6" s="214">
        <v>2186.2602347791076</v>
      </c>
      <c r="Q6" s="214">
        <v>2352.9846513024809</v>
      </c>
    </row>
    <row r="7" spans="1:17" x14ac:dyDescent="0.25">
      <c r="A7" s="223" t="s">
        <v>55</v>
      </c>
      <c r="B7" s="213">
        <v>1195.054010268281</v>
      </c>
      <c r="C7" s="213">
        <v>856.48004397785985</v>
      </c>
      <c r="D7" s="213">
        <v>875.94578211418241</v>
      </c>
      <c r="E7" s="213">
        <v>818.0254933537135</v>
      </c>
      <c r="F7" s="213">
        <v>842.47124899705818</v>
      </c>
      <c r="G7" s="213">
        <v>989.16715200931844</v>
      </c>
      <c r="H7" s="213">
        <v>957.45153832473716</v>
      </c>
      <c r="I7" s="213">
        <v>1276.2998285021124</v>
      </c>
      <c r="J7" s="213">
        <v>1141.2425163660778</v>
      </c>
      <c r="K7" s="213">
        <v>1102.5881634078216</v>
      </c>
      <c r="L7" s="213">
        <v>1082.5</v>
      </c>
      <c r="M7" s="213">
        <v>1194.1552401812237</v>
      </c>
      <c r="N7" s="213">
        <v>1173.9849890668402</v>
      </c>
      <c r="O7" s="213">
        <v>1158.921174074329</v>
      </c>
      <c r="P7" s="213">
        <v>1208.3671216280914</v>
      </c>
      <c r="Q7" s="213">
        <v>1265.6051787880451</v>
      </c>
    </row>
    <row r="8" spans="1:17" x14ac:dyDescent="0.25">
      <c r="A8" s="63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  <c r="Q8" s="267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233</v>
      </c>
      <c r="B10" s="215">
        <v>994</v>
      </c>
      <c r="C10" s="215">
        <v>977</v>
      </c>
      <c r="D10" s="215">
        <v>1025</v>
      </c>
      <c r="E10" s="215">
        <v>1029</v>
      </c>
      <c r="F10" s="215">
        <v>1027</v>
      </c>
      <c r="G10" s="215">
        <v>1049.4000000000001</v>
      </c>
      <c r="H10" s="215">
        <v>1061.2</v>
      </c>
      <c r="I10" s="215">
        <v>1055.78</v>
      </c>
      <c r="J10" s="215">
        <v>1041.27</v>
      </c>
      <c r="K10" s="215">
        <v>1033.76</v>
      </c>
      <c r="L10" s="215">
        <v>1079.8</v>
      </c>
      <c r="M10" s="215">
        <v>1093.02</v>
      </c>
      <c r="N10" s="215">
        <v>1039.8</v>
      </c>
      <c r="O10" s="215">
        <v>1107.51</v>
      </c>
      <c r="P10" s="215">
        <v>1119.6600000000001</v>
      </c>
      <c r="Q10" s="215">
        <v>1115.23</v>
      </c>
    </row>
    <row r="11" spans="1:17" x14ac:dyDescent="0.25">
      <c r="A11" s="222" t="s">
        <v>232</v>
      </c>
      <c r="B11" s="214">
        <v>1934</v>
      </c>
      <c r="C11" s="214">
        <v>2086</v>
      </c>
      <c r="D11" s="214">
        <v>2341.9899999999998</v>
      </c>
      <c r="E11" s="214">
        <v>2461</v>
      </c>
      <c r="F11" s="214">
        <v>2635</v>
      </c>
      <c r="G11" s="214">
        <v>2731.9</v>
      </c>
      <c r="H11" s="214">
        <v>2857.1</v>
      </c>
      <c r="I11" s="214">
        <v>2992</v>
      </c>
      <c r="J11" s="214">
        <v>3055.4</v>
      </c>
      <c r="K11" s="214">
        <v>3274.96</v>
      </c>
      <c r="L11" s="214">
        <v>3699.8</v>
      </c>
      <c r="M11" s="214">
        <v>3755.6</v>
      </c>
      <c r="N11" s="214">
        <v>3821.8</v>
      </c>
      <c r="O11" s="214">
        <v>4105.51</v>
      </c>
      <c r="P11" s="214">
        <v>4278.38</v>
      </c>
      <c r="Q11" s="214">
        <v>4399.34</v>
      </c>
    </row>
    <row r="12" spans="1:17" x14ac:dyDescent="0.25">
      <c r="A12" s="221" t="s">
        <v>231</v>
      </c>
      <c r="B12" s="213">
        <v>186.89361702127675</v>
      </c>
      <c r="C12" s="213">
        <v>144.32984293193732</v>
      </c>
      <c r="D12" s="213">
        <v>151.28586206896563</v>
      </c>
      <c r="E12" s="213">
        <v>145.41666666666683</v>
      </c>
      <c r="F12" s="213">
        <v>152.58333333333351</v>
      </c>
      <c r="G12" s="213">
        <v>178.1764397905761</v>
      </c>
      <c r="H12" s="213">
        <v>163.26250000000016</v>
      </c>
      <c r="I12" s="213">
        <v>195.17597484276746</v>
      </c>
      <c r="J12" s="213">
        <v>179.60348643006279</v>
      </c>
      <c r="K12" s="213">
        <v>172.5280499219968</v>
      </c>
      <c r="L12" s="213">
        <v>173.35336787564785</v>
      </c>
      <c r="M12" s="213">
        <v>175.95927732365794</v>
      </c>
      <c r="N12" s="213">
        <v>171.11125037605277</v>
      </c>
      <c r="O12" s="213">
        <v>166.77360165118697</v>
      </c>
      <c r="P12" s="213">
        <v>172.69271413828707</v>
      </c>
      <c r="Q12" s="213">
        <v>170.55371134020629</v>
      </c>
    </row>
    <row r="13" spans="1:17" x14ac:dyDescent="0.25">
      <c r="A13" s="123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233</v>
      </c>
      <c r="B15" s="120">
        <v>1104.4444444444443</v>
      </c>
      <c r="C15" s="120">
        <v>1104.4444444444443</v>
      </c>
      <c r="D15" s="120">
        <v>1104.4444444444443</v>
      </c>
      <c r="E15" s="120">
        <v>1104.4444444444443</v>
      </c>
      <c r="F15" s="120">
        <v>1104.4444444444443</v>
      </c>
      <c r="G15" s="120">
        <v>1192.1407396069785</v>
      </c>
      <c r="H15" s="120">
        <v>1192.1407396069785</v>
      </c>
      <c r="I15" s="120">
        <v>1192.1407396069785</v>
      </c>
      <c r="J15" s="120">
        <v>1192.1407396069785</v>
      </c>
      <c r="K15" s="120">
        <v>1104.4444444444443</v>
      </c>
      <c r="L15" s="120">
        <v>1192.1407396069785</v>
      </c>
      <c r="M15" s="120">
        <v>1192.1407396069785</v>
      </c>
      <c r="N15" s="120">
        <v>1104.4444444444443</v>
      </c>
      <c r="O15" s="120">
        <v>1192.1407396069785</v>
      </c>
      <c r="P15" s="120">
        <v>1192.1407396069785</v>
      </c>
      <c r="Q15" s="120">
        <v>1192.1407396069785</v>
      </c>
    </row>
    <row r="16" spans="1:17" x14ac:dyDescent="0.25">
      <c r="A16" s="180" t="s">
        <v>232</v>
      </c>
      <c r="B16" s="189">
        <v>2148.8888888888887</v>
      </c>
      <c r="C16" s="189">
        <v>2317.164009366089</v>
      </c>
      <c r="D16" s="189">
        <v>2485.4391298432893</v>
      </c>
      <c r="E16" s="189">
        <v>2653.7142503204896</v>
      </c>
      <c r="F16" s="189">
        <v>2821.9893707976898</v>
      </c>
      <c r="G16" s="189">
        <v>2990.2644912748901</v>
      </c>
      <c r="H16" s="189">
        <v>3158.5396117520909</v>
      </c>
      <c r="I16" s="189">
        <v>3158.5396117520904</v>
      </c>
      <c r="J16" s="189">
        <v>3326.8147322292907</v>
      </c>
      <c r="K16" s="189">
        <v>3495.089852706491</v>
      </c>
      <c r="L16" s="189">
        <v>3999.9152141380923</v>
      </c>
      <c r="M16" s="189">
        <v>3999.9152141380923</v>
      </c>
      <c r="N16" s="189">
        <v>4168.1903346152931</v>
      </c>
      <c r="O16" s="189">
        <v>4336.4654550924934</v>
      </c>
      <c r="P16" s="189">
        <v>4504.7405755696936</v>
      </c>
      <c r="Q16" s="189">
        <v>4673.0156960468939</v>
      </c>
    </row>
    <row r="17" spans="1:17" x14ac:dyDescent="0.25">
      <c r="A17" s="108" t="s">
        <v>231</v>
      </c>
      <c r="B17" s="118">
        <v>207.65957446808528</v>
      </c>
      <c r="C17" s="118">
        <v>192.19763543633795</v>
      </c>
      <c r="D17" s="118">
        <v>176.73569640459061</v>
      </c>
      <c r="E17" s="118">
        <v>176.73569640459061</v>
      </c>
      <c r="F17" s="118">
        <v>161.27375737284328</v>
      </c>
      <c r="G17" s="118">
        <v>192.19763543633792</v>
      </c>
      <c r="H17" s="118">
        <v>192.19763543633795</v>
      </c>
      <c r="I17" s="118">
        <v>207.65957446808525</v>
      </c>
      <c r="J17" s="118">
        <v>192.19763543633795</v>
      </c>
      <c r="K17" s="118">
        <v>192.19763543633795</v>
      </c>
      <c r="L17" s="118">
        <v>192.19763543633795</v>
      </c>
      <c r="M17" s="118">
        <v>192.19763543633792</v>
      </c>
      <c r="N17" s="118">
        <v>192.19763543633795</v>
      </c>
      <c r="O17" s="118">
        <v>176.73569640459061</v>
      </c>
      <c r="P17" s="118">
        <v>192.19763543633798</v>
      </c>
      <c r="Q17" s="118">
        <v>192.19763543633795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233</v>
      </c>
      <c r="B19" s="120"/>
      <c r="C19" s="120">
        <v>0</v>
      </c>
      <c r="D19" s="120">
        <v>87.696295162534071</v>
      </c>
      <c r="E19" s="120">
        <v>0</v>
      </c>
      <c r="F19" s="120">
        <v>87.696295162534071</v>
      </c>
      <c r="G19" s="120">
        <v>87.69629516253417</v>
      </c>
      <c r="H19" s="120">
        <v>0</v>
      </c>
      <c r="I19" s="120">
        <v>87.696295162534071</v>
      </c>
      <c r="J19" s="120">
        <v>0</v>
      </c>
      <c r="K19" s="120">
        <v>0</v>
      </c>
      <c r="L19" s="120">
        <v>87.69629516253417</v>
      </c>
      <c r="M19" s="120">
        <v>0</v>
      </c>
      <c r="N19" s="120">
        <v>0</v>
      </c>
      <c r="O19" s="120">
        <v>87.69629516253417</v>
      </c>
      <c r="P19" s="120">
        <v>87.696295162534071</v>
      </c>
      <c r="Q19" s="120">
        <v>0</v>
      </c>
    </row>
    <row r="20" spans="1:17" x14ac:dyDescent="0.25">
      <c r="A20" s="179" t="s">
        <v>232</v>
      </c>
      <c r="B20" s="189"/>
      <c r="C20" s="189">
        <v>336.55024095440086</v>
      </c>
      <c r="D20" s="189">
        <v>168.27512047720043</v>
      </c>
      <c r="E20" s="189">
        <v>336.55024095440086</v>
      </c>
      <c r="F20" s="189">
        <v>168.27512047720043</v>
      </c>
      <c r="G20" s="189">
        <v>336.55024095440086</v>
      </c>
      <c r="H20" s="189">
        <v>168.27512047720074</v>
      </c>
      <c r="I20" s="189">
        <v>0</v>
      </c>
      <c r="J20" s="189">
        <v>336.55024095440086</v>
      </c>
      <c r="K20" s="189">
        <v>168.27512047720043</v>
      </c>
      <c r="L20" s="189">
        <v>673.10048190880173</v>
      </c>
      <c r="M20" s="189">
        <v>0</v>
      </c>
      <c r="N20" s="189">
        <v>336.55024095440086</v>
      </c>
      <c r="O20" s="189">
        <v>168.27512047720046</v>
      </c>
      <c r="P20" s="189">
        <v>168.27512047720046</v>
      </c>
      <c r="Q20" s="189">
        <v>336.55024095440092</v>
      </c>
    </row>
    <row r="21" spans="1:17" x14ac:dyDescent="0.25">
      <c r="A21" s="119" t="s">
        <v>231</v>
      </c>
      <c r="B21" s="118"/>
      <c r="C21" s="118">
        <v>0</v>
      </c>
      <c r="D21" s="118">
        <v>0</v>
      </c>
      <c r="E21" s="118">
        <v>0</v>
      </c>
      <c r="F21" s="118">
        <v>0</v>
      </c>
      <c r="G21" s="118">
        <v>46.385817095242011</v>
      </c>
      <c r="H21" s="118">
        <v>2.8421709430404007E-14</v>
      </c>
      <c r="I21" s="118">
        <v>30.923878063494676</v>
      </c>
      <c r="J21" s="118">
        <v>0</v>
      </c>
      <c r="K21" s="118">
        <v>0</v>
      </c>
      <c r="L21" s="118">
        <v>15.46193903174734</v>
      </c>
      <c r="M21" s="118">
        <v>15.461939031747336</v>
      </c>
      <c r="N21" s="118">
        <v>2.8421709430404007E-14</v>
      </c>
      <c r="O21" s="118">
        <v>0</v>
      </c>
      <c r="P21" s="118">
        <v>30.923878063494683</v>
      </c>
      <c r="Q21" s="118">
        <v>0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233</v>
      </c>
      <c r="B23" s="120"/>
      <c r="C23" s="120">
        <f>B15+C19-C15</f>
        <v>0</v>
      </c>
      <c r="D23" s="120">
        <f t="shared" ref="D23:Q23" si="2">C15+D19-D15</f>
        <v>87.69629516253417</v>
      </c>
      <c r="E23" s="120">
        <f t="shared" si="2"/>
        <v>0</v>
      </c>
      <c r="F23" s="120">
        <f t="shared" si="2"/>
        <v>87.69629516253417</v>
      </c>
      <c r="G23" s="120">
        <f t="shared" si="2"/>
        <v>0</v>
      </c>
      <c r="H23" s="120">
        <f t="shared" si="2"/>
        <v>0</v>
      </c>
      <c r="I23" s="120">
        <f t="shared" si="2"/>
        <v>87.69629516253417</v>
      </c>
      <c r="J23" s="120">
        <f t="shared" si="2"/>
        <v>0</v>
      </c>
      <c r="K23" s="120">
        <f t="shared" si="2"/>
        <v>87.69629516253417</v>
      </c>
      <c r="L23" s="120">
        <f t="shared" si="2"/>
        <v>0</v>
      </c>
      <c r="M23" s="120">
        <f t="shared" si="2"/>
        <v>0</v>
      </c>
      <c r="N23" s="120">
        <f t="shared" si="2"/>
        <v>87.69629516253417</v>
      </c>
      <c r="O23" s="120">
        <f t="shared" si="2"/>
        <v>0</v>
      </c>
      <c r="P23" s="120">
        <f t="shared" si="2"/>
        <v>87.69629516253417</v>
      </c>
      <c r="Q23" s="120">
        <f t="shared" si="2"/>
        <v>0</v>
      </c>
    </row>
    <row r="24" spans="1:17" x14ac:dyDescent="0.25">
      <c r="A24" s="179" t="s">
        <v>232</v>
      </c>
      <c r="B24" s="189"/>
      <c r="C24" s="189">
        <f t="shared" ref="C24:Q24" si="3">B16+C20-C16</f>
        <v>168.27512047720074</v>
      </c>
      <c r="D24" s="189">
        <f t="shared" si="3"/>
        <v>0</v>
      </c>
      <c r="E24" s="189">
        <f t="shared" si="3"/>
        <v>168.27512047720074</v>
      </c>
      <c r="F24" s="189">
        <f t="shared" si="3"/>
        <v>0</v>
      </c>
      <c r="G24" s="189">
        <f t="shared" si="3"/>
        <v>168.27512047720074</v>
      </c>
      <c r="H24" s="189">
        <f t="shared" si="3"/>
        <v>0</v>
      </c>
      <c r="I24" s="189">
        <f t="shared" si="3"/>
        <v>0</v>
      </c>
      <c r="J24" s="189">
        <f t="shared" si="3"/>
        <v>168.27512047720074</v>
      </c>
      <c r="K24" s="189">
        <f t="shared" si="3"/>
        <v>0</v>
      </c>
      <c r="L24" s="189">
        <f t="shared" si="3"/>
        <v>168.27512047720074</v>
      </c>
      <c r="M24" s="189">
        <f t="shared" si="3"/>
        <v>0</v>
      </c>
      <c r="N24" s="189">
        <f t="shared" si="3"/>
        <v>168.27512047720029</v>
      </c>
      <c r="O24" s="189">
        <f t="shared" si="3"/>
        <v>0</v>
      </c>
      <c r="P24" s="189">
        <f t="shared" si="3"/>
        <v>0</v>
      </c>
      <c r="Q24" s="189">
        <f t="shared" si="3"/>
        <v>168.27512047720029</v>
      </c>
    </row>
    <row r="25" spans="1:17" x14ac:dyDescent="0.25">
      <c r="A25" s="119" t="s">
        <v>231</v>
      </c>
      <c r="B25" s="118"/>
      <c r="C25" s="118">
        <f t="shared" ref="C25:Q25" si="4">B17+C21-C17</f>
        <v>15.461939031747335</v>
      </c>
      <c r="D25" s="118">
        <f t="shared" si="4"/>
        <v>15.461939031747335</v>
      </c>
      <c r="E25" s="118">
        <f t="shared" si="4"/>
        <v>0</v>
      </c>
      <c r="F25" s="118">
        <f t="shared" si="4"/>
        <v>15.461939031747335</v>
      </c>
      <c r="G25" s="118">
        <f t="shared" si="4"/>
        <v>15.461939031747363</v>
      </c>
      <c r="H25" s="118">
        <f t="shared" si="4"/>
        <v>0</v>
      </c>
      <c r="I25" s="118">
        <f t="shared" si="4"/>
        <v>15.461939031747363</v>
      </c>
      <c r="J25" s="118">
        <f t="shared" si="4"/>
        <v>15.461939031747306</v>
      </c>
      <c r="K25" s="118">
        <f t="shared" si="4"/>
        <v>0</v>
      </c>
      <c r="L25" s="118">
        <f t="shared" si="4"/>
        <v>15.461939031747335</v>
      </c>
      <c r="M25" s="118">
        <f t="shared" si="4"/>
        <v>15.461939031747363</v>
      </c>
      <c r="N25" s="118">
        <f t="shared" si="4"/>
        <v>0</v>
      </c>
      <c r="O25" s="118">
        <f t="shared" si="4"/>
        <v>15.461939031747335</v>
      </c>
      <c r="P25" s="118">
        <f t="shared" si="4"/>
        <v>15.461939031747306</v>
      </c>
      <c r="Q25" s="118">
        <f t="shared" si="4"/>
        <v>0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233</v>
      </c>
      <c r="B27" s="120">
        <f>B15-B10</f>
        <v>110.44444444444434</v>
      </c>
      <c r="C27" s="120">
        <f t="shared" ref="C27:Q27" si="5">C15-C10</f>
        <v>127.44444444444434</v>
      </c>
      <c r="D27" s="120">
        <f t="shared" si="5"/>
        <v>79.444444444444343</v>
      </c>
      <c r="E27" s="120">
        <f t="shared" si="5"/>
        <v>75.444444444444343</v>
      </c>
      <c r="F27" s="120">
        <f t="shared" si="5"/>
        <v>77.444444444444343</v>
      </c>
      <c r="G27" s="120">
        <f t="shared" si="5"/>
        <v>142.74073960697842</v>
      </c>
      <c r="H27" s="120">
        <f t="shared" si="5"/>
        <v>130.94073960697847</v>
      </c>
      <c r="I27" s="120">
        <f t="shared" si="5"/>
        <v>136.36073960697854</v>
      </c>
      <c r="J27" s="120">
        <f t="shared" si="5"/>
        <v>150.87073960697853</v>
      </c>
      <c r="K27" s="120">
        <f t="shared" si="5"/>
        <v>70.684444444444352</v>
      </c>
      <c r="L27" s="120">
        <f t="shared" si="5"/>
        <v>112.34073960697856</v>
      </c>
      <c r="M27" s="120">
        <f t="shared" si="5"/>
        <v>99.120739606978532</v>
      </c>
      <c r="N27" s="120">
        <f t="shared" si="5"/>
        <v>64.644444444444389</v>
      </c>
      <c r="O27" s="120">
        <f t="shared" si="5"/>
        <v>84.630739606978523</v>
      </c>
      <c r="P27" s="120">
        <f t="shared" si="5"/>
        <v>72.480739606978432</v>
      </c>
      <c r="Q27" s="120">
        <f t="shared" si="5"/>
        <v>76.910739606978495</v>
      </c>
    </row>
    <row r="28" spans="1:17" x14ac:dyDescent="0.25">
      <c r="A28" s="180" t="s">
        <v>232</v>
      </c>
      <c r="B28" s="189">
        <f t="shared" ref="B28:Q28" si="6">B16-B11</f>
        <v>214.88888888888869</v>
      </c>
      <c r="C28" s="189">
        <f t="shared" si="6"/>
        <v>231.16400936608898</v>
      </c>
      <c r="D28" s="189">
        <f t="shared" si="6"/>
        <v>143.44912984328948</v>
      </c>
      <c r="E28" s="189">
        <f t="shared" si="6"/>
        <v>192.71425032048955</v>
      </c>
      <c r="F28" s="189">
        <f t="shared" si="6"/>
        <v>186.98937079768984</v>
      </c>
      <c r="G28" s="189">
        <f t="shared" si="6"/>
        <v>258.36449127489004</v>
      </c>
      <c r="H28" s="189">
        <f t="shared" si="6"/>
        <v>301.43961175209097</v>
      </c>
      <c r="I28" s="189">
        <f t="shared" si="6"/>
        <v>166.53961175209042</v>
      </c>
      <c r="J28" s="189">
        <f t="shared" si="6"/>
        <v>271.41473222929062</v>
      </c>
      <c r="K28" s="189">
        <f t="shared" si="6"/>
        <v>220.12985270649096</v>
      </c>
      <c r="L28" s="189">
        <f t="shared" si="6"/>
        <v>300.11521413809214</v>
      </c>
      <c r="M28" s="189">
        <f t="shared" si="6"/>
        <v>244.31521413809241</v>
      </c>
      <c r="N28" s="189">
        <f t="shared" si="6"/>
        <v>346.39033461529289</v>
      </c>
      <c r="O28" s="189">
        <f t="shared" si="6"/>
        <v>230.95545509249314</v>
      </c>
      <c r="P28" s="189">
        <f t="shared" si="6"/>
        <v>226.36057556969354</v>
      </c>
      <c r="Q28" s="189">
        <f t="shared" si="6"/>
        <v>273.67569604689379</v>
      </c>
    </row>
    <row r="29" spans="1:17" x14ac:dyDescent="0.25">
      <c r="A29" s="108" t="s">
        <v>231</v>
      </c>
      <c r="B29" s="118">
        <f t="shared" ref="B29:Q29" si="7">B17-B12</f>
        <v>20.765957446808528</v>
      </c>
      <c r="C29" s="118">
        <f t="shared" si="7"/>
        <v>47.867792504400626</v>
      </c>
      <c r="D29" s="118">
        <f t="shared" si="7"/>
        <v>25.449834335624985</v>
      </c>
      <c r="E29" s="118">
        <f t="shared" si="7"/>
        <v>31.319029737923785</v>
      </c>
      <c r="F29" s="118">
        <f t="shared" si="7"/>
        <v>8.6904240395097645</v>
      </c>
      <c r="G29" s="118">
        <f t="shared" si="7"/>
        <v>14.021195645761821</v>
      </c>
      <c r="H29" s="118">
        <f t="shared" si="7"/>
        <v>28.935135436337788</v>
      </c>
      <c r="I29" s="118">
        <f t="shared" si="7"/>
        <v>12.483599625317794</v>
      </c>
      <c r="J29" s="118">
        <f t="shared" si="7"/>
        <v>12.59414900627516</v>
      </c>
      <c r="K29" s="118">
        <f t="shared" si="7"/>
        <v>19.669585514341151</v>
      </c>
      <c r="L29" s="118">
        <f t="shared" si="7"/>
        <v>18.844267560690099</v>
      </c>
      <c r="M29" s="118">
        <f t="shared" si="7"/>
        <v>16.238358112679975</v>
      </c>
      <c r="N29" s="118">
        <f t="shared" si="7"/>
        <v>21.086385060285181</v>
      </c>
      <c r="O29" s="118">
        <f t="shared" si="7"/>
        <v>9.9620947534036475</v>
      </c>
      <c r="P29" s="118">
        <f t="shared" si="7"/>
        <v>19.504921298050903</v>
      </c>
      <c r="Q29" s="118">
        <f t="shared" si="7"/>
        <v>21.643924096131656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1120.9029071551608</v>
      </c>
      <c r="C32" s="38">
        <v>1110.3209999999999</v>
      </c>
      <c r="D32" s="38">
        <v>1122.28774</v>
      </c>
      <c r="E32" s="38">
        <v>1197.19263</v>
      </c>
      <c r="F32" s="38">
        <v>1215.7130400000001</v>
      </c>
      <c r="G32" s="38">
        <v>1198.7888759015889</v>
      </c>
      <c r="H32" s="38">
        <v>1207.0871000000002</v>
      </c>
      <c r="I32" s="38">
        <v>1193.57565</v>
      </c>
      <c r="J32" s="38">
        <v>1173.2188900000001</v>
      </c>
      <c r="K32" s="38">
        <v>1201.48325</v>
      </c>
      <c r="L32" s="38">
        <v>1274.3784235497906</v>
      </c>
      <c r="M32" s="38">
        <v>1241.5707440564142</v>
      </c>
      <c r="N32" s="38">
        <v>1283.1828897937685</v>
      </c>
      <c r="O32" s="38">
        <v>1570.7727188863664</v>
      </c>
      <c r="P32" s="38">
        <v>1551.7516924177614</v>
      </c>
      <c r="Q32" s="38">
        <v>1568.0758734438389</v>
      </c>
    </row>
    <row r="33" spans="1:17" x14ac:dyDescent="0.25">
      <c r="A33" s="55" t="s">
        <v>33</v>
      </c>
      <c r="B33" s="54">
        <v>375.56748501832499</v>
      </c>
      <c r="C33" s="54">
        <v>372.38535999999999</v>
      </c>
      <c r="D33" s="54">
        <v>342.62515999999999</v>
      </c>
      <c r="E33" s="54">
        <v>336.92099999999999</v>
      </c>
      <c r="F33" s="54">
        <v>330.17831999999999</v>
      </c>
      <c r="G33" s="54">
        <v>321.44569481412793</v>
      </c>
      <c r="H33" s="54">
        <v>277.50438000000003</v>
      </c>
      <c r="I33" s="54">
        <v>226.40755999999999</v>
      </c>
      <c r="J33" s="54">
        <v>188.21890000000002</v>
      </c>
      <c r="K33" s="54">
        <v>203.39088000000001</v>
      </c>
      <c r="L33" s="54">
        <v>241.56976020645678</v>
      </c>
      <c r="M33" s="54">
        <v>269.92045587668048</v>
      </c>
      <c r="N33" s="54">
        <v>254.20457471481717</v>
      </c>
      <c r="O33" s="54">
        <v>273.71970428134921</v>
      </c>
      <c r="P33" s="54">
        <v>269.66949065402622</v>
      </c>
      <c r="Q33" s="54">
        <v>260.86777988070747</v>
      </c>
    </row>
    <row r="34" spans="1:17" x14ac:dyDescent="0.25">
      <c r="A34" s="52" t="s">
        <v>32</v>
      </c>
      <c r="B34" s="51">
        <v>52.190100698431642</v>
      </c>
      <c r="C34" s="51">
        <v>48.805199999999999</v>
      </c>
      <c r="D34" s="51">
        <v>48.590339999999998</v>
      </c>
      <c r="E34" s="51">
        <v>52.728219999999872</v>
      </c>
      <c r="F34" s="51">
        <v>53.597410000000004</v>
      </c>
      <c r="G34" s="51">
        <v>48.462715279054862</v>
      </c>
      <c r="H34" s="51">
        <v>50.560139999999997</v>
      </c>
      <c r="I34" s="51">
        <v>55.713940000000001</v>
      </c>
      <c r="J34" s="51">
        <v>47.410450000000004</v>
      </c>
      <c r="K34" s="51">
        <v>47.646169999999998</v>
      </c>
      <c r="L34" s="51">
        <v>47.578279870508247</v>
      </c>
      <c r="M34" s="51">
        <v>47.483221514390209</v>
      </c>
      <c r="N34" s="51">
        <v>42.633851734571579</v>
      </c>
      <c r="O34" s="51">
        <v>44.711748503528298</v>
      </c>
      <c r="P34" s="51">
        <v>36.901988354332985</v>
      </c>
      <c r="Q34" s="51">
        <v>43.708913503616017</v>
      </c>
    </row>
    <row r="35" spans="1:17" x14ac:dyDescent="0.25">
      <c r="A35" s="53" t="s">
        <v>31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30</v>
      </c>
      <c r="B36" s="51">
        <v>3.2965375553034395</v>
      </c>
      <c r="C36" s="51">
        <v>2.1975699999999998</v>
      </c>
      <c r="D36" s="51">
        <v>1.0989500000000001</v>
      </c>
      <c r="E36" s="51">
        <v>1.09964</v>
      </c>
      <c r="F36" s="51">
        <v>2.19909</v>
      </c>
      <c r="G36" s="51">
        <v>1.0987163780336116</v>
      </c>
      <c r="H36" s="51">
        <v>2.1981600000000001</v>
      </c>
      <c r="I36" s="51">
        <v>4.3946699999999996</v>
      </c>
      <c r="J36" s="51">
        <v>1.09731</v>
      </c>
      <c r="K36" s="51">
        <v>2.2028599999999998</v>
      </c>
      <c r="L36" s="51">
        <v>2.197423514170695</v>
      </c>
      <c r="M36" s="51">
        <v>2.1974363003409936</v>
      </c>
      <c r="N36" s="51">
        <v>2.1973786744757753</v>
      </c>
      <c r="O36" s="51">
        <v>2.1973810937828415</v>
      </c>
      <c r="P36" s="51">
        <v>2.1973993633560882</v>
      </c>
      <c r="Q36" s="51">
        <v>2.1973772391896618</v>
      </c>
    </row>
    <row r="37" spans="1:17" x14ac:dyDescent="0.25">
      <c r="A37" s="53" t="s">
        <v>76</v>
      </c>
      <c r="B37" s="51">
        <v>14.355480186650542</v>
      </c>
      <c r="C37" s="51">
        <v>11.30186</v>
      </c>
      <c r="D37" s="51">
        <v>10.204929999999999</v>
      </c>
      <c r="E37" s="51">
        <v>11.30476</v>
      </c>
      <c r="F37" s="51">
        <v>11.31007</v>
      </c>
      <c r="G37" s="51">
        <v>8.1926434066383891</v>
      </c>
      <c r="H37" s="51">
        <v>9.2049800000000008</v>
      </c>
      <c r="I37" s="51">
        <v>10.21208</v>
      </c>
      <c r="J37" s="51">
        <v>7.1912900000000004</v>
      </c>
      <c r="K37" s="51">
        <v>7.2181800000000003</v>
      </c>
      <c r="L37" s="51">
        <v>6.2097151656242318</v>
      </c>
      <c r="M37" s="51">
        <v>5.1592765413314448</v>
      </c>
      <c r="N37" s="51">
        <v>4.1322324232640852</v>
      </c>
      <c r="O37" s="51">
        <v>6.2100490764480085</v>
      </c>
      <c r="P37" s="51">
        <v>4.1320596808039145</v>
      </c>
      <c r="Q37" s="51">
        <v>6.1622340190528027</v>
      </c>
    </row>
    <row r="38" spans="1:17" x14ac:dyDescent="0.25">
      <c r="A38" s="53" t="s">
        <v>29</v>
      </c>
      <c r="B38" s="51">
        <v>32.483806169347844</v>
      </c>
      <c r="C38" s="51">
        <v>35.305770000000003</v>
      </c>
      <c r="D38" s="51">
        <v>37.286459999999998</v>
      </c>
      <c r="E38" s="51">
        <v>38.200060000000001</v>
      </c>
      <c r="F38" s="51">
        <v>40.088250000000002</v>
      </c>
      <c r="G38" s="51">
        <v>38.215930803282376</v>
      </c>
      <c r="H38" s="51">
        <v>38.196469999999998</v>
      </c>
      <c r="I38" s="51">
        <v>41.107190000000003</v>
      </c>
      <c r="J38" s="51">
        <v>39.121850000000002</v>
      </c>
      <c r="K38" s="51">
        <v>38.22513</v>
      </c>
      <c r="L38" s="51">
        <v>39.171141190713321</v>
      </c>
      <c r="M38" s="51">
        <v>40.126508672717769</v>
      </c>
      <c r="N38" s="51">
        <v>36.304240636831715</v>
      </c>
      <c r="O38" s="51">
        <v>36.304318333297445</v>
      </c>
      <c r="P38" s="51">
        <v>30.572529310172982</v>
      </c>
      <c r="Q38" s="51">
        <v>35.349302245373551</v>
      </c>
    </row>
    <row r="39" spans="1:17" x14ac:dyDescent="0.25">
      <c r="A39" s="53" t="s">
        <v>28</v>
      </c>
      <c r="B39" s="51">
        <v>2.054276787129818</v>
      </c>
      <c r="C39" s="51">
        <v>0</v>
      </c>
      <c r="D39" s="51">
        <v>0</v>
      </c>
      <c r="E39" s="51">
        <v>2.1237599999998693</v>
      </c>
      <c r="F39" s="51">
        <v>0</v>
      </c>
      <c r="G39" s="51">
        <v>0.95542469110049255</v>
      </c>
      <c r="H39" s="51">
        <v>0.96052999999999999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2" t="s">
        <v>27</v>
      </c>
      <c r="B40" s="51">
        <v>28.900812220230726</v>
      </c>
      <c r="C40" s="51">
        <v>34.500210000000003</v>
      </c>
      <c r="D40" s="51">
        <v>34.903790000000001</v>
      </c>
      <c r="E40" s="51">
        <v>49.999180000000003</v>
      </c>
      <c r="F40" s="51">
        <v>63.491570000000003</v>
      </c>
      <c r="G40" s="51">
        <v>54.648654776873592</v>
      </c>
      <c r="H40" s="51">
        <v>71.101489999999998</v>
      </c>
      <c r="I40" s="51">
        <v>97.599530000000001</v>
      </c>
      <c r="J40" s="51">
        <v>115.20662</v>
      </c>
      <c r="K40" s="51">
        <v>118.78104</v>
      </c>
      <c r="L40" s="51">
        <v>122.62675987452612</v>
      </c>
      <c r="M40" s="51">
        <v>109.55747322493789</v>
      </c>
      <c r="N40" s="51">
        <v>132.20232012376266</v>
      </c>
      <c r="O40" s="51">
        <v>149.77968131318241</v>
      </c>
      <c r="P40" s="51">
        <v>167.04825249736169</v>
      </c>
      <c r="Q40" s="51">
        <v>171.15821039208683</v>
      </c>
    </row>
    <row r="41" spans="1:17" x14ac:dyDescent="0.25">
      <c r="A41" s="53" t="s">
        <v>66</v>
      </c>
      <c r="B41" s="51">
        <v>28.900812220230726</v>
      </c>
      <c r="C41" s="51">
        <v>34.500210000000003</v>
      </c>
      <c r="D41" s="51">
        <v>34.903790000000001</v>
      </c>
      <c r="E41" s="51">
        <v>49.999180000000003</v>
      </c>
      <c r="F41" s="51">
        <v>63.491570000000003</v>
      </c>
      <c r="G41" s="51">
        <v>54.648654776873592</v>
      </c>
      <c r="H41" s="51">
        <v>71.101489999999998</v>
      </c>
      <c r="I41" s="51">
        <v>97.599530000000001</v>
      </c>
      <c r="J41" s="51">
        <v>115.20662</v>
      </c>
      <c r="K41" s="51">
        <v>118.78104</v>
      </c>
      <c r="L41" s="51">
        <v>122.62675987452612</v>
      </c>
      <c r="M41" s="51">
        <v>109.55747322493789</v>
      </c>
      <c r="N41" s="51">
        <v>132.20232012376266</v>
      </c>
      <c r="O41" s="51">
        <v>149.77968131318241</v>
      </c>
      <c r="P41" s="51">
        <v>167.04825249736169</v>
      </c>
      <c r="Q41" s="51">
        <v>171.15821039208683</v>
      </c>
    </row>
    <row r="42" spans="1:17" x14ac:dyDescent="0.25">
      <c r="A42" s="53" t="s">
        <v>25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2" t="s">
        <v>24</v>
      </c>
      <c r="B43" s="51">
        <v>380.68013806601789</v>
      </c>
      <c r="C43" s="51">
        <v>361.63150000000002</v>
      </c>
      <c r="D43" s="51">
        <v>397.02413999999999</v>
      </c>
      <c r="E43" s="51">
        <v>428.81945999999999</v>
      </c>
      <c r="F43" s="51">
        <v>452.87236999999999</v>
      </c>
      <c r="G43" s="51">
        <v>444.51930897294261</v>
      </c>
      <c r="H43" s="51">
        <v>462.90068000000002</v>
      </c>
      <c r="I43" s="51">
        <v>445.37606</v>
      </c>
      <c r="J43" s="51">
        <v>471.14881000000003</v>
      </c>
      <c r="K43" s="51">
        <v>458.30559999999997</v>
      </c>
      <c r="L43" s="51">
        <v>468.85924795527615</v>
      </c>
      <c r="M43" s="51">
        <v>465.15163853264096</v>
      </c>
      <c r="N43" s="51">
        <v>488.23310854394754</v>
      </c>
      <c r="O43" s="51">
        <v>651.57085018987971</v>
      </c>
      <c r="P43" s="51">
        <v>650.06701202556576</v>
      </c>
      <c r="Q43" s="51">
        <v>651.19483897527471</v>
      </c>
    </row>
    <row r="44" spans="1:17" x14ac:dyDescent="0.25">
      <c r="A44" s="53" t="s">
        <v>23</v>
      </c>
      <c r="B44" s="51">
        <v>380.68013806601789</v>
      </c>
      <c r="C44" s="51">
        <v>361.63150000000002</v>
      </c>
      <c r="D44" s="51">
        <v>397.02413999999999</v>
      </c>
      <c r="E44" s="51">
        <v>428.81945999999999</v>
      </c>
      <c r="F44" s="51">
        <v>452.87236999999999</v>
      </c>
      <c r="G44" s="51">
        <v>444.51930897294261</v>
      </c>
      <c r="H44" s="51">
        <v>462.90068000000002</v>
      </c>
      <c r="I44" s="51">
        <v>445.37606</v>
      </c>
      <c r="J44" s="51">
        <v>471.14881000000003</v>
      </c>
      <c r="K44" s="51">
        <v>457.90562</v>
      </c>
      <c r="L44" s="51">
        <v>467.68888689198923</v>
      </c>
      <c r="M44" s="51">
        <v>463.4080672524359</v>
      </c>
      <c r="N44" s="51">
        <v>486.25070271264013</v>
      </c>
      <c r="O44" s="51">
        <v>649.39735562842679</v>
      </c>
      <c r="P44" s="51">
        <v>647.55910808345186</v>
      </c>
      <c r="Q44" s="51">
        <v>649.14075734755738</v>
      </c>
    </row>
    <row r="45" spans="1:17" x14ac:dyDescent="0.25">
      <c r="A45" s="53" t="s">
        <v>74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0.39997999999999534</v>
      </c>
      <c r="L45" s="51">
        <v>1.1703610632869101</v>
      </c>
      <c r="M45" s="51">
        <v>1.7435712802050749</v>
      </c>
      <c r="N45" s="51">
        <v>1.9824058313074095</v>
      </c>
      <c r="O45" s="51">
        <v>2.1734945614528769</v>
      </c>
      <c r="P45" s="51">
        <v>2.5079039421138547</v>
      </c>
      <c r="Q45" s="51">
        <v>2.054081627717276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53.812820580379288</v>
      </c>
      <c r="C49" s="51">
        <v>60.495739999999998</v>
      </c>
      <c r="D49" s="51">
        <v>60.707909999999998</v>
      </c>
      <c r="E49" s="51">
        <v>70.406080000000003</v>
      </c>
      <c r="F49" s="51">
        <v>61.895629999999997</v>
      </c>
      <c r="G49" s="51">
        <v>61.528663611514403</v>
      </c>
      <c r="H49" s="51">
        <v>72.300079999999994</v>
      </c>
      <c r="I49" s="51">
        <v>87.192130000000006</v>
      </c>
      <c r="J49" s="51">
        <v>76.615139999999997</v>
      </c>
      <c r="K49" s="51">
        <v>79.492350000000002</v>
      </c>
      <c r="L49" s="51">
        <v>78.343497648641062</v>
      </c>
      <c r="M49" s="51">
        <v>45.834738104139319</v>
      </c>
      <c r="N49" s="51">
        <v>39.505061703502655</v>
      </c>
      <c r="O49" s="51">
        <v>82.2827001416928</v>
      </c>
      <c r="P49" s="51">
        <v>64.512561199871001</v>
      </c>
      <c r="Q49" s="51">
        <v>75.809694518567866</v>
      </c>
    </row>
    <row r="50" spans="1:17" x14ac:dyDescent="0.25">
      <c r="A50" s="63" t="s">
        <v>21</v>
      </c>
      <c r="B50" s="62">
        <v>229.75155057177619</v>
      </c>
      <c r="C50" s="62">
        <v>232.50299000000001</v>
      </c>
      <c r="D50" s="62">
        <v>238.43639999999999</v>
      </c>
      <c r="E50" s="62">
        <v>258.31869</v>
      </c>
      <c r="F50" s="62">
        <v>253.67774</v>
      </c>
      <c r="G50" s="62">
        <v>268.18383844707546</v>
      </c>
      <c r="H50" s="62">
        <v>272.72032999999999</v>
      </c>
      <c r="I50" s="62">
        <v>281.28643</v>
      </c>
      <c r="J50" s="62">
        <v>274.61896999999999</v>
      </c>
      <c r="K50" s="62">
        <v>293.86721</v>
      </c>
      <c r="L50" s="62">
        <v>315.40087799438226</v>
      </c>
      <c r="M50" s="62">
        <v>303.62321680362538</v>
      </c>
      <c r="N50" s="62">
        <v>326.40397297316701</v>
      </c>
      <c r="O50" s="62">
        <v>368.70803445673391</v>
      </c>
      <c r="P50" s="62">
        <v>363.55238768660394</v>
      </c>
      <c r="Q50" s="62">
        <v>365.33643617358604</v>
      </c>
    </row>
    <row r="51" spans="1:17" x14ac:dyDescent="0.25">
      <c r="A51" s="191" t="s">
        <v>105</v>
      </c>
      <c r="B51" s="190">
        <f t="shared" ref="B51:Q51" si="8">SUM(B52:B54)</f>
        <v>1120.9029071551608</v>
      </c>
      <c r="C51" s="190">
        <f t="shared" si="8"/>
        <v>1110.3209999999999</v>
      </c>
      <c r="D51" s="190">
        <f t="shared" si="8"/>
        <v>1122.2877400000002</v>
      </c>
      <c r="E51" s="190">
        <f t="shared" si="8"/>
        <v>1197.1926299999998</v>
      </c>
      <c r="F51" s="190">
        <f t="shared" si="8"/>
        <v>1215.7130400000001</v>
      </c>
      <c r="G51" s="190">
        <f t="shared" si="8"/>
        <v>1198.7888759015887</v>
      </c>
      <c r="H51" s="190">
        <f t="shared" si="8"/>
        <v>1207.0871000000002</v>
      </c>
      <c r="I51" s="190">
        <f t="shared" si="8"/>
        <v>1193.5756500000002</v>
      </c>
      <c r="J51" s="190">
        <f t="shared" si="8"/>
        <v>1173.2188900000001</v>
      </c>
      <c r="K51" s="190">
        <f t="shared" si="8"/>
        <v>1201.4832500000002</v>
      </c>
      <c r="L51" s="190">
        <f t="shared" si="8"/>
        <v>1274.3784235497906</v>
      </c>
      <c r="M51" s="190">
        <f t="shared" si="8"/>
        <v>1241.5707440564142</v>
      </c>
      <c r="N51" s="190">
        <f t="shared" si="8"/>
        <v>1283.1828897937685</v>
      </c>
      <c r="O51" s="190">
        <f t="shared" si="8"/>
        <v>1570.7727188863664</v>
      </c>
      <c r="P51" s="190">
        <f t="shared" si="8"/>
        <v>1551.7516924177617</v>
      </c>
      <c r="Q51" s="190">
        <f t="shared" si="8"/>
        <v>1568.0758734438391</v>
      </c>
    </row>
    <row r="52" spans="1:17" x14ac:dyDescent="0.25">
      <c r="A52" s="216" t="s">
        <v>35</v>
      </c>
      <c r="B52" s="215">
        <v>415.60371169895643</v>
      </c>
      <c r="C52" s="215">
        <v>401.17280748855836</v>
      </c>
      <c r="D52" s="215">
        <v>387.63821355251071</v>
      </c>
      <c r="E52" s="215">
        <v>407.18030700446889</v>
      </c>
      <c r="F52" s="215">
        <v>392.80168345392667</v>
      </c>
      <c r="G52" s="215">
        <v>383.59895136435171</v>
      </c>
      <c r="H52" s="215">
        <v>381.2307389651798</v>
      </c>
      <c r="I52" s="215">
        <v>358.79436016438456</v>
      </c>
      <c r="J52" s="215">
        <v>348.540210960678</v>
      </c>
      <c r="K52" s="215">
        <v>340.56362628038954</v>
      </c>
      <c r="L52" s="215">
        <v>344.32751319839218</v>
      </c>
      <c r="M52" s="215">
        <v>334.88610839341965</v>
      </c>
      <c r="N52" s="215">
        <v>331.43268101580509</v>
      </c>
      <c r="O52" s="215">
        <v>401.25083765639107</v>
      </c>
      <c r="P52" s="215">
        <v>384.11850598497773</v>
      </c>
      <c r="Q52" s="215">
        <v>384.27151753252997</v>
      </c>
    </row>
    <row r="53" spans="1:17" x14ac:dyDescent="0.25">
      <c r="A53" s="179" t="s">
        <v>56</v>
      </c>
      <c r="B53" s="214">
        <v>655.58859787790425</v>
      </c>
      <c r="C53" s="214">
        <v>671.44704711952863</v>
      </c>
      <c r="D53" s="214">
        <v>697.59729437825547</v>
      </c>
      <c r="E53" s="214">
        <v>752.74751489749053</v>
      </c>
      <c r="F53" s="214">
        <v>784.42954385643702</v>
      </c>
      <c r="G53" s="214">
        <v>774.08032169204591</v>
      </c>
      <c r="H53" s="214">
        <v>788.8365868832484</v>
      </c>
      <c r="I53" s="214">
        <v>793.45870904903541</v>
      </c>
      <c r="J53" s="214">
        <v>787.22511080806953</v>
      </c>
      <c r="K53" s="214">
        <v>825.509523618255</v>
      </c>
      <c r="L53" s="214">
        <v>895.60527032610833</v>
      </c>
      <c r="M53" s="214">
        <v>873.49081780434506</v>
      </c>
      <c r="N53" s="214">
        <v>918.16870849811858</v>
      </c>
      <c r="O53" s="214">
        <v>1131.7713687114319</v>
      </c>
      <c r="P53" s="214">
        <v>1131.639023221408</v>
      </c>
      <c r="Q53" s="214">
        <v>1148.1005983494631</v>
      </c>
    </row>
    <row r="54" spans="1:17" x14ac:dyDescent="0.25">
      <c r="A54" s="119" t="s">
        <v>55</v>
      </c>
      <c r="B54" s="213">
        <v>49.710597578300252</v>
      </c>
      <c r="C54" s="213">
        <v>37.701145391912824</v>
      </c>
      <c r="D54" s="213">
        <v>37.052232069233881</v>
      </c>
      <c r="E54" s="213">
        <v>37.26480809804049</v>
      </c>
      <c r="F54" s="213">
        <v>38.481812689636406</v>
      </c>
      <c r="G54" s="213">
        <v>41.109602845191155</v>
      </c>
      <c r="H54" s="213">
        <v>37.019774151572044</v>
      </c>
      <c r="I54" s="213">
        <v>41.322580786580133</v>
      </c>
      <c r="J54" s="213">
        <v>37.453568231252511</v>
      </c>
      <c r="K54" s="213">
        <v>35.410100101355681</v>
      </c>
      <c r="L54" s="213">
        <v>34.445640025290103</v>
      </c>
      <c r="M54" s="213">
        <v>33.193817858649503</v>
      </c>
      <c r="N54" s="213">
        <v>33.58150027984496</v>
      </c>
      <c r="O54" s="213">
        <v>37.750512518543438</v>
      </c>
      <c r="P54" s="213">
        <v>35.994163211375898</v>
      </c>
      <c r="Q54" s="213">
        <v>35.703757561846096</v>
      </c>
    </row>
    <row r="55" spans="1:17" x14ac:dyDescent="0.25">
      <c r="B55" s="13"/>
    </row>
    <row r="56" spans="1:17" x14ac:dyDescent="0.25">
      <c r="A56" s="31" t="s">
        <v>63</v>
      </c>
      <c r="B56" s="70">
        <f>SUM(B57:B59)</f>
        <v>1720.440452788419</v>
      </c>
      <c r="C56" s="70">
        <f t="shared" ref="C56:Q56" si="9">SUM(C57:C59)</f>
        <v>1711.5887806001278</v>
      </c>
      <c r="D56" s="70">
        <f t="shared" si="9"/>
        <v>1594.778186053836</v>
      </c>
      <c r="E56" s="70">
        <f t="shared" si="9"/>
        <v>1620.5415291000716</v>
      </c>
      <c r="F56" s="70">
        <f t="shared" si="9"/>
        <v>1628.0411561620922</v>
      </c>
      <c r="G56" s="70">
        <f t="shared" si="9"/>
        <v>1556.9534626564089</v>
      </c>
      <c r="H56" s="70">
        <f t="shared" si="9"/>
        <v>1427.5728298224724</v>
      </c>
      <c r="I56" s="70">
        <f t="shared" si="9"/>
        <v>1302.8433854374084</v>
      </c>
      <c r="J56" s="70">
        <f t="shared" si="9"/>
        <v>1168.4280694813203</v>
      </c>
      <c r="K56" s="70">
        <f t="shared" si="9"/>
        <v>1236.6503538499444</v>
      </c>
      <c r="L56" s="70">
        <f t="shared" si="9"/>
        <v>1397.1685570432078</v>
      </c>
      <c r="M56" s="70">
        <f t="shared" si="9"/>
        <v>1478.2502971968972</v>
      </c>
      <c r="N56" s="70">
        <f t="shared" si="9"/>
        <v>1453.6194533551802</v>
      </c>
      <c r="O56" s="70">
        <f t="shared" si="9"/>
        <v>1583.936403241119</v>
      </c>
      <c r="P56" s="70">
        <f t="shared" si="9"/>
        <v>1596.0179094203795</v>
      </c>
      <c r="Q56" s="70">
        <f t="shared" si="9"/>
        <v>1590.1573762626381</v>
      </c>
    </row>
    <row r="57" spans="1:17" x14ac:dyDescent="0.25">
      <c r="A57" s="121" t="s">
        <v>35</v>
      </c>
      <c r="B57" s="120">
        <f>PPA_emi!B5</f>
        <v>1.9934480785060937</v>
      </c>
      <c r="C57" s="120">
        <f>PPA_emi!C5</f>
        <v>1.9493650582052138</v>
      </c>
      <c r="D57" s="120">
        <f>PPA_emi!D5</f>
        <v>1.809690344218434</v>
      </c>
      <c r="E57" s="120">
        <f>PPA_emi!E5</f>
        <v>2.2631276588407134</v>
      </c>
      <c r="F57" s="120">
        <f>PPA_emi!F5</f>
        <v>2.5660034663214546</v>
      </c>
      <c r="G57" s="120">
        <f>PPA_emi!G5</f>
        <v>2.075703323995203</v>
      </c>
      <c r="H57" s="120">
        <f>PPA_emi!H5</f>
        <v>2.4599321828354452</v>
      </c>
      <c r="I57" s="120">
        <f>PPA_emi!I5</f>
        <v>2.8026015284459107</v>
      </c>
      <c r="J57" s="120">
        <f>PPA_emi!J5</f>
        <v>2.9952670787072808</v>
      </c>
      <c r="K57" s="120">
        <f>PPA_emi!K5</f>
        <v>2.844844553584351</v>
      </c>
      <c r="L57" s="120">
        <f>PPA_emi!L5</f>
        <v>2.7670976150106616</v>
      </c>
      <c r="M57" s="120">
        <f>PPA_emi!M5</f>
        <v>2.5381499236622735</v>
      </c>
      <c r="N57" s="120">
        <f>PPA_emi!N5</f>
        <v>2.6860799777530557</v>
      </c>
      <c r="O57" s="120">
        <f>PPA_emi!O5</f>
        <v>5.2806748431129016</v>
      </c>
      <c r="P57" s="120">
        <f>PPA_emi!P5</f>
        <v>9.8047364338861804</v>
      </c>
      <c r="Q57" s="120">
        <f>PPA_emi!Q5</f>
        <v>9.0072551278223454</v>
      </c>
    </row>
    <row r="58" spans="1:17" x14ac:dyDescent="0.25">
      <c r="A58" s="179" t="s">
        <v>56</v>
      </c>
      <c r="B58" s="189">
        <f>PPA_emi!B31</f>
        <v>1714.5430482021388</v>
      </c>
      <c r="C58" s="189">
        <f>PPA_emi!C31</f>
        <v>1706.6399304346482</v>
      </c>
      <c r="D58" s="189">
        <f>PPA_emi!D31</f>
        <v>1590.1363047176176</v>
      </c>
      <c r="E58" s="189">
        <f>PPA_emi!E31</f>
        <v>1614.8872151190556</v>
      </c>
      <c r="F58" s="189">
        <f>PPA_emi!F31</f>
        <v>1621.3592045422183</v>
      </c>
      <c r="G58" s="189">
        <f>PPA_emi!G31</f>
        <v>1551.2355774763621</v>
      </c>
      <c r="H58" s="189">
        <f>PPA_emi!H31</f>
        <v>1421.2017927408656</v>
      </c>
      <c r="I58" s="189">
        <f>PPA_emi!I31</f>
        <v>1294.7559218037247</v>
      </c>
      <c r="J58" s="189">
        <f>PPA_emi!J31</f>
        <v>1160.1628542936603</v>
      </c>
      <c r="K58" s="189">
        <f>PPA_emi!K31</f>
        <v>1228.9624709272921</v>
      </c>
      <c r="L58" s="189">
        <f>PPA_emi!L31</f>
        <v>1389.8691715358955</v>
      </c>
      <c r="M58" s="189">
        <f>PPA_emi!M31</f>
        <v>1471.5929952428344</v>
      </c>
      <c r="N58" s="189">
        <f>PPA_emi!N31</f>
        <v>1446.4772810532281</v>
      </c>
      <c r="O58" s="189">
        <f>PPA_emi!O31</f>
        <v>1573.5850747291338</v>
      </c>
      <c r="P58" s="189">
        <f>PPA_emi!P31</f>
        <v>1581.0358529580344</v>
      </c>
      <c r="Q58" s="189">
        <f>PPA_emi!Q31</f>
        <v>1575.8855906233955</v>
      </c>
    </row>
    <row r="59" spans="1:17" x14ac:dyDescent="0.25">
      <c r="A59" s="119" t="s">
        <v>55</v>
      </c>
      <c r="B59" s="118">
        <f>PPA_emi!B81</f>
        <v>3.9039565077738576</v>
      </c>
      <c r="C59" s="118">
        <f>PPA_emi!C81</f>
        <v>2.9994851072744733</v>
      </c>
      <c r="D59" s="118">
        <f>PPA_emi!D81</f>
        <v>2.8321909919999433</v>
      </c>
      <c r="E59" s="118">
        <f>PPA_emi!E81</f>
        <v>3.3911863221753711</v>
      </c>
      <c r="F59" s="118">
        <f>PPA_emi!F81</f>
        <v>4.1159481535524405</v>
      </c>
      <c r="G59" s="118">
        <f>PPA_emi!G81</f>
        <v>3.6421818560515455</v>
      </c>
      <c r="H59" s="118">
        <f>PPA_emi!H81</f>
        <v>3.9111048987712387</v>
      </c>
      <c r="I59" s="118">
        <f>PPA_emi!I81</f>
        <v>5.2848621052378189</v>
      </c>
      <c r="J59" s="118">
        <f>PPA_emi!J81</f>
        <v>5.2699481089528062</v>
      </c>
      <c r="K59" s="118">
        <f>PPA_emi!K81</f>
        <v>4.8430383690679468</v>
      </c>
      <c r="L59" s="118">
        <f>PPA_emi!L81</f>
        <v>4.5322878923015892</v>
      </c>
      <c r="M59" s="118">
        <f>PPA_emi!M81</f>
        <v>4.1191520304004721</v>
      </c>
      <c r="N59" s="118">
        <f>PPA_emi!N81</f>
        <v>4.456092324199127</v>
      </c>
      <c r="O59" s="118">
        <f>PPA_emi!O81</f>
        <v>5.0706536688724198</v>
      </c>
      <c r="P59" s="118">
        <f>PPA_emi!P81</f>
        <v>5.1773200284589498</v>
      </c>
      <c r="Q59" s="118">
        <f>PPA_emi!Q81</f>
        <v>5.2645305114202445</v>
      </c>
    </row>
    <row r="60" spans="1:17" x14ac:dyDescent="0.25">
      <c r="A60" s="117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</row>
    <row r="61" spans="1:17" x14ac:dyDescent="0.25">
      <c r="A61" s="184" t="s">
        <v>104</v>
      </c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</row>
    <row r="62" spans="1:17" x14ac:dyDescent="0.25">
      <c r="A62" s="110" t="s">
        <v>35</v>
      </c>
      <c r="B62" s="187">
        <f t="shared" ref="B62:Q62" si="10">IF(B$10=0,"",B$5/B$10*1000)</f>
        <v>81.349238144902486</v>
      </c>
      <c r="C62" s="187">
        <f t="shared" si="10"/>
        <v>84.101590016896637</v>
      </c>
      <c r="D62" s="187">
        <f t="shared" si="10"/>
        <v>78.312168603076742</v>
      </c>
      <c r="E62" s="187">
        <f t="shared" si="10"/>
        <v>77.455091176762451</v>
      </c>
      <c r="F62" s="187">
        <f t="shared" si="10"/>
        <v>77.642284081608622</v>
      </c>
      <c r="G62" s="187">
        <f t="shared" si="10"/>
        <v>66.810252100834788</v>
      </c>
      <c r="H62" s="187">
        <f t="shared" si="10"/>
        <v>66.899930564400449</v>
      </c>
      <c r="I62" s="187">
        <f t="shared" si="10"/>
        <v>71.770463614012755</v>
      </c>
      <c r="J62" s="187">
        <f t="shared" si="10"/>
        <v>62.350933329431761</v>
      </c>
      <c r="K62" s="187">
        <f t="shared" si="10"/>
        <v>66.592363957669846</v>
      </c>
      <c r="L62" s="187">
        <f t="shared" si="10"/>
        <v>62.781974908512701</v>
      </c>
      <c r="M62" s="187">
        <f t="shared" si="10"/>
        <v>65.875477771883723</v>
      </c>
      <c r="N62" s="187">
        <f t="shared" si="10"/>
        <v>73.301365218112721</v>
      </c>
      <c r="O62" s="187">
        <f t="shared" si="10"/>
        <v>72.096631795901615</v>
      </c>
      <c r="P62" s="187">
        <f t="shared" si="10"/>
        <v>76.524112894252042</v>
      </c>
      <c r="Q62" s="187">
        <f t="shared" si="10"/>
        <v>80.792708649003629</v>
      </c>
    </row>
    <row r="63" spans="1:17" x14ac:dyDescent="0.25">
      <c r="A63" s="180" t="s">
        <v>56</v>
      </c>
      <c r="B63" s="186">
        <f t="shared" ref="B63:Q63" si="11">IF(B$11=0,"",B$6/B$11*1000)</f>
        <v>572.17676496294598</v>
      </c>
      <c r="C63" s="186">
        <f t="shared" si="11"/>
        <v>591.5356652559293</v>
      </c>
      <c r="D63" s="186">
        <f t="shared" si="11"/>
        <v>550.8152787949499</v>
      </c>
      <c r="E63" s="186">
        <f t="shared" si="11"/>
        <v>544.78695203621908</v>
      </c>
      <c r="F63" s="186">
        <f t="shared" si="11"/>
        <v>546.10358920654028</v>
      </c>
      <c r="G63" s="186">
        <f t="shared" si="11"/>
        <v>469.91557370608143</v>
      </c>
      <c r="H63" s="186">
        <f t="shared" si="11"/>
        <v>470.5463347843654</v>
      </c>
      <c r="I63" s="186">
        <f t="shared" si="11"/>
        <v>504.80364201333163</v>
      </c>
      <c r="J63" s="186">
        <f t="shared" si="11"/>
        <v>438.55057697415072</v>
      </c>
      <c r="K63" s="186">
        <f t="shared" si="11"/>
        <v>460.84918753493821</v>
      </c>
      <c r="L63" s="186">
        <f t="shared" si="11"/>
        <v>427.75502013454457</v>
      </c>
      <c r="M63" s="186">
        <f t="shared" si="11"/>
        <v>448.59014803879148</v>
      </c>
      <c r="N63" s="186">
        <f t="shared" si="11"/>
        <v>492.90171770900594</v>
      </c>
      <c r="O63" s="186">
        <f t="shared" si="11"/>
        <v>484.05162050157276</v>
      </c>
      <c r="P63" s="186">
        <f t="shared" si="11"/>
        <v>511.00188267033496</v>
      </c>
      <c r="Q63" s="186">
        <f t="shared" si="11"/>
        <v>534.84946635233484</v>
      </c>
    </row>
    <row r="64" spans="1:17" x14ac:dyDescent="0.25">
      <c r="A64" s="108" t="s">
        <v>55</v>
      </c>
      <c r="B64" s="185">
        <f t="shared" ref="B64:Q64" si="12">IF(B$12=0,"",B$7/B$12*1000)</f>
        <v>6394.3008290766347</v>
      </c>
      <c r="C64" s="185">
        <f t="shared" si="12"/>
        <v>5934.1853810632665</v>
      </c>
      <c r="D64" s="185">
        <f t="shared" si="12"/>
        <v>5790.0042352594137</v>
      </c>
      <c r="E64" s="185">
        <f t="shared" si="12"/>
        <v>5625.3902121745277</v>
      </c>
      <c r="F64" s="185">
        <f t="shared" si="12"/>
        <v>5521.3844827769999</v>
      </c>
      <c r="G64" s="185">
        <f t="shared" si="12"/>
        <v>5551.6158767789921</v>
      </c>
      <c r="H64" s="185">
        <f t="shared" si="12"/>
        <v>5864.4914681861183</v>
      </c>
      <c r="I64" s="185">
        <f t="shared" si="12"/>
        <v>6539.2260985517887</v>
      </c>
      <c r="J64" s="185">
        <f t="shared" si="12"/>
        <v>6354.2336457398069</v>
      </c>
      <c r="K64" s="185">
        <f t="shared" si="12"/>
        <v>6390.7762471454507</v>
      </c>
      <c r="L64" s="185">
        <f t="shared" si="12"/>
        <v>6244.470547445685</v>
      </c>
      <c r="M64" s="185">
        <f t="shared" si="12"/>
        <v>6786.5432180919051</v>
      </c>
      <c r="N64" s="185">
        <f t="shared" si="12"/>
        <v>6860.9456507784407</v>
      </c>
      <c r="O64" s="185">
        <f t="shared" si="12"/>
        <v>6949.0684532810819</v>
      </c>
      <c r="P64" s="185">
        <f t="shared" si="12"/>
        <v>6997.2096255344486</v>
      </c>
      <c r="Q64" s="185">
        <f t="shared" si="12"/>
        <v>7420.5666287936801</v>
      </c>
    </row>
    <row r="65" spans="1:17" x14ac:dyDescent="0.25">
      <c r="A65" s="184" t="s">
        <v>103</v>
      </c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</row>
    <row r="66" spans="1:17" x14ac:dyDescent="0.25">
      <c r="A66" s="110" t="s">
        <v>35</v>
      </c>
      <c r="B66" s="113">
        <f t="shared" ref="B66:Q66" si="13">IF(B$52=0,"",B$52/B$10)</f>
        <v>0.41811238601504669</v>
      </c>
      <c r="C66" s="113">
        <f t="shared" si="13"/>
        <v>0.41061699845297683</v>
      </c>
      <c r="D66" s="113">
        <f t="shared" si="13"/>
        <v>0.37818362297805924</v>
      </c>
      <c r="E66" s="113">
        <f t="shared" si="13"/>
        <v>0.39570486589355575</v>
      </c>
      <c r="F66" s="113">
        <f t="shared" si="13"/>
        <v>0.38247486217519638</v>
      </c>
      <c r="G66" s="113">
        <f t="shared" si="13"/>
        <v>0.36554121532718858</v>
      </c>
      <c r="H66" s="113">
        <f t="shared" si="13"/>
        <v>0.35924494813906876</v>
      </c>
      <c r="I66" s="113">
        <f t="shared" si="13"/>
        <v>0.33983818614141637</v>
      </c>
      <c r="J66" s="113">
        <f t="shared" si="13"/>
        <v>0.33472606620826301</v>
      </c>
      <c r="K66" s="113">
        <f t="shared" si="13"/>
        <v>0.32944167532153457</v>
      </c>
      <c r="L66" s="113">
        <f t="shared" si="13"/>
        <v>0.31888082348434171</v>
      </c>
      <c r="M66" s="113">
        <f t="shared" si="13"/>
        <v>0.30638607563760922</v>
      </c>
      <c r="N66" s="113">
        <f t="shared" si="13"/>
        <v>0.31874656762435577</v>
      </c>
      <c r="O66" s="113">
        <f t="shared" si="13"/>
        <v>0.36229996808732295</v>
      </c>
      <c r="P66" s="113">
        <f t="shared" si="13"/>
        <v>0.34306709714107647</v>
      </c>
      <c r="Q66" s="113">
        <f t="shared" si="13"/>
        <v>0.34456705570378304</v>
      </c>
    </row>
    <row r="67" spans="1:17" x14ac:dyDescent="0.25">
      <c r="A67" s="180" t="s">
        <v>56</v>
      </c>
      <c r="B67" s="182">
        <f t="shared" ref="B67:Q67" si="14">IF(B$53=0,"",B$53/B$11)</f>
        <v>0.33898066074348721</v>
      </c>
      <c r="C67" s="182">
        <f t="shared" si="14"/>
        <v>0.321882572924031</v>
      </c>
      <c r="D67" s="182">
        <f t="shared" si="14"/>
        <v>0.29786518916744115</v>
      </c>
      <c r="E67" s="182">
        <f t="shared" si="14"/>
        <v>0.30587058711803761</v>
      </c>
      <c r="F67" s="182">
        <f t="shared" si="14"/>
        <v>0.29769622157739545</v>
      </c>
      <c r="G67" s="182">
        <f t="shared" si="14"/>
        <v>0.28334870298768106</v>
      </c>
      <c r="H67" s="182">
        <f t="shared" si="14"/>
        <v>0.27609694686333991</v>
      </c>
      <c r="I67" s="182">
        <f t="shared" si="14"/>
        <v>0.26519341879981129</v>
      </c>
      <c r="J67" s="182">
        <f t="shared" si="14"/>
        <v>0.25765042574067865</v>
      </c>
      <c r="K67" s="182">
        <f t="shared" si="14"/>
        <v>0.25206705535892193</v>
      </c>
      <c r="L67" s="182">
        <f t="shared" si="14"/>
        <v>0.24206856325371864</v>
      </c>
      <c r="M67" s="182">
        <f t="shared" si="14"/>
        <v>0.23258355996494437</v>
      </c>
      <c r="N67" s="182">
        <f t="shared" si="14"/>
        <v>0.24024509615838571</v>
      </c>
      <c r="O67" s="182">
        <f t="shared" si="14"/>
        <v>0.27567132188484056</v>
      </c>
      <c r="P67" s="182">
        <f t="shared" si="14"/>
        <v>0.26450175609025101</v>
      </c>
      <c r="Q67" s="182">
        <f t="shared" si="14"/>
        <v>0.26097109983530781</v>
      </c>
    </row>
    <row r="68" spans="1:17" x14ac:dyDescent="0.25">
      <c r="A68" s="108" t="s">
        <v>55</v>
      </c>
      <c r="B68" s="112">
        <f t="shared" ref="B68:Q68" si="15">IF(B$54=0,"",B$54/B$12)</f>
        <v>0.26598338868170651</v>
      </c>
      <c r="C68" s="112">
        <f t="shared" si="15"/>
        <v>0.2612151764738761</v>
      </c>
      <c r="D68" s="112">
        <f t="shared" si="15"/>
        <v>0.24491536461181773</v>
      </c>
      <c r="E68" s="112">
        <f t="shared" si="15"/>
        <v>0.25626229064555034</v>
      </c>
      <c r="F68" s="112">
        <f t="shared" si="15"/>
        <v>0.25220194007407776</v>
      </c>
      <c r="G68" s="112">
        <f t="shared" si="15"/>
        <v>0.2307241231978274</v>
      </c>
      <c r="H68" s="112">
        <f t="shared" si="15"/>
        <v>0.22675001394424321</v>
      </c>
      <c r="I68" s="112">
        <f t="shared" si="15"/>
        <v>0.2117196074971284</v>
      </c>
      <c r="J68" s="112">
        <f t="shared" si="15"/>
        <v>0.20853475049793563</v>
      </c>
      <c r="K68" s="112">
        <f t="shared" si="15"/>
        <v>0.20524256848301051</v>
      </c>
      <c r="L68" s="112">
        <f t="shared" si="15"/>
        <v>0.19870187956197718</v>
      </c>
      <c r="M68" s="112">
        <f t="shared" si="15"/>
        <v>0.18864488626873072</v>
      </c>
      <c r="N68" s="112">
        <f t="shared" si="15"/>
        <v>0.19625536138648153</v>
      </c>
      <c r="O68" s="112">
        <f t="shared" si="15"/>
        <v>0.22635784167748565</v>
      </c>
      <c r="P68" s="112">
        <f t="shared" si="15"/>
        <v>0.20842896233915734</v>
      </c>
      <c r="Q68" s="112">
        <f t="shared" si="15"/>
        <v>0.2093402558131803</v>
      </c>
    </row>
    <row r="69" spans="1:17" x14ac:dyDescent="0.25">
      <c r="A69" s="184" t="s">
        <v>102</v>
      </c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</row>
    <row r="70" spans="1:17" x14ac:dyDescent="0.25">
      <c r="A70" s="110" t="s">
        <v>35</v>
      </c>
      <c r="B70" s="113">
        <f>IF(PPA_ued!B$5=0,"",PPA_ued!B$5/B$10)</f>
        <v>0.16387420463746691</v>
      </c>
      <c r="C70" s="113">
        <f>IF(PPA_ued!C$5=0,"",PPA_ued!C$5/C$10)</f>
        <v>0.16109275990002178</v>
      </c>
      <c r="D70" s="113">
        <f>IF(PPA_ued!D$5=0,"",PPA_ued!D$5/D$10)</f>
        <v>0.14899256664825142</v>
      </c>
      <c r="E70" s="113">
        <f>IF(PPA_ued!E$5=0,"",PPA_ued!E$5/E$10)</f>
        <v>0.15594247746288528</v>
      </c>
      <c r="F70" s="113">
        <f>IF(PPA_ued!F$5=0,"",PPA_ued!F$5/F$10)</f>
        <v>0.15178614010731456</v>
      </c>
      <c r="G70" s="113">
        <f>IF(PPA_ued!G$5=0,"",PPA_ued!G$5/G$10)</f>
        <v>0.1463596720674179</v>
      </c>
      <c r="H70" s="113">
        <f>IF(PPA_ued!H$5=0,"",PPA_ued!H$5/H$10)</f>
        <v>0.14387997584248435</v>
      </c>
      <c r="I70" s="113">
        <f>IF(PPA_ued!I$5=0,"",PPA_ued!I$5/I$10)</f>
        <v>0.13769380503859391</v>
      </c>
      <c r="J70" s="113">
        <f>IF(PPA_ued!J$5=0,"",PPA_ued!J$5/J$10)</f>
        <v>0.13562620094009958</v>
      </c>
      <c r="K70" s="113">
        <f>IF(PPA_ued!K$5=0,"",PPA_ued!K$5/K$10)</f>
        <v>0.13360870611155479</v>
      </c>
      <c r="L70" s="113">
        <f>IF(PPA_ued!L$5=0,"",PPA_ued!L$5/L$10)</f>
        <v>0.13148123204947015</v>
      </c>
      <c r="M70" s="113">
        <f>IF(PPA_ued!M$5=0,"",PPA_ued!M$5/M$10)</f>
        <v>0.12631478020993786</v>
      </c>
      <c r="N70" s="113">
        <f>IF(PPA_ued!N$5=0,"",PPA_ued!N$5/N$10)</f>
        <v>0.13150222442213727</v>
      </c>
      <c r="O70" s="113">
        <f>IF(PPA_ued!O$5=0,"",PPA_ued!O$5/O$10)</f>
        <v>0.1524620431207829</v>
      </c>
      <c r="P70" s="113">
        <f>IF(PPA_ued!P$5=0,"",PPA_ued!P$5/P$10)</f>
        <v>0.14744350218283397</v>
      </c>
      <c r="Q70" s="113">
        <f>IF(PPA_ued!Q$5=0,"",PPA_ued!Q$5/Q$10)</f>
        <v>0.14808215066543101</v>
      </c>
    </row>
    <row r="71" spans="1:17" x14ac:dyDescent="0.25">
      <c r="A71" s="180" t="s">
        <v>56</v>
      </c>
      <c r="B71" s="182">
        <f>IF(PPA_ued!B$31=0,"",PPA_ued!B$31/B$11)</f>
        <v>0.16709209399446631</v>
      </c>
      <c r="C71" s="182">
        <f>IF(PPA_ued!C$31=0,"",PPA_ued!C$31/C$11)</f>
        <v>0.15937820073152162</v>
      </c>
      <c r="D71" s="182">
        <f>IF(PPA_ued!D$31=0,"",PPA_ued!D$31/D$11)</f>
        <v>0.14779057855153332</v>
      </c>
      <c r="E71" s="182">
        <f>IF(PPA_ued!E$31=0,"",PPA_ued!E$31/E$11)</f>
        <v>0.15349675270769003</v>
      </c>
      <c r="F71" s="182">
        <f>IF(PPA_ued!F$31=0,"",PPA_ued!F$31/F$11)</f>
        <v>0.15009604076998045</v>
      </c>
      <c r="G71" s="182">
        <f>IF(PPA_ued!G$31=0,"",PPA_ued!G$31/G$11)</f>
        <v>0.14382641284510378</v>
      </c>
      <c r="H71" s="182">
        <f>IF(PPA_ued!H$31=0,"",PPA_ued!H$31/H$11)</f>
        <v>0.14179023093323609</v>
      </c>
      <c r="I71" s="182">
        <f>IF(PPA_ued!I$31=0,"",PPA_ued!I$31/I$11)</f>
        <v>0.1375495765712334</v>
      </c>
      <c r="J71" s="182">
        <f>IF(PPA_ued!J$31=0,"",PPA_ued!J$31/J$11)</f>
        <v>0.13566578754833936</v>
      </c>
      <c r="K71" s="182">
        <f>IF(PPA_ued!K$31=0,"",PPA_ued!K$31/K$11)</f>
        <v>0.1334605162230294</v>
      </c>
      <c r="L71" s="182">
        <f>IF(PPA_ued!L$31=0,"",PPA_ued!L$31/L$11)</f>
        <v>0.13104312241920266</v>
      </c>
      <c r="M71" s="182">
        <f>IF(PPA_ued!M$31=0,"",PPA_ued!M$31/M$11)</f>
        <v>0.12484852260840677</v>
      </c>
      <c r="N71" s="182">
        <f>IF(PPA_ued!N$31=0,"",PPA_ued!N$31/N$11)</f>
        <v>0.13092301935779538</v>
      </c>
      <c r="O71" s="182">
        <f>IF(PPA_ued!O$31=0,"",PPA_ued!O$31/O$11)</f>
        <v>0.15191326159167029</v>
      </c>
      <c r="P71" s="182">
        <f>IF(PPA_ued!P$31=0,"",PPA_ued!P$31/P$11)</f>
        <v>0.14677047806739155</v>
      </c>
      <c r="Q71" s="182">
        <f>IF(PPA_ued!Q$31=0,"",PPA_ued!Q$31/Q$11)</f>
        <v>0.14728787032199928</v>
      </c>
    </row>
    <row r="72" spans="1:17" x14ac:dyDescent="0.25">
      <c r="A72" s="108" t="s">
        <v>55</v>
      </c>
      <c r="B72" s="112">
        <f>IF(PPA_ued!B$81=0,"",PPA_ued!B$81/B$12)</f>
        <v>0.1210518460517</v>
      </c>
      <c r="C72" s="112">
        <f>IF(PPA_ued!C$81=0,"",PPA_ued!C$81/C$12)</f>
        <v>0.11887396126603009</v>
      </c>
      <c r="D72" s="112">
        <f>IF(PPA_ued!D$81=0,"",PPA_ued!D$81/D$12)</f>
        <v>0.11149664469001501</v>
      </c>
      <c r="E72" s="112">
        <f>IF(PPA_ued!E$81=0,"",PPA_ued!E$81/E$12)</f>
        <v>0.11647523068794631</v>
      </c>
      <c r="F72" s="112">
        <f>IF(PPA_ued!F$81=0,"",PPA_ued!F$81/F$12)</f>
        <v>0.114428180347623</v>
      </c>
      <c r="G72" s="112">
        <f>IF(PPA_ued!G$81=0,"",PPA_ued!G$81/G$12)</f>
        <v>0.10835080888759065</v>
      </c>
      <c r="H72" s="112">
        <f>IF(PPA_ued!H$81=0,"",PPA_ued!H$81/H$12)</f>
        <v>0.10628350010488967</v>
      </c>
      <c r="I72" s="112">
        <f>IF(PPA_ued!I$81=0,"",PPA_ued!I$81/I$12)</f>
        <v>0.10132048317046147</v>
      </c>
      <c r="J72" s="112">
        <f>IF(PPA_ued!J$81=0,"",PPA_ued!J$81/J$12)</f>
        <v>9.965778049988927E-2</v>
      </c>
      <c r="K72" s="112">
        <f>IF(PPA_ued!K$81=0,"",PPA_ued!K$81/K$12)</f>
        <v>9.8123053422344828E-2</v>
      </c>
      <c r="L72" s="112">
        <f>IF(PPA_ued!L$81=0,"",PPA_ued!L$81/L$12)</f>
        <v>9.6736671950859429E-2</v>
      </c>
      <c r="M72" s="112">
        <f>IF(PPA_ued!M$81=0,"",PPA_ued!M$81/M$12)</f>
        <v>9.3618823680615013E-2</v>
      </c>
      <c r="N72" s="112">
        <f>IF(PPA_ued!N$81=0,"",PPA_ued!N$81/N$12)</f>
        <v>9.7303571929569302E-2</v>
      </c>
      <c r="O72" s="112">
        <f>IF(PPA_ued!O$81=0,"",PPA_ued!O$81/O$12)</f>
        <v>0.11220765966723455</v>
      </c>
      <c r="P72" s="112">
        <f>IF(PPA_ued!P$81=0,"",PPA_ued!P$81/P$12)</f>
        <v>0.10827303327842212</v>
      </c>
      <c r="Q72" s="112">
        <f>IF(PPA_ued!Q$81=0,"",PPA_ued!Q$81/Q$12)</f>
        <v>0.10870606772878928</v>
      </c>
    </row>
    <row r="73" spans="1:17" x14ac:dyDescent="0.25">
      <c r="A73" s="39" t="s">
        <v>60</v>
      </c>
      <c r="B73" s="111">
        <f t="shared" ref="B73:Q73" si="16">IF(B$51=0,"",B$56/B$51)</f>
        <v>1.5348701852820399</v>
      </c>
      <c r="C73" s="111">
        <f t="shared" si="16"/>
        <v>1.5415260817368384</v>
      </c>
      <c r="D73" s="111">
        <f t="shared" si="16"/>
        <v>1.4210065112658503</v>
      </c>
      <c r="E73" s="111">
        <f t="shared" si="16"/>
        <v>1.3536180297903035</v>
      </c>
      <c r="F73" s="111">
        <f t="shared" si="16"/>
        <v>1.3391656604769921</v>
      </c>
      <c r="G73" s="111">
        <f t="shared" si="16"/>
        <v>1.2987720306342105</v>
      </c>
      <c r="H73" s="111">
        <f t="shared" si="16"/>
        <v>1.1826593373605534</v>
      </c>
      <c r="I73" s="111">
        <f t="shared" si="16"/>
        <v>1.0915465521078687</v>
      </c>
      <c r="J73" s="111">
        <f t="shared" si="16"/>
        <v>0.99591651604017406</v>
      </c>
      <c r="K73" s="111">
        <f t="shared" si="16"/>
        <v>1.0292697412551894</v>
      </c>
      <c r="L73" s="111">
        <f t="shared" si="16"/>
        <v>1.0963529601759769</v>
      </c>
      <c r="M73" s="111">
        <f t="shared" si="16"/>
        <v>1.1906291319069038</v>
      </c>
      <c r="N73" s="111">
        <f t="shared" si="16"/>
        <v>1.132823282571048</v>
      </c>
      <c r="O73" s="111">
        <f t="shared" si="16"/>
        <v>1.008380387688478</v>
      </c>
      <c r="P73" s="111">
        <f t="shared" si="16"/>
        <v>1.0285266110672948</v>
      </c>
      <c r="Q73" s="111">
        <f t="shared" si="16"/>
        <v>1.0140819096784539</v>
      </c>
    </row>
    <row r="74" spans="1:17" x14ac:dyDescent="0.25">
      <c r="A74" s="110" t="s">
        <v>35</v>
      </c>
      <c r="B74" s="109">
        <f t="shared" ref="B74:Q74" si="17">IF(B$52=0,"",B$57/B$52)</f>
        <v>4.7965117307471328E-3</v>
      </c>
      <c r="C74" s="109">
        <f t="shared" si="17"/>
        <v>4.8591654813513515E-3</v>
      </c>
      <c r="D74" s="109">
        <f t="shared" si="17"/>
        <v>4.668503467791592E-3</v>
      </c>
      <c r="E74" s="109">
        <f t="shared" si="17"/>
        <v>5.5580479210549719E-3</v>
      </c>
      <c r="F74" s="109">
        <f t="shared" si="17"/>
        <v>6.53256738555305E-3</v>
      </c>
      <c r="G74" s="109">
        <f t="shared" si="17"/>
        <v>5.4111287755415393E-3</v>
      </c>
      <c r="H74" s="109">
        <f t="shared" si="17"/>
        <v>6.4526071258386285E-3</v>
      </c>
      <c r="I74" s="109">
        <f t="shared" si="17"/>
        <v>7.8111638297822632E-3</v>
      </c>
      <c r="J74" s="109">
        <f t="shared" si="17"/>
        <v>8.5937489693124793E-3</v>
      </c>
      <c r="K74" s="109">
        <f t="shared" si="17"/>
        <v>8.3533423244740793E-3</v>
      </c>
      <c r="L74" s="109">
        <f t="shared" si="17"/>
        <v>8.0362373291277909E-3</v>
      </c>
      <c r="M74" s="109">
        <f t="shared" si="17"/>
        <v>7.5791436552527566E-3</v>
      </c>
      <c r="N74" s="109">
        <f t="shared" si="17"/>
        <v>8.1044511649258997E-3</v>
      </c>
      <c r="O74" s="109">
        <f t="shared" si="17"/>
        <v>1.3160532882513202E-2</v>
      </c>
      <c r="P74" s="109">
        <f t="shared" si="17"/>
        <v>2.5525290453643563E-2</v>
      </c>
      <c r="Q74" s="109">
        <f t="shared" si="17"/>
        <v>2.3439819806733004E-2</v>
      </c>
    </row>
    <row r="75" spans="1:17" x14ac:dyDescent="0.25">
      <c r="A75" s="180" t="s">
        <v>56</v>
      </c>
      <c r="B75" s="178">
        <f t="shared" ref="B75:Q75" si="18">IF(B$53=0,"",B$58/B$53)</f>
        <v>2.6152728307844253</v>
      </c>
      <c r="C75" s="178">
        <f t="shared" si="18"/>
        <v>2.5417342108451306</v>
      </c>
      <c r="D75" s="178">
        <f t="shared" si="18"/>
        <v>2.2794473509746789</v>
      </c>
      <c r="E75" s="178">
        <f t="shared" si="18"/>
        <v>2.1453238744188634</v>
      </c>
      <c r="F75" s="178">
        <f t="shared" si="18"/>
        <v>2.0669277658401817</v>
      </c>
      <c r="G75" s="178">
        <f t="shared" si="18"/>
        <v>2.003972370832976</v>
      </c>
      <c r="H75" s="178">
        <f t="shared" si="18"/>
        <v>1.8016428451374686</v>
      </c>
      <c r="I75" s="178">
        <f t="shared" si="18"/>
        <v>1.6317873974255028</v>
      </c>
      <c r="J75" s="178">
        <f t="shared" si="18"/>
        <v>1.4737371031048263</v>
      </c>
      <c r="K75" s="178">
        <f t="shared" si="18"/>
        <v>1.4887320324793831</v>
      </c>
      <c r="L75" s="178">
        <f t="shared" si="18"/>
        <v>1.5518769457774801</v>
      </c>
      <c r="M75" s="178">
        <f t="shared" si="18"/>
        <v>1.6847263477158376</v>
      </c>
      <c r="N75" s="178">
        <f t="shared" si="18"/>
        <v>1.5753937894695658</v>
      </c>
      <c r="O75" s="178">
        <f t="shared" si="18"/>
        <v>1.3903736374959943</v>
      </c>
      <c r="P75" s="178">
        <f t="shared" si="18"/>
        <v>1.3971203011869808</v>
      </c>
      <c r="Q75" s="178">
        <f t="shared" si="18"/>
        <v>1.3726023598358248</v>
      </c>
    </row>
    <row r="76" spans="1:17" x14ac:dyDescent="0.25">
      <c r="A76" s="108" t="s">
        <v>55</v>
      </c>
      <c r="B76" s="107">
        <f t="shared" ref="B76:Q76" si="19">IF(B$54=0,"",B$59/B$54)</f>
        <v>7.8533686939181335E-2</v>
      </c>
      <c r="C76" s="107">
        <f t="shared" si="19"/>
        <v>7.9559522027622134E-2</v>
      </c>
      <c r="D76" s="107">
        <f t="shared" si="19"/>
        <v>7.6437796964778204E-2</v>
      </c>
      <c r="E76" s="107">
        <f t="shared" si="19"/>
        <v>9.1002382549601565E-2</v>
      </c>
      <c r="F76" s="107">
        <f t="shared" si="19"/>
        <v>0.10695827108635432</v>
      </c>
      <c r="G76" s="107">
        <f t="shared" si="19"/>
        <v>8.8596863116559982E-2</v>
      </c>
      <c r="H76" s="107">
        <f t="shared" si="19"/>
        <v>0.10564907507965317</v>
      </c>
      <c r="I76" s="107">
        <f t="shared" si="19"/>
        <v>0.12789283739398299</v>
      </c>
      <c r="J76" s="107">
        <f t="shared" si="19"/>
        <v>0.14070616920700724</v>
      </c>
      <c r="K76" s="107">
        <f t="shared" si="19"/>
        <v>0.13676997114398246</v>
      </c>
      <c r="L76" s="107">
        <f t="shared" si="19"/>
        <v>0.13157798458597281</v>
      </c>
      <c r="M76" s="107">
        <f t="shared" si="19"/>
        <v>0.12409395170935786</v>
      </c>
      <c r="N76" s="107">
        <f t="shared" si="19"/>
        <v>0.13269485541340145</v>
      </c>
      <c r="O76" s="107">
        <f t="shared" si="19"/>
        <v>0.13432012787592387</v>
      </c>
      <c r="P76" s="107">
        <f t="shared" si="19"/>
        <v>0.14383776608599325</v>
      </c>
      <c r="Q76" s="107">
        <f t="shared" si="19"/>
        <v>0.14745032094453975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415.60371169895643</v>
      </c>
      <c r="C5" s="96">
        <v>401.17280748855836</v>
      </c>
      <c r="D5" s="96">
        <v>387.63821355251071</v>
      </c>
      <c r="E5" s="96">
        <v>407.18030700446889</v>
      </c>
      <c r="F5" s="96">
        <v>392.80168345392673</v>
      </c>
      <c r="G5" s="96">
        <v>383.59895136435171</v>
      </c>
      <c r="H5" s="96">
        <v>381.23073896517985</v>
      </c>
      <c r="I5" s="96">
        <v>358.79436016438461</v>
      </c>
      <c r="J5" s="96">
        <v>348.540210960678</v>
      </c>
      <c r="K5" s="96">
        <v>340.56362628038954</v>
      </c>
      <c r="L5" s="96">
        <v>344.32751319839218</v>
      </c>
      <c r="M5" s="96">
        <v>334.8861083934197</v>
      </c>
      <c r="N5" s="96">
        <v>331.43268101580509</v>
      </c>
      <c r="O5" s="96">
        <v>401.25083765639107</v>
      </c>
      <c r="P5" s="96">
        <v>384.11850598497773</v>
      </c>
      <c r="Q5" s="96">
        <v>384.27151753252997</v>
      </c>
    </row>
    <row r="6" spans="1:17" x14ac:dyDescent="0.25">
      <c r="A6" s="132" t="s">
        <v>83</v>
      </c>
      <c r="B6" s="160">
        <v>2.0171115096054182</v>
      </c>
      <c r="C6" s="160">
        <v>1.9470718488482681</v>
      </c>
      <c r="D6" s="160">
        <v>1.8813823844913837</v>
      </c>
      <c r="E6" s="160">
        <v>1.9762289426767989</v>
      </c>
      <c r="F6" s="160">
        <v>1.9064430234473506</v>
      </c>
      <c r="G6" s="160">
        <v>1.8617780305823619</v>
      </c>
      <c r="H6" s="160">
        <v>1.8502840319651885</v>
      </c>
      <c r="I6" s="160">
        <v>1.741390206816358</v>
      </c>
      <c r="J6" s="160">
        <v>1.6916222143808379</v>
      </c>
      <c r="K6" s="160">
        <v>1.652908265700787</v>
      </c>
      <c r="L6" s="160">
        <v>1.6711760997201708</v>
      </c>
      <c r="M6" s="160">
        <v>1.6253527209512419</v>
      </c>
      <c r="N6" s="160">
        <v>1.6085916865454217</v>
      </c>
      <c r="O6" s="160">
        <v>1.9474505643053279</v>
      </c>
      <c r="P6" s="160">
        <v>1.8642996625496253</v>
      </c>
      <c r="Q6" s="160">
        <v>1.8650422963254605</v>
      </c>
    </row>
    <row r="7" spans="1:17" x14ac:dyDescent="0.25">
      <c r="A7" s="76" t="s">
        <v>82</v>
      </c>
      <c r="B7" s="159">
        <v>2.8239561134475855</v>
      </c>
      <c r="C7" s="159">
        <v>2.7259005883875753</v>
      </c>
      <c r="D7" s="159">
        <v>2.6339353382879374</v>
      </c>
      <c r="E7" s="159">
        <v>2.7667205197475182</v>
      </c>
      <c r="F7" s="159">
        <v>2.6690202328262909</v>
      </c>
      <c r="G7" s="159">
        <v>2.6064892428153064</v>
      </c>
      <c r="H7" s="159">
        <v>2.5903976447512638</v>
      </c>
      <c r="I7" s="159">
        <v>2.4379462895429014</v>
      </c>
      <c r="J7" s="159">
        <v>2.3682711001331733</v>
      </c>
      <c r="K7" s="159">
        <v>2.3140715719811018</v>
      </c>
      <c r="L7" s="159">
        <v>2.3396465396082391</v>
      </c>
      <c r="M7" s="159">
        <v>2.2754938093317389</v>
      </c>
      <c r="N7" s="159">
        <v>2.2520283611635907</v>
      </c>
      <c r="O7" s="159">
        <v>2.7264307900274591</v>
      </c>
      <c r="P7" s="159">
        <v>2.6100195275694755</v>
      </c>
      <c r="Q7" s="159">
        <v>2.6110592148556448</v>
      </c>
    </row>
    <row r="8" spans="1:17" x14ac:dyDescent="0.25">
      <c r="A8" s="76" t="s">
        <v>81</v>
      </c>
      <c r="B8" s="159">
        <v>16.136892076843345</v>
      </c>
      <c r="C8" s="159">
        <v>15.576574790786145</v>
      </c>
      <c r="D8" s="159">
        <v>15.05105907593107</v>
      </c>
      <c r="E8" s="159">
        <v>15.809831541414392</v>
      </c>
      <c r="F8" s="159">
        <v>15.251544187578805</v>
      </c>
      <c r="G8" s="159">
        <v>14.894224244658895</v>
      </c>
      <c r="H8" s="159">
        <v>14.802272255721508</v>
      </c>
      <c r="I8" s="159">
        <v>13.931121654530864</v>
      </c>
      <c r="J8" s="159">
        <v>13.532977715046703</v>
      </c>
      <c r="K8" s="159">
        <v>13.223266125606296</v>
      </c>
      <c r="L8" s="159">
        <v>13.369408797761366</v>
      </c>
      <c r="M8" s="159">
        <v>13.002821767609936</v>
      </c>
      <c r="N8" s="159">
        <v>12.868733492363374</v>
      </c>
      <c r="O8" s="159">
        <v>15.579604514442623</v>
      </c>
      <c r="P8" s="159">
        <v>14.914397300397003</v>
      </c>
      <c r="Q8" s="159">
        <v>14.920338370603684</v>
      </c>
    </row>
    <row r="9" spans="1:17" x14ac:dyDescent="0.25">
      <c r="A9" s="76" t="s">
        <v>80</v>
      </c>
      <c r="B9" s="159">
        <v>8.0684460384216727</v>
      </c>
      <c r="C9" s="159">
        <v>7.7882873953930725</v>
      </c>
      <c r="D9" s="159">
        <v>7.5255295379655349</v>
      </c>
      <c r="E9" s="159">
        <v>7.9049157707071958</v>
      </c>
      <c r="F9" s="159">
        <v>7.6257720937894025</v>
      </c>
      <c r="G9" s="159">
        <v>7.4471121223294476</v>
      </c>
      <c r="H9" s="159">
        <v>7.4011361278607541</v>
      </c>
      <c r="I9" s="159">
        <v>6.9655608272654321</v>
      </c>
      <c r="J9" s="159">
        <v>6.7664888575233517</v>
      </c>
      <c r="K9" s="159">
        <v>6.6116330628031479</v>
      </c>
      <c r="L9" s="159">
        <v>6.6847043988806831</v>
      </c>
      <c r="M9" s="159">
        <v>6.5014108838049678</v>
      </c>
      <c r="N9" s="159">
        <v>6.4343667461816869</v>
      </c>
      <c r="O9" s="159">
        <v>7.7898022572213117</v>
      </c>
      <c r="P9" s="159">
        <v>7.4571986501985013</v>
      </c>
      <c r="Q9" s="159">
        <v>7.4601691853018419</v>
      </c>
    </row>
    <row r="10" spans="1:17" x14ac:dyDescent="0.25">
      <c r="A10" s="129" t="s">
        <v>79</v>
      </c>
      <c r="B10" s="158">
        <v>4.8410676230530028</v>
      </c>
      <c r="C10" s="158">
        <v>4.6729724372358428</v>
      </c>
      <c r="D10" s="158">
        <v>4.5153177227793213</v>
      </c>
      <c r="E10" s="158">
        <v>4.7429494624243169</v>
      </c>
      <c r="F10" s="158">
        <v>4.5754632562736415</v>
      </c>
      <c r="G10" s="158">
        <v>4.4682672733976689</v>
      </c>
      <c r="H10" s="158">
        <v>4.4406816767164514</v>
      </c>
      <c r="I10" s="158">
        <v>4.1793364963592587</v>
      </c>
      <c r="J10" s="158">
        <v>4.0598933145140101</v>
      </c>
      <c r="K10" s="158">
        <v>3.9669798376818886</v>
      </c>
      <c r="L10" s="158">
        <v>4.0108226393284099</v>
      </c>
      <c r="M10" s="158">
        <v>3.9008465302829802</v>
      </c>
      <c r="N10" s="158">
        <v>3.8606200477090122</v>
      </c>
      <c r="O10" s="158">
        <v>4.673881354332786</v>
      </c>
      <c r="P10" s="158">
        <v>4.4743191901191004</v>
      </c>
      <c r="Q10" s="158">
        <v>4.4761015111811044</v>
      </c>
    </row>
    <row r="11" spans="1:17" x14ac:dyDescent="0.25">
      <c r="A11" s="92" t="s">
        <v>125</v>
      </c>
      <c r="B11" s="91">
        <v>0.25455624126668663</v>
      </c>
      <c r="C11" s="91">
        <v>0.18976758909628977</v>
      </c>
      <c r="D11" s="91">
        <v>0.162508532288344</v>
      </c>
      <c r="E11" s="91">
        <v>0.16775378315620493</v>
      </c>
      <c r="F11" s="91">
        <v>0.15754051201290872</v>
      </c>
      <c r="G11" s="91">
        <v>0.11058652762479348</v>
      </c>
      <c r="H11" s="91">
        <v>0.11578833680769111</v>
      </c>
      <c r="I11" s="91">
        <v>0.10968885540451569</v>
      </c>
      <c r="J11" s="91">
        <v>7.3538107986067136E-2</v>
      </c>
      <c r="K11" s="91">
        <v>6.8133864242823139E-2</v>
      </c>
      <c r="L11" s="91">
        <v>5.591745580903168E-2</v>
      </c>
      <c r="M11" s="91">
        <v>4.7908437683660494E-2</v>
      </c>
      <c r="N11" s="91">
        <v>3.4328084359471538E-2</v>
      </c>
      <c r="O11" s="91">
        <v>5.5089420934679362E-2</v>
      </c>
      <c r="P11" s="91">
        <v>3.4413173154693485E-2</v>
      </c>
      <c r="Q11" s="91">
        <v>5.0637469994915002E-2</v>
      </c>
    </row>
    <row r="12" spans="1:17" x14ac:dyDescent="0.25">
      <c r="A12" s="92" t="s">
        <v>26</v>
      </c>
      <c r="B12" s="91">
        <v>0.51247899984408563</v>
      </c>
      <c r="C12" s="91">
        <v>0.57928709743490969</v>
      </c>
      <c r="D12" s="91">
        <v>0.55582582969217598</v>
      </c>
      <c r="E12" s="91">
        <v>0.74194866584589658</v>
      </c>
      <c r="F12" s="91">
        <v>0.88438837657975922</v>
      </c>
      <c r="G12" s="91">
        <v>0.73766239675995704</v>
      </c>
      <c r="H12" s="91">
        <v>0.89437709496910156</v>
      </c>
      <c r="I12" s="91">
        <v>1.0483251926853974</v>
      </c>
      <c r="J12" s="91">
        <v>1.1781025187789396</v>
      </c>
      <c r="K12" s="91">
        <v>1.1249738073865145</v>
      </c>
      <c r="L12" s="91">
        <v>1.1147725547295102</v>
      </c>
      <c r="M12" s="91">
        <v>1.0335284631641164</v>
      </c>
      <c r="N12" s="91">
        <v>1.114725436644161</v>
      </c>
      <c r="O12" s="91">
        <v>1.3479784724836918</v>
      </c>
      <c r="P12" s="91">
        <v>1.4121203036110901</v>
      </c>
      <c r="Q12" s="91">
        <v>1.4233526693053895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4.0740323819422306</v>
      </c>
      <c r="C14" s="157">
        <v>3.9039177507046432</v>
      </c>
      <c r="D14" s="157">
        <v>3.7969833607988011</v>
      </c>
      <c r="E14" s="157">
        <v>3.833247013422215</v>
      </c>
      <c r="F14" s="157">
        <v>3.5335343676809732</v>
      </c>
      <c r="G14" s="157">
        <v>3.6200183490129181</v>
      </c>
      <c r="H14" s="157">
        <v>3.4305162449396582</v>
      </c>
      <c r="I14" s="157">
        <v>3.0213224482693457</v>
      </c>
      <c r="J14" s="157">
        <v>2.8082526877490031</v>
      </c>
      <c r="K14" s="157">
        <v>2.7738721660525507</v>
      </c>
      <c r="L14" s="157">
        <v>2.8401326287898678</v>
      </c>
      <c r="M14" s="157">
        <v>2.8194096294352033</v>
      </c>
      <c r="N14" s="157">
        <v>2.7115665267053797</v>
      </c>
      <c r="O14" s="157">
        <v>3.2708134609144146</v>
      </c>
      <c r="P14" s="157">
        <v>3.0277857133533166</v>
      </c>
      <c r="Q14" s="157">
        <v>3.0021113718807997</v>
      </c>
    </row>
    <row r="15" spans="1:17" x14ac:dyDescent="0.25">
      <c r="A15" s="156" t="s">
        <v>241</v>
      </c>
      <c r="B15" s="155">
        <v>8.8546772061709866</v>
      </c>
      <c r="C15" s="155">
        <v>9.0207153805306586</v>
      </c>
      <c r="D15" s="155">
        <v>8.9329194032389765</v>
      </c>
      <c r="E15" s="155">
        <v>9.5830636432819798</v>
      </c>
      <c r="F15" s="155">
        <v>9.1679658232296113</v>
      </c>
      <c r="G15" s="155">
        <v>9.3059175277994264</v>
      </c>
      <c r="H15" s="155">
        <v>9.4370538548096601</v>
      </c>
      <c r="I15" s="155">
        <v>9.1624327982639606</v>
      </c>
      <c r="J15" s="155">
        <v>8.9495216299711604</v>
      </c>
      <c r="K15" s="155">
        <v>9.1173890155680724</v>
      </c>
      <c r="L15" s="155">
        <v>9.4043912671318122</v>
      </c>
      <c r="M15" s="155">
        <v>9.0797563930726479</v>
      </c>
      <c r="N15" s="155">
        <v>9.2910170998372994</v>
      </c>
      <c r="O15" s="155">
        <v>10.767125686346128</v>
      </c>
      <c r="P15" s="155">
        <v>10.371542353307017</v>
      </c>
      <c r="Q15" s="155">
        <v>10.367743092855545</v>
      </c>
    </row>
    <row r="16" spans="1:17" x14ac:dyDescent="0.25">
      <c r="A16" s="156" t="s">
        <v>240</v>
      </c>
      <c r="B16" s="206">
        <v>353.18450067325676</v>
      </c>
      <c r="C16" s="206">
        <v>339.39525086841991</v>
      </c>
      <c r="D16" s="206">
        <v>327.24713808261885</v>
      </c>
      <c r="E16" s="206">
        <v>343.10090013914572</v>
      </c>
      <c r="F16" s="206">
        <v>331.23221745182701</v>
      </c>
      <c r="G16" s="206">
        <v>322.33534619432555</v>
      </c>
      <c r="H16" s="206">
        <v>319.73768258488917</v>
      </c>
      <c r="I16" s="206">
        <v>300.01561011768592</v>
      </c>
      <c r="J16" s="206">
        <v>291.28361028472852</v>
      </c>
      <c r="K16" s="206">
        <v>283.41651392200816</v>
      </c>
      <c r="L16" s="206">
        <v>285.94871619566868</v>
      </c>
      <c r="M16" s="206">
        <v>278.3231898593159</v>
      </c>
      <c r="N16" s="206">
        <v>274.47061891569967</v>
      </c>
      <c r="O16" s="206">
        <v>333.83959652005751</v>
      </c>
      <c r="P16" s="206">
        <v>319.37885740459927</v>
      </c>
      <c r="Q16" s="206">
        <v>319.53163476617226</v>
      </c>
    </row>
    <row r="17" spans="1:17" x14ac:dyDescent="0.25">
      <c r="A17" s="152" t="s">
        <v>249</v>
      </c>
      <c r="B17" s="264">
        <v>279.39552395516552</v>
      </c>
      <c r="C17" s="264">
        <v>264.22262269733136</v>
      </c>
      <c r="D17" s="264">
        <v>252.80614305562764</v>
      </c>
      <c r="E17" s="264">
        <v>263.24203644512954</v>
      </c>
      <c r="F17" s="264">
        <v>254.83250225824719</v>
      </c>
      <c r="G17" s="264">
        <v>244.78603346266394</v>
      </c>
      <c r="H17" s="264">
        <v>241.09556712814228</v>
      </c>
      <c r="I17" s="264">
        <v>223.66200346548658</v>
      </c>
      <c r="J17" s="264">
        <v>216.70426336830243</v>
      </c>
      <c r="K17" s="264">
        <v>207.43827212560785</v>
      </c>
      <c r="L17" s="264">
        <v>207.57878896957055</v>
      </c>
      <c r="M17" s="264">
        <v>202.65855325037745</v>
      </c>
      <c r="N17" s="264">
        <v>197.04547641705582</v>
      </c>
      <c r="O17" s="264">
        <v>244.11354913384011</v>
      </c>
      <c r="P17" s="264">
        <v>232.9493377937078</v>
      </c>
      <c r="Q17" s="264">
        <v>233.13377565904304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279.39552395516552</v>
      </c>
      <c r="C26" s="87">
        <v>264.22262269733136</v>
      </c>
      <c r="D26" s="87">
        <v>252.80614305562764</v>
      </c>
      <c r="E26" s="87">
        <v>263.24203644512954</v>
      </c>
      <c r="F26" s="87">
        <v>254.83250225824719</v>
      </c>
      <c r="G26" s="87">
        <v>244.78603346266394</v>
      </c>
      <c r="H26" s="87">
        <v>241.09556712814228</v>
      </c>
      <c r="I26" s="87">
        <v>223.66200346548658</v>
      </c>
      <c r="J26" s="87">
        <v>216.70426336830243</v>
      </c>
      <c r="K26" s="87">
        <v>207.43827212560785</v>
      </c>
      <c r="L26" s="87">
        <v>207.57878896957055</v>
      </c>
      <c r="M26" s="87">
        <v>202.65855325037745</v>
      </c>
      <c r="N26" s="87">
        <v>197.04547641705582</v>
      </c>
      <c r="O26" s="87">
        <v>244.11354913384011</v>
      </c>
      <c r="P26" s="87">
        <v>232.9493377937078</v>
      </c>
      <c r="Q26" s="87">
        <v>233.13377565904304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73.788976718091263</v>
      </c>
      <c r="C28" s="151">
        <v>75.172628171088533</v>
      </c>
      <c r="D28" s="151">
        <v>74.440995026991189</v>
      </c>
      <c r="E28" s="151">
        <v>79.858863694016179</v>
      </c>
      <c r="F28" s="151">
        <v>76.399715193579809</v>
      </c>
      <c r="G28" s="151">
        <v>77.549312731661587</v>
      </c>
      <c r="H28" s="151">
        <v>78.642115456746865</v>
      </c>
      <c r="I28" s="151">
        <v>76.353606652199375</v>
      </c>
      <c r="J28" s="151">
        <v>74.579346916426061</v>
      </c>
      <c r="K28" s="151">
        <v>75.978241796400312</v>
      </c>
      <c r="L28" s="151">
        <v>78.369927226098127</v>
      </c>
      <c r="M28" s="151">
        <v>75.664636608938437</v>
      </c>
      <c r="N28" s="151">
        <v>77.425142498643865</v>
      </c>
      <c r="O28" s="151">
        <v>89.726047386217388</v>
      </c>
      <c r="P28" s="151">
        <v>86.429519610891475</v>
      </c>
      <c r="Q28" s="151">
        <v>86.397859107129207</v>
      </c>
    </row>
    <row r="29" spans="1:17" x14ac:dyDescent="0.25">
      <c r="A29" s="243" t="s">
        <v>239</v>
      </c>
      <c r="B29" s="278">
        <v>19.677060458157666</v>
      </c>
      <c r="C29" s="278">
        <v>20.046034178956933</v>
      </c>
      <c r="D29" s="278">
        <v>19.850932007197642</v>
      </c>
      <c r="E29" s="278">
        <v>21.295696985070975</v>
      </c>
      <c r="F29" s="278">
        <v>20.373257384954609</v>
      </c>
      <c r="G29" s="278">
        <v>20.679816728443082</v>
      </c>
      <c r="H29" s="278">
        <v>20.971230788465821</v>
      </c>
      <c r="I29" s="278">
        <v>20.360961773919826</v>
      </c>
      <c r="J29" s="278">
        <v>19.887825844380274</v>
      </c>
      <c r="K29" s="278">
        <v>20.260864479040077</v>
      </c>
      <c r="L29" s="278">
        <v>20.898647260292826</v>
      </c>
      <c r="M29" s="278">
        <v>20.177236429050243</v>
      </c>
      <c r="N29" s="278">
        <v>20.646704666305023</v>
      </c>
      <c r="O29" s="278">
        <v>23.926945969657964</v>
      </c>
      <c r="P29" s="278">
        <v>23.047871896237719</v>
      </c>
      <c r="Q29" s="278">
        <v>23.039429095234446</v>
      </c>
    </row>
    <row r="30" spans="1:17" x14ac:dyDescent="0.25">
      <c r="A30" s="40"/>
      <c r="B30" s="32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r="31" spans="1:17" ht="12.75" x14ac:dyDescent="0.25">
      <c r="A31" s="97" t="s">
        <v>34</v>
      </c>
      <c r="B31" s="96">
        <v>655.58859787790425</v>
      </c>
      <c r="C31" s="96">
        <v>671.44704711952829</v>
      </c>
      <c r="D31" s="96">
        <v>697.59729437825558</v>
      </c>
      <c r="E31" s="96">
        <v>752.74751489749065</v>
      </c>
      <c r="F31" s="96">
        <v>784.42954385643714</v>
      </c>
      <c r="G31" s="96">
        <v>774.08032169204591</v>
      </c>
      <c r="H31" s="96">
        <v>788.8365868832484</v>
      </c>
      <c r="I31" s="96">
        <v>793.45870904903586</v>
      </c>
      <c r="J31" s="96">
        <v>787.22511080806953</v>
      </c>
      <c r="K31" s="96">
        <v>825.509523618255</v>
      </c>
      <c r="L31" s="96">
        <v>895.60527032610821</v>
      </c>
      <c r="M31" s="96">
        <v>873.49081780434494</v>
      </c>
      <c r="N31" s="96">
        <v>918.1687084981188</v>
      </c>
      <c r="O31" s="96">
        <v>1131.7713687114322</v>
      </c>
      <c r="P31" s="96">
        <v>1131.639023221408</v>
      </c>
      <c r="Q31" s="96">
        <v>1148.1005983494633</v>
      </c>
    </row>
    <row r="32" spans="1:17" x14ac:dyDescent="0.25">
      <c r="A32" s="132" t="s">
        <v>83</v>
      </c>
      <c r="B32" s="160">
        <v>3.3684844756795962</v>
      </c>
      <c r="C32" s="160">
        <v>3.4499668874416036</v>
      </c>
      <c r="D32" s="160">
        <v>3.584329660393017</v>
      </c>
      <c r="E32" s="160">
        <v>3.8676974038996663</v>
      </c>
      <c r="F32" s="160">
        <v>4.0304830640708307</v>
      </c>
      <c r="G32" s="160">
        <v>3.9773076514584789</v>
      </c>
      <c r="H32" s="160">
        <v>4.0531269234477607</v>
      </c>
      <c r="I32" s="160">
        <v>4.0768758824908948</v>
      </c>
      <c r="J32" s="160">
        <v>4.0448469866707333</v>
      </c>
      <c r="K32" s="160">
        <v>4.2415564026505947</v>
      </c>
      <c r="L32" s="160">
        <v>4.6017158614344513</v>
      </c>
      <c r="M32" s="160">
        <v>4.4880894343598507</v>
      </c>
      <c r="N32" s="160">
        <v>4.7176492248980537</v>
      </c>
      <c r="O32" s="160">
        <v>5.8151625849861306</v>
      </c>
      <c r="P32" s="160">
        <v>5.8144825796748503</v>
      </c>
      <c r="Q32" s="160">
        <v>5.8990639168786654</v>
      </c>
    </row>
    <row r="33" spans="1:17" x14ac:dyDescent="0.25">
      <c r="A33" s="76" t="s">
        <v>82</v>
      </c>
      <c r="B33" s="159">
        <v>4.7801325922150868</v>
      </c>
      <c r="C33" s="159">
        <v>4.8957622574155719</v>
      </c>
      <c r="D33" s="159">
        <v>5.0864331287829891</v>
      </c>
      <c r="E33" s="159">
        <v>5.4885532501901979</v>
      </c>
      <c r="F33" s="159">
        <v>5.7195583343304301</v>
      </c>
      <c r="G33" s="159">
        <v>5.6440984280230087</v>
      </c>
      <c r="H33" s="159">
        <v>5.7516916723353093</v>
      </c>
      <c r="I33" s="159">
        <v>5.7853932298080846</v>
      </c>
      <c r="J33" s="159">
        <v>5.7399418198615608</v>
      </c>
      <c r="K33" s="159">
        <v>6.019087262659311</v>
      </c>
      <c r="L33" s="159">
        <v>6.5301805984776156</v>
      </c>
      <c r="M33" s="159">
        <v>6.368936160120314</v>
      </c>
      <c r="N33" s="159">
        <v>6.6946987529232231</v>
      </c>
      <c r="O33" s="159">
        <v>8.2521526823761917</v>
      </c>
      <c r="P33" s="159">
        <v>8.2511877037412003</v>
      </c>
      <c r="Q33" s="159">
        <v>8.3712149770091049</v>
      </c>
    </row>
    <row r="34" spans="1:17" x14ac:dyDescent="0.25">
      <c r="A34" s="76" t="s">
        <v>81</v>
      </c>
      <c r="B34" s="159">
        <v>12.009611045013774</v>
      </c>
      <c r="C34" s="159">
        <v>17.421067336734335</v>
      </c>
      <c r="D34" s="159">
        <v>18.099550055991024</v>
      </c>
      <c r="E34" s="159">
        <v>19.530453221658394</v>
      </c>
      <c r="F34" s="159">
        <v>20.352461095884582</v>
      </c>
      <c r="G34" s="159">
        <v>20.083944766887182</v>
      </c>
      <c r="H34" s="159">
        <v>20.466804279990207</v>
      </c>
      <c r="I34" s="159">
        <v>20.58672781206057</v>
      </c>
      <c r="J34" s="159">
        <v>20.42499363633981</v>
      </c>
      <c r="K34" s="159">
        <v>21.41830403419587</v>
      </c>
      <c r="L34" s="159">
        <v>23.236977194878939</v>
      </c>
      <c r="M34" s="159">
        <v>22.663205416226571</v>
      </c>
      <c r="N34" s="159">
        <v>23.822398156113515</v>
      </c>
      <c r="O34" s="159">
        <v>29.364438057614912</v>
      </c>
      <c r="P34" s="159">
        <v>29.3610042802183</v>
      </c>
      <c r="Q34" s="159">
        <v>29.788109008736836</v>
      </c>
    </row>
    <row r="35" spans="1:17" x14ac:dyDescent="0.25">
      <c r="A35" s="76" t="s">
        <v>80</v>
      </c>
      <c r="B35" s="159">
        <v>13.473937902718385</v>
      </c>
      <c r="C35" s="159">
        <v>13.799867549766414</v>
      </c>
      <c r="D35" s="159">
        <v>14.337318641572068</v>
      </c>
      <c r="E35" s="159">
        <v>15.470789615598665</v>
      </c>
      <c r="F35" s="159">
        <v>16.121932256283323</v>
      </c>
      <c r="G35" s="159">
        <v>15.909230605833915</v>
      </c>
      <c r="H35" s="159">
        <v>16.212507693791043</v>
      </c>
      <c r="I35" s="159">
        <v>16.307503529963579</v>
      </c>
      <c r="J35" s="159">
        <v>16.179387946682933</v>
      </c>
      <c r="K35" s="159">
        <v>16.966225610602379</v>
      </c>
      <c r="L35" s="159">
        <v>18.406863445737805</v>
      </c>
      <c r="M35" s="159">
        <v>17.952357737439403</v>
      </c>
      <c r="N35" s="159">
        <v>18.870596899592215</v>
      </c>
      <c r="O35" s="159">
        <v>23.260650339944522</v>
      </c>
      <c r="P35" s="159">
        <v>23.257930318699401</v>
      </c>
      <c r="Q35" s="159">
        <v>23.596255667514662</v>
      </c>
    </row>
    <row r="36" spans="1:17" x14ac:dyDescent="0.25">
      <c r="A36" s="129" t="s">
        <v>79</v>
      </c>
      <c r="B36" s="158">
        <v>8.0843627416310309</v>
      </c>
      <c r="C36" s="158">
        <v>8.2799205298598491</v>
      </c>
      <c r="D36" s="158">
        <v>8.6023911849432402</v>
      </c>
      <c r="E36" s="158">
        <v>9.2824737693591963</v>
      </c>
      <c r="F36" s="158">
        <v>9.6731593537699929</v>
      </c>
      <c r="G36" s="158">
        <v>9.5455383635003503</v>
      </c>
      <c r="H36" s="158">
        <v>9.7275046162746257</v>
      </c>
      <c r="I36" s="158">
        <v>9.784502117978148</v>
      </c>
      <c r="J36" s="158">
        <v>9.7076327680097592</v>
      </c>
      <c r="K36" s="158">
        <v>10.179735366361427</v>
      </c>
      <c r="L36" s="158">
        <v>11.044118067442682</v>
      </c>
      <c r="M36" s="158">
        <v>10.771414642463641</v>
      </c>
      <c r="N36" s="158">
        <v>11.32235813975533</v>
      </c>
      <c r="O36" s="158">
        <v>13.956390203966711</v>
      </c>
      <c r="P36" s="158">
        <v>13.954758191219639</v>
      </c>
      <c r="Q36" s="158">
        <v>14.157753400508795</v>
      </c>
    </row>
    <row r="37" spans="1:17" x14ac:dyDescent="0.25">
      <c r="A37" s="92" t="s">
        <v>125</v>
      </c>
      <c r="B37" s="91">
        <v>0.42509734479771993</v>
      </c>
      <c r="C37" s="91">
        <v>0.33624434510677531</v>
      </c>
      <c r="D37" s="91">
        <v>0.30960434048366908</v>
      </c>
      <c r="E37" s="91">
        <v>0.32831260467664969</v>
      </c>
      <c r="F37" s="91">
        <v>0.33306233533530594</v>
      </c>
      <c r="G37" s="91">
        <v>0.23624547891605274</v>
      </c>
      <c r="H37" s="91">
        <v>0.25363934251653308</v>
      </c>
      <c r="I37" s="91">
        <v>0.25679933620062007</v>
      </c>
      <c r="J37" s="91">
        <v>0.1758373660290235</v>
      </c>
      <c r="K37" s="91">
        <v>0.17483948390441845</v>
      </c>
      <c r="L37" s="91">
        <v>0.15397314703732731</v>
      </c>
      <c r="M37" s="91">
        <v>0.13228965640078699</v>
      </c>
      <c r="N37" s="91">
        <v>0.10067679817399269</v>
      </c>
      <c r="O37" s="91">
        <v>0.16449913816537476</v>
      </c>
      <c r="P37" s="91">
        <v>0.10732973879620238</v>
      </c>
      <c r="Q37" s="91">
        <v>0.16016455641652752</v>
      </c>
    </row>
    <row r="38" spans="1:17" x14ac:dyDescent="0.25">
      <c r="A38" s="92" t="s">
        <v>26</v>
      </c>
      <c r="B38" s="91">
        <v>0.85581662038322237</v>
      </c>
      <c r="C38" s="91">
        <v>1.0264240149405695</v>
      </c>
      <c r="D38" s="91">
        <v>1.0589357186507391</v>
      </c>
      <c r="E38" s="91">
        <v>1.4520751451155665</v>
      </c>
      <c r="F38" s="91">
        <v>1.8697188061882066</v>
      </c>
      <c r="G38" s="91">
        <v>1.5758647092365003</v>
      </c>
      <c r="H38" s="91">
        <v>1.9591715762061244</v>
      </c>
      <c r="I38" s="91">
        <v>2.4542986852328323</v>
      </c>
      <c r="J38" s="91">
        <v>2.8169672770680392</v>
      </c>
      <c r="K38" s="91">
        <v>2.8868146856966956</v>
      </c>
      <c r="L38" s="91">
        <v>3.0696145952838596</v>
      </c>
      <c r="M38" s="91">
        <v>2.8538840313518601</v>
      </c>
      <c r="N38" s="91">
        <v>3.2692470290284419</v>
      </c>
      <c r="O38" s="91">
        <v>4.0251157704483544</v>
      </c>
      <c r="P38" s="91">
        <v>4.4042001780565609</v>
      </c>
      <c r="Q38" s="91">
        <v>4.5020149886333343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6.8034487764500886</v>
      </c>
      <c r="C40" s="157">
        <v>6.917252169812504</v>
      </c>
      <c r="D40" s="157">
        <v>7.2338511258088323</v>
      </c>
      <c r="E40" s="157">
        <v>7.5020860195669812</v>
      </c>
      <c r="F40" s="157">
        <v>7.470378212246481</v>
      </c>
      <c r="G40" s="157">
        <v>7.7334281753477967</v>
      </c>
      <c r="H40" s="157">
        <v>7.5146936975519676</v>
      </c>
      <c r="I40" s="157">
        <v>7.0734040965446958</v>
      </c>
      <c r="J40" s="157">
        <v>6.7148281249126969</v>
      </c>
      <c r="K40" s="157">
        <v>7.1180811967603139</v>
      </c>
      <c r="L40" s="157">
        <v>7.8205303251214939</v>
      </c>
      <c r="M40" s="157">
        <v>7.7852409547109938</v>
      </c>
      <c r="N40" s="157">
        <v>7.9524343125528949</v>
      </c>
      <c r="O40" s="157">
        <v>9.7667752953529821</v>
      </c>
      <c r="P40" s="157">
        <v>9.4432282743668772</v>
      </c>
      <c r="Q40" s="157">
        <v>9.4955738554589342</v>
      </c>
    </row>
    <row r="41" spans="1:17" x14ac:dyDescent="0.25">
      <c r="A41" s="156" t="s">
        <v>238</v>
      </c>
      <c r="B41" s="204">
        <v>19.304173575292324</v>
      </c>
      <c r="C41" s="204">
        <v>21.626838767011293</v>
      </c>
      <c r="D41" s="204">
        <v>24.125983348357835</v>
      </c>
      <c r="E41" s="204">
        <v>27.603833507038502</v>
      </c>
      <c r="F41" s="204">
        <v>28.114441822450853</v>
      </c>
      <c r="G41" s="204">
        <v>30.769981377486495</v>
      </c>
      <c r="H41" s="204">
        <v>33.01568252143894</v>
      </c>
      <c r="I41" s="204">
        <v>35.849126821419645</v>
      </c>
      <c r="J41" s="204">
        <v>36.037526281302746</v>
      </c>
      <c r="K41" s="204">
        <v>41.631000344662681</v>
      </c>
      <c r="L41" s="204">
        <v>47.225563918917267</v>
      </c>
      <c r="M41" s="204">
        <v>45.319007876382727</v>
      </c>
      <c r="N41" s="204">
        <v>51.228247158878141</v>
      </c>
      <c r="O41" s="204">
        <v>57.376413713774497</v>
      </c>
      <c r="P41" s="204">
        <v>58.173169276109675</v>
      </c>
      <c r="Q41" s="204">
        <v>58.918650271092332</v>
      </c>
    </row>
    <row r="42" spans="1:17" x14ac:dyDescent="0.25">
      <c r="A42" s="152" t="s">
        <v>247</v>
      </c>
      <c r="B42" s="151">
        <v>17.629151487059669</v>
      </c>
      <c r="C42" s="151">
        <v>17.689284665422925</v>
      </c>
      <c r="D42" s="151">
        <v>18.198090408227333</v>
      </c>
      <c r="E42" s="151">
        <v>19.466048366474773</v>
      </c>
      <c r="F42" s="151">
        <v>20.356139184385977</v>
      </c>
      <c r="G42" s="151">
        <v>19.75855782238802</v>
      </c>
      <c r="H42" s="151">
        <v>19.954844648916488</v>
      </c>
      <c r="I42" s="151">
        <v>19.784766343789595</v>
      </c>
      <c r="J42" s="151">
        <v>19.578233142452461</v>
      </c>
      <c r="K42" s="151">
        <v>20.11280782659027</v>
      </c>
      <c r="L42" s="151">
        <v>21.596724081928695</v>
      </c>
      <c r="M42" s="151">
        <v>21.143950850986808</v>
      </c>
      <c r="N42" s="151">
        <v>21.835021222740199</v>
      </c>
      <c r="O42" s="151">
        <v>27.541946303504361</v>
      </c>
      <c r="P42" s="151">
        <v>27.45137836095352</v>
      </c>
      <c r="Q42" s="151">
        <v>27.861656679455393</v>
      </c>
    </row>
    <row r="43" spans="1:17" x14ac:dyDescent="0.25">
      <c r="A43" s="150" t="s">
        <v>33</v>
      </c>
      <c r="B43" s="87">
        <v>10.886014058502173</v>
      </c>
      <c r="C43" s="87">
        <v>10.793778550724635</v>
      </c>
      <c r="D43" s="87">
        <v>9.9311640579710136</v>
      </c>
      <c r="E43" s="87">
        <v>9.7658260869565208</v>
      </c>
      <c r="F43" s="87">
        <v>9.5703860869565194</v>
      </c>
      <c r="G43" s="87">
        <v>9.3172665163515322</v>
      </c>
      <c r="H43" s="87">
        <v>8.0436052173913062</v>
      </c>
      <c r="I43" s="87">
        <v>6.5625379710144935</v>
      </c>
      <c r="J43" s="87">
        <v>5.4556202898550721</v>
      </c>
      <c r="K43" s="87">
        <v>5.8953878260869566</v>
      </c>
      <c r="L43" s="87">
        <v>7.0020220349697606</v>
      </c>
      <c r="M43" s="87">
        <v>7.8237813297588534</v>
      </c>
      <c r="N43" s="87">
        <v>7.3682485424584696</v>
      </c>
      <c r="O43" s="87">
        <v>7.9339044719231655</v>
      </c>
      <c r="P43" s="87">
        <v>7.8165069754790206</v>
      </c>
      <c r="Q43" s="87">
        <v>7.5613849240784754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9.5551813197201158E-2</v>
      </c>
      <c r="C45" s="87">
        <v>6.3697681159420275E-2</v>
      </c>
      <c r="D45" s="87">
        <v>3.1853623188405802E-2</v>
      </c>
      <c r="E45" s="87">
        <v>3.1873623188405795E-2</v>
      </c>
      <c r="F45" s="87">
        <v>6.3741739130434766E-2</v>
      </c>
      <c r="G45" s="87">
        <v>3.1846851537206122E-2</v>
      </c>
      <c r="H45" s="87">
        <v>6.3714782608695661E-2</v>
      </c>
      <c r="I45" s="87">
        <v>0.1273817391304348</v>
      </c>
      <c r="J45" s="87">
        <v>3.1806086956521734E-2</v>
      </c>
      <c r="K45" s="87">
        <v>6.3851014492753613E-2</v>
      </c>
      <c r="L45" s="87">
        <v>6.3693435193353479E-2</v>
      </c>
      <c r="M45" s="87">
        <v>6.3693805806985318E-2</v>
      </c>
      <c r="N45" s="87">
        <v>6.3692135492051466E-2</v>
      </c>
      <c r="O45" s="87">
        <v>6.3692205616893954E-2</v>
      </c>
      <c r="P45" s="87">
        <v>6.3692735169741679E-2</v>
      </c>
      <c r="Q45" s="87">
        <v>6.3692093889555407E-2</v>
      </c>
    </row>
    <row r="46" spans="1:17" x14ac:dyDescent="0.25">
      <c r="A46" s="150" t="s">
        <v>125</v>
      </c>
      <c r="B46" s="87">
        <v>0.38195087584804144</v>
      </c>
      <c r="C46" s="87">
        <v>0.30387979592819719</v>
      </c>
      <c r="D46" s="87">
        <v>0.27473881087084212</v>
      </c>
      <c r="E46" s="87">
        <v>0.30600935527565321</v>
      </c>
      <c r="F46" s="87">
        <v>0.30628311148140114</v>
      </c>
      <c r="G46" s="87">
        <v>0.2217903808073487</v>
      </c>
      <c r="H46" s="87">
        <v>0.25076688927508822</v>
      </c>
      <c r="I46" s="87">
        <v>0.27938410650831658</v>
      </c>
      <c r="J46" s="87">
        <v>0.19746462992069977</v>
      </c>
      <c r="K46" s="87">
        <v>0.19881785971273322</v>
      </c>
      <c r="L46" s="87">
        <v>0.1712532224789699</v>
      </c>
      <c r="M46" s="87">
        <v>0.1420674800125358</v>
      </c>
      <c r="N46" s="87">
        <v>0.1142109771096857</v>
      </c>
      <c r="O46" s="87">
        <v>0.17117681211350452</v>
      </c>
      <c r="P46" s="87">
        <v>0.11413096268755803</v>
      </c>
      <c r="Q46" s="87">
        <v>0.17027242740922122</v>
      </c>
    </row>
    <row r="47" spans="1:17" x14ac:dyDescent="0.25">
      <c r="A47" s="150" t="s">
        <v>29</v>
      </c>
      <c r="B47" s="87">
        <v>0.94155959911153175</v>
      </c>
      <c r="C47" s="87">
        <v>1.0233556521739129</v>
      </c>
      <c r="D47" s="87">
        <v>1.080766956521739</v>
      </c>
      <c r="E47" s="87">
        <v>1.1072481159420289</v>
      </c>
      <c r="F47" s="87">
        <v>1.161978260869565</v>
      </c>
      <c r="G47" s="87">
        <v>1.1077081392255759</v>
      </c>
      <c r="H47" s="87">
        <v>1.1071440579710146</v>
      </c>
      <c r="I47" s="87">
        <v>1.1915127536231886</v>
      </c>
      <c r="J47" s="87">
        <v>1.1339666666666666</v>
      </c>
      <c r="K47" s="87">
        <v>1.1079747826086956</v>
      </c>
      <c r="L47" s="87">
        <v>1.1353953968322701</v>
      </c>
      <c r="M47" s="87">
        <v>1.1630872079048626</v>
      </c>
      <c r="N47" s="87">
        <v>1.0522968300530933</v>
      </c>
      <c r="O47" s="87">
        <v>1.0522990821245637</v>
      </c>
      <c r="P47" s="87">
        <v>0.88616026986008634</v>
      </c>
      <c r="Q47" s="87">
        <v>1.0246174563876389</v>
      </c>
    </row>
    <row r="48" spans="1:17" x14ac:dyDescent="0.25">
      <c r="A48" s="150" t="s">
        <v>28</v>
      </c>
      <c r="B48" s="87">
        <v>5.9544254699415024E-2</v>
      </c>
      <c r="C48" s="87">
        <v>0</v>
      </c>
      <c r="D48" s="87">
        <v>0</v>
      </c>
      <c r="E48" s="87">
        <v>6.1558260869561419E-2</v>
      </c>
      <c r="F48" s="87">
        <v>0</v>
      </c>
      <c r="G48" s="87">
        <v>2.7693469307260649E-2</v>
      </c>
      <c r="H48" s="87">
        <v>2.7841449275362321E-2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0.76895306856415802</v>
      </c>
      <c r="C49" s="87">
        <v>0.92762755637390204</v>
      </c>
      <c r="D49" s="87">
        <v>0.9396855989688897</v>
      </c>
      <c r="E49" s="87">
        <v>1.3534313719275184</v>
      </c>
      <c r="F49" s="87">
        <v>1.7193877325639173</v>
      </c>
      <c r="G49" s="87">
        <v>1.4794426355419075</v>
      </c>
      <c r="H49" s="87">
        <v>1.9369840532107392</v>
      </c>
      <c r="I49" s="87">
        <v>2.6701472652663938</v>
      </c>
      <c r="J49" s="87">
        <v>3.1634425232071983</v>
      </c>
      <c r="K49" s="87">
        <v>3.2827271299386336</v>
      </c>
      <c r="L49" s="87">
        <v>3.414110845467103</v>
      </c>
      <c r="M49" s="87">
        <v>3.064820966454362</v>
      </c>
      <c r="N49" s="87">
        <v>3.7087383028707568</v>
      </c>
      <c r="O49" s="87">
        <v>4.1885112205297279</v>
      </c>
      <c r="P49" s="87">
        <v>4.6832836064639256</v>
      </c>
      <c r="Q49" s="87">
        <v>4.7861339456011649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2.9357859162565907</v>
      </c>
      <c r="C51" s="87">
        <v>2.8234457189179318</v>
      </c>
      <c r="D51" s="87">
        <v>4.1802317954890533</v>
      </c>
      <c r="E51" s="87">
        <v>4.7993456102860996</v>
      </c>
      <c r="F51" s="87">
        <v>5.7402860215000802</v>
      </c>
      <c r="G51" s="87">
        <v>5.7893703046457574</v>
      </c>
      <c r="H51" s="87">
        <v>6.4291337064306591</v>
      </c>
      <c r="I51" s="87">
        <v>6.426494392304738</v>
      </c>
      <c r="J51" s="87">
        <v>7.3752042501941313</v>
      </c>
      <c r="K51" s="87">
        <v>7.2599231267939759</v>
      </c>
      <c r="L51" s="87">
        <v>7.5394231281860478</v>
      </c>
      <c r="M51" s="87">
        <v>7.557956927595896</v>
      </c>
      <c r="N51" s="87">
        <v>8.3827601824807054</v>
      </c>
      <c r="O51" s="87">
        <v>11.74735670998802</v>
      </c>
      <c r="P51" s="87">
        <v>12.017674501151999</v>
      </c>
      <c r="Q51" s="87">
        <v>12.058173382275776</v>
      </c>
    </row>
    <row r="52" spans="1:17" x14ac:dyDescent="0.25">
      <c r="A52" s="150" t="s">
        <v>22</v>
      </c>
      <c r="B52" s="87">
        <v>1.5597919008805592</v>
      </c>
      <c r="C52" s="87">
        <v>1.753499710144927</v>
      </c>
      <c r="D52" s="87">
        <v>1.7596495652173914</v>
      </c>
      <c r="E52" s="87">
        <v>2.0407559420289854</v>
      </c>
      <c r="F52" s="87">
        <v>1.7940762318840575</v>
      </c>
      <c r="G52" s="87">
        <v>1.7834395249714314</v>
      </c>
      <c r="H52" s="87">
        <v>2.0956544927536229</v>
      </c>
      <c r="I52" s="87">
        <v>2.5273081159420299</v>
      </c>
      <c r="J52" s="87">
        <v>2.2207286956521735</v>
      </c>
      <c r="K52" s="87">
        <v>2.3041260869565217</v>
      </c>
      <c r="L52" s="87">
        <v>2.2708260188011899</v>
      </c>
      <c r="M52" s="87">
        <v>1.3285431334533133</v>
      </c>
      <c r="N52" s="87">
        <v>1.1450742522754394</v>
      </c>
      <c r="O52" s="87">
        <v>2.3850058012084867</v>
      </c>
      <c r="P52" s="87">
        <v>1.8699293101411882</v>
      </c>
      <c r="Q52" s="87">
        <v>2.1973824498135608</v>
      </c>
    </row>
    <row r="53" spans="1:17" x14ac:dyDescent="0.25">
      <c r="A53" s="152" t="s">
        <v>246</v>
      </c>
      <c r="B53" s="151">
        <v>1.6750220882326559</v>
      </c>
      <c r="C53" s="151">
        <v>3.9375541015883693</v>
      </c>
      <c r="D53" s="151">
        <v>5.9278929401305014</v>
      </c>
      <c r="E53" s="151">
        <v>8.1377851405637305</v>
      </c>
      <c r="F53" s="151">
        <v>7.7583026380648761</v>
      </c>
      <c r="G53" s="151">
        <v>11.011423555098476</v>
      </c>
      <c r="H53" s="151">
        <v>13.06083787252245</v>
      </c>
      <c r="I53" s="151">
        <v>16.06436047763005</v>
      </c>
      <c r="J53" s="151">
        <v>16.459293138850281</v>
      </c>
      <c r="K53" s="151">
        <v>21.518192518072411</v>
      </c>
      <c r="L53" s="151">
        <v>25.628839836988572</v>
      </c>
      <c r="M53" s="151">
        <v>24.175057025395915</v>
      </c>
      <c r="N53" s="151">
        <v>29.393225936137942</v>
      </c>
      <c r="O53" s="151">
        <v>29.834467410270136</v>
      </c>
      <c r="P53" s="151">
        <v>30.721790915156159</v>
      </c>
      <c r="Q53" s="151">
        <v>31.056993591636935</v>
      </c>
    </row>
    <row r="54" spans="1:17" x14ac:dyDescent="0.25">
      <c r="A54" s="156" t="s">
        <v>237</v>
      </c>
      <c r="B54" s="204">
        <v>532.14799873140259</v>
      </c>
      <c r="C54" s="204">
        <v>538.37360427592409</v>
      </c>
      <c r="D54" s="204">
        <v>557.52744638364948</v>
      </c>
      <c r="E54" s="204">
        <v>599.88492264398542</v>
      </c>
      <c r="F54" s="204">
        <v>625.8460339394112</v>
      </c>
      <c r="G54" s="204">
        <v>614.27608659688474</v>
      </c>
      <c r="H54" s="204">
        <v>624.16981095939627</v>
      </c>
      <c r="I54" s="204">
        <v>624.93717153306693</v>
      </c>
      <c r="J54" s="204">
        <v>619.5129825968254</v>
      </c>
      <c r="K54" s="204">
        <v>645.43670469631161</v>
      </c>
      <c r="L54" s="204">
        <v>697.98752845090257</v>
      </c>
      <c r="M54" s="204">
        <v>681.56323983372886</v>
      </c>
      <c r="N54" s="204">
        <v>712.49308905659427</v>
      </c>
      <c r="O54" s="204">
        <v>884.56314874781663</v>
      </c>
      <c r="P54" s="204">
        <v>883.58018478762654</v>
      </c>
      <c r="Q54" s="204">
        <v>896.54361261892745</v>
      </c>
    </row>
    <row r="55" spans="1:17" x14ac:dyDescent="0.25">
      <c r="A55" s="152" t="s">
        <v>245</v>
      </c>
      <c r="B55" s="151">
        <v>528.87454461179004</v>
      </c>
      <c r="C55" s="151">
        <v>530.67853996268775</v>
      </c>
      <c r="D55" s="151">
        <v>545.94271224682007</v>
      </c>
      <c r="E55" s="151">
        <v>583.98145099424323</v>
      </c>
      <c r="F55" s="151">
        <v>610.6841755315794</v>
      </c>
      <c r="G55" s="151">
        <v>592.75673467164074</v>
      </c>
      <c r="H55" s="151">
        <v>598.64533946749464</v>
      </c>
      <c r="I55" s="151">
        <v>593.54299031368782</v>
      </c>
      <c r="J55" s="151">
        <v>587.34699427357407</v>
      </c>
      <c r="K55" s="151">
        <v>603.38423479770813</v>
      </c>
      <c r="L55" s="151">
        <v>647.90172245786107</v>
      </c>
      <c r="M55" s="151">
        <v>634.31852552960424</v>
      </c>
      <c r="N55" s="151">
        <v>655.05063668220612</v>
      </c>
      <c r="O55" s="151">
        <v>826.25838910513085</v>
      </c>
      <c r="P55" s="151">
        <v>823.54135082860569</v>
      </c>
      <c r="Q55" s="151">
        <v>835.84970038366203</v>
      </c>
    </row>
    <row r="56" spans="1:17" x14ac:dyDescent="0.25">
      <c r="A56" s="150" t="s">
        <v>33</v>
      </c>
      <c r="B56" s="87">
        <v>326.58042175506523</v>
      </c>
      <c r="C56" s="87">
        <v>323.81335652173908</v>
      </c>
      <c r="D56" s="87">
        <v>297.9349217391304</v>
      </c>
      <c r="E56" s="87">
        <v>292.97478260869565</v>
      </c>
      <c r="F56" s="87">
        <v>287.11158260869564</v>
      </c>
      <c r="G56" s="87">
        <v>279.51799549054601</v>
      </c>
      <c r="H56" s="87">
        <v>241.30815652173914</v>
      </c>
      <c r="I56" s="87">
        <v>196.87613913043481</v>
      </c>
      <c r="J56" s="87">
        <v>163.66860869565221</v>
      </c>
      <c r="K56" s="87">
        <v>176.86163478260869</v>
      </c>
      <c r="L56" s="87">
        <v>210.06066104909286</v>
      </c>
      <c r="M56" s="87">
        <v>234.71343989276562</v>
      </c>
      <c r="N56" s="87">
        <v>221.04745627375408</v>
      </c>
      <c r="O56" s="87">
        <v>238.01713415769498</v>
      </c>
      <c r="P56" s="87">
        <v>234.49520926437063</v>
      </c>
      <c r="Q56" s="87">
        <v>226.84154772235433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2.8665543959160344</v>
      </c>
      <c r="C58" s="87">
        <v>1.9109304347826084</v>
      </c>
      <c r="D58" s="87">
        <v>0.95560869565217388</v>
      </c>
      <c r="E58" s="87">
        <v>0.95620869565217381</v>
      </c>
      <c r="F58" s="87">
        <v>1.9122521739130436</v>
      </c>
      <c r="G58" s="87">
        <v>0.95540554611618389</v>
      </c>
      <c r="H58" s="87">
        <v>1.9114434782608696</v>
      </c>
      <c r="I58" s="87">
        <v>3.8214521739130438</v>
      </c>
      <c r="J58" s="87">
        <v>0.95418260869565241</v>
      </c>
      <c r="K58" s="87">
        <v>1.9155304347826083</v>
      </c>
      <c r="L58" s="87">
        <v>1.9108030558006044</v>
      </c>
      <c r="M58" s="87">
        <v>1.9108141742095597</v>
      </c>
      <c r="N58" s="87">
        <v>1.9107640647615436</v>
      </c>
      <c r="O58" s="87">
        <v>1.9107661685068189</v>
      </c>
      <c r="P58" s="87">
        <v>1.9107820550922507</v>
      </c>
      <c r="Q58" s="87">
        <v>1.9107628166866626</v>
      </c>
    </row>
    <row r="59" spans="1:17" x14ac:dyDescent="0.25">
      <c r="A59" s="150" t="s">
        <v>125</v>
      </c>
      <c r="B59" s="87">
        <v>11.458526275441242</v>
      </c>
      <c r="C59" s="87">
        <v>9.1163938778459173</v>
      </c>
      <c r="D59" s="87">
        <v>8.2421643261252626</v>
      </c>
      <c r="E59" s="87">
        <v>9.1802806582695968</v>
      </c>
      <c r="F59" s="87">
        <v>9.1884933444420369</v>
      </c>
      <c r="G59" s="87">
        <v>6.6537114242204618</v>
      </c>
      <c r="H59" s="87">
        <v>7.5230066782526466</v>
      </c>
      <c r="I59" s="87">
        <v>8.3815231952494962</v>
      </c>
      <c r="J59" s="87">
        <v>5.9239388976209959</v>
      </c>
      <c r="K59" s="87">
        <v>5.9645357913819961</v>
      </c>
      <c r="L59" s="87">
        <v>5.1375966743690986</v>
      </c>
      <c r="M59" s="87">
        <v>4.2620244003760748</v>
      </c>
      <c r="N59" s="87">
        <v>3.4263293132905712</v>
      </c>
      <c r="O59" s="87">
        <v>5.1353043634051359</v>
      </c>
      <c r="P59" s="87">
        <v>3.4239288806267418</v>
      </c>
      <c r="Q59" s="87">
        <v>5.1081728222766376</v>
      </c>
    </row>
    <row r="60" spans="1:17" x14ac:dyDescent="0.25">
      <c r="A60" s="150" t="s">
        <v>29</v>
      </c>
      <c r="B60" s="87">
        <v>28.246787973345953</v>
      </c>
      <c r="C60" s="87">
        <v>30.700669565217389</v>
      </c>
      <c r="D60" s="87">
        <v>32.423008695652172</v>
      </c>
      <c r="E60" s="87">
        <v>33.217443478260869</v>
      </c>
      <c r="F60" s="87">
        <v>34.859347826086967</v>
      </c>
      <c r="G60" s="87">
        <v>33.231244176767284</v>
      </c>
      <c r="H60" s="87">
        <v>33.214321739130433</v>
      </c>
      <c r="I60" s="87">
        <v>35.745382608695657</v>
      </c>
      <c r="J60" s="87">
        <v>34.019000000000005</v>
      </c>
      <c r="K60" s="87">
        <v>33.239243478260867</v>
      </c>
      <c r="L60" s="87">
        <v>34.061861904968104</v>
      </c>
      <c r="M60" s="87">
        <v>34.892616237145887</v>
      </c>
      <c r="N60" s="87">
        <v>31.568904901592795</v>
      </c>
      <c r="O60" s="87">
        <v>31.568972463736909</v>
      </c>
      <c r="P60" s="87">
        <v>26.584808095802593</v>
      </c>
      <c r="Q60" s="87">
        <v>30.738523691629176</v>
      </c>
    </row>
    <row r="61" spans="1:17" x14ac:dyDescent="0.25">
      <c r="A61" s="150" t="s">
        <v>28</v>
      </c>
      <c r="B61" s="87">
        <v>1.7863276409824502</v>
      </c>
      <c r="C61" s="87">
        <v>0</v>
      </c>
      <c r="D61" s="87">
        <v>0</v>
      </c>
      <c r="E61" s="87">
        <v>1.8467478260868428</v>
      </c>
      <c r="F61" s="87">
        <v>0</v>
      </c>
      <c r="G61" s="87">
        <v>0.83080407921781962</v>
      </c>
      <c r="H61" s="87">
        <v>0.83524347826086964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23.068592056924739</v>
      </c>
      <c r="C62" s="87">
        <v>27.828826691217067</v>
      </c>
      <c r="D62" s="87">
        <v>28.190567969066691</v>
      </c>
      <c r="E62" s="87">
        <v>40.602941157825555</v>
      </c>
      <c r="F62" s="87">
        <v>51.581631976917528</v>
      </c>
      <c r="G62" s="87">
        <v>44.383279066257231</v>
      </c>
      <c r="H62" s="87">
        <v>58.109521596322182</v>
      </c>
      <c r="I62" s="87">
        <v>80.104417957991814</v>
      </c>
      <c r="J62" s="87">
        <v>94.903275696215985</v>
      </c>
      <c r="K62" s="87">
        <v>98.481813898159018</v>
      </c>
      <c r="L62" s="87">
        <v>102.42332536401311</v>
      </c>
      <c r="M62" s="87">
        <v>91.944628993630886</v>
      </c>
      <c r="N62" s="87">
        <v>111.26214908612268</v>
      </c>
      <c r="O62" s="87">
        <v>125.65533661589183</v>
      </c>
      <c r="P62" s="87">
        <v>140.49850819391779</v>
      </c>
      <c r="Q62" s="87">
        <v>143.584018368035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88.073577487697719</v>
      </c>
      <c r="C64" s="87">
        <v>84.703371567537957</v>
      </c>
      <c r="D64" s="87">
        <v>125.40695386467158</v>
      </c>
      <c r="E64" s="87">
        <v>143.980368308583</v>
      </c>
      <c r="F64" s="87">
        <v>172.20858064500246</v>
      </c>
      <c r="G64" s="87">
        <v>173.68110913937275</v>
      </c>
      <c r="H64" s="87">
        <v>192.87401119291977</v>
      </c>
      <c r="I64" s="87">
        <v>192.79483176914215</v>
      </c>
      <c r="J64" s="87">
        <v>221.25612750582403</v>
      </c>
      <c r="K64" s="87">
        <v>217.79769380381924</v>
      </c>
      <c r="L64" s="87">
        <v>226.18269384558147</v>
      </c>
      <c r="M64" s="87">
        <v>226.73870782787691</v>
      </c>
      <c r="N64" s="87">
        <v>251.48280547442118</v>
      </c>
      <c r="O64" s="87">
        <v>352.4207012996406</v>
      </c>
      <c r="P64" s="87">
        <v>360.53023503456006</v>
      </c>
      <c r="Q64" s="87">
        <v>361.74520146827336</v>
      </c>
    </row>
    <row r="65" spans="1:17" x14ac:dyDescent="0.25">
      <c r="A65" s="150" t="s">
        <v>22</v>
      </c>
      <c r="B65" s="87">
        <v>46.79375702641677</v>
      </c>
      <c r="C65" s="87">
        <v>52.60499130434782</v>
      </c>
      <c r="D65" s="87">
        <v>52.789486956521728</v>
      </c>
      <c r="E65" s="87">
        <v>61.222678260869571</v>
      </c>
      <c r="F65" s="87">
        <v>53.822286956521744</v>
      </c>
      <c r="G65" s="87">
        <v>53.503185749142958</v>
      </c>
      <c r="H65" s="87">
        <v>62.869634782608692</v>
      </c>
      <c r="I65" s="87">
        <v>75.819243478260873</v>
      </c>
      <c r="J65" s="87">
        <v>66.621860869565225</v>
      </c>
      <c r="K65" s="87">
        <v>69.123782608695663</v>
      </c>
      <c r="L65" s="87">
        <v>68.124780564035717</v>
      </c>
      <c r="M65" s="87">
        <v>39.856294003599409</v>
      </c>
      <c r="N65" s="87">
        <v>34.352227568263181</v>
      </c>
      <c r="O65" s="87">
        <v>71.550174036254617</v>
      </c>
      <c r="P65" s="87">
        <v>56.097879304235654</v>
      </c>
      <c r="Q65" s="87">
        <v>65.921473494406854</v>
      </c>
    </row>
    <row r="66" spans="1:17" x14ac:dyDescent="0.25">
      <c r="A66" s="152" t="s">
        <v>244</v>
      </c>
      <c r="B66" s="151">
        <v>3.2734541196125519</v>
      </c>
      <c r="C66" s="151">
        <v>7.6950643132363439</v>
      </c>
      <c r="D66" s="151">
        <v>11.584734136829411</v>
      </c>
      <c r="E66" s="151">
        <v>15.903471649742187</v>
      </c>
      <c r="F66" s="151">
        <v>15.161858407831801</v>
      </c>
      <c r="G66" s="151">
        <v>21.519351925243996</v>
      </c>
      <c r="H66" s="151">
        <v>25.524471491901636</v>
      </c>
      <c r="I66" s="151">
        <v>31.394181219379107</v>
      </c>
      <c r="J66" s="151">
        <v>32.165988323251327</v>
      </c>
      <c r="K66" s="151">
        <v>42.052469898603476</v>
      </c>
      <c r="L66" s="151">
        <v>50.085805993041504</v>
      </c>
      <c r="M66" s="151">
        <v>47.244714304124614</v>
      </c>
      <c r="N66" s="151">
        <v>57.442452374388154</v>
      </c>
      <c r="O66" s="151">
        <v>58.304759642685781</v>
      </c>
      <c r="P66" s="151">
        <v>60.038833959020849</v>
      </c>
      <c r="Q66" s="151">
        <v>60.693912235265429</v>
      </c>
    </row>
    <row r="67" spans="1:17" x14ac:dyDescent="0.25">
      <c r="A67" s="156" t="s">
        <v>236</v>
      </c>
      <c r="B67" s="204">
        <v>62.419896813951432</v>
      </c>
      <c r="C67" s="204">
        <v>63.600019515375244</v>
      </c>
      <c r="D67" s="204">
        <v>66.233841974565877</v>
      </c>
      <c r="E67" s="204">
        <v>71.618791485760426</v>
      </c>
      <c r="F67" s="204">
        <v>74.571473990235873</v>
      </c>
      <c r="G67" s="204">
        <v>73.874133901971689</v>
      </c>
      <c r="H67" s="204">
        <v>75.439458216574465</v>
      </c>
      <c r="I67" s="204">
        <v>76.131408122247876</v>
      </c>
      <c r="J67" s="204">
        <v>75.57779877237661</v>
      </c>
      <c r="K67" s="204">
        <v>79.616909900811251</v>
      </c>
      <c r="L67" s="204">
        <v>86.572322788316967</v>
      </c>
      <c r="M67" s="204">
        <v>84.36456670362351</v>
      </c>
      <c r="N67" s="204">
        <v>89.019671109364097</v>
      </c>
      <c r="O67" s="204">
        <v>109.18301238095246</v>
      </c>
      <c r="P67" s="204">
        <v>109.24630608411856</v>
      </c>
      <c r="Q67" s="204">
        <v>110.82593848879542</v>
      </c>
    </row>
    <row r="68" spans="1:17" x14ac:dyDescent="0.25">
      <c r="A68" s="152" t="s">
        <v>243</v>
      </c>
      <c r="B68" s="151">
        <v>61.702030204708862</v>
      </c>
      <c r="C68" s="151">
        <v>61.912496328980232</v>
      </c>
      <c r="D68" s="151">
        <v>63.693316428795654</v>
      </c>
      <c r="E68" s="151">
        <v>68.131169282661688</v>
      </c>
      <c r="F68" s="151">
        <v>71.246487145350926</v>
      </c>
      <c r="G68" s="151">
        <v>69.154952378358061</v>
      </c>
      <c r="H68" s="151">
        <v>69.841956271207707</v>
      </c>
      <c r="I68" s="151">
        <v>69.246682203263575</v>
      </c>
      <c r="J68" s="151">
        <v>68.523815998583629</v>
      </c>
      <c r="K68" s="151">
        <v>70.394827393065938</v>
      </c>
      <c r="L68" s="151">
        <v>75.588534286750431</v>
      </c>
      <c r="M68" s="151">
        <v>74.003827978453828</v>
      </c>
      <c r="N68" s="151">
        <v>76.422574279590691</v>
      </c>
      <c r="O68" s="151">
        <v>96.396812062265269</v>
      </c>
      <c r="P68" s="151">
        <v>96.079824263337343</v>
      </c>
      <c r="Q68" s="151">
        <v>97.515798378093876</v>
      </c>
    </row>
    <row r="69" spans="1:17" x14ac:dyDescent="0.25">
      <c r="A69" s="150" t="s">
        <v>33</v>
      </c>
      <c r="B69" s="87">
        <v>38.101049204757608</v>
      </c>
      <c r="C69" s="87">
        <v>37.778224927536215</v>
      </c>
      <c r="D69" s="87">
        <v>34.759074202898546</v>
      </c>
      <c r="E69" s="87">
        <v>34.180391304347822</v>
      </c>
      <c r="F69" s="87">
        <v>33.496351304347819</v>
      </c>
      <c r="G69" s="87">
        <v>32.61043280723036</v>
      </c>
      <c r="H69" s="87">
        <v>28.15261826086957</v>
      </c>
      <c r="I69" s="87">
        <v>22.968882898550724</v>
      </c>
      <c r="J69" s="87">
        <v>19.094671014492757</v>
      </c>
      <c r="K69" s="87">
        <v>20.633857391304346</v>
      </c>
      <c r="L69" s="87">
        <v>24.507077122394161</v>
      </c>
      <c r="M69" s="87">
        <v>27.383234654155988</v>
      </c>
      <c r="N69" s="87">
        <v>25.788869898604634</v>
      </c>
      <c r="O69" s="87">
        <v>27.768665651731084</v>
      </c>
      <c r="P69" s="87">
        <v>27.357774414176575</v>
      </c>
      <c r="Q69" s="87">
        <v>26.464847234274664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0.33443134619020404</v>
      </c>
      <c r="C71" s="87">
        <v>0.22294188405797094</v>
      </c>
      <c r="D71" s="87">
        <v>0.11148768115942029</v>
      </c>
      <c r="E71" s="87">
        <v>0.11155768115942026</v>
      </c>
      <c r="F71" s="87">
        <v>0.22309608695652169</v>
      </c>
      <c r="G71" s="87">
        <v>0.11146398038022144</v>
      </c>
      <c r="H71" s="87">
        <v>0.22300173913043478</v>
      </c>
      <c r="I71" s="87">
        <v>0.44583608695652172</v>
      </c>
      <c r="J71" s="87">
        <v>0.11132130434782608</v>
      </c>
      <c r="K71" s="87">
        <v>0.22347855072463763</v>
      </c>
      <c r="L71" s="87">
        <v>0.22292702317673715</v>
      </c>
      <c r="M71" s="87">
        <v>0.22292832032444856</v>
      </c>
      <c r="N71" s="87">
        <v>0.22292247422218009</v>
      </c>
      <c r="O71" s="87">
        <v>0.22292271965912885</v>
      </c>
      <c r="P71" s="87">
        <v>0.22292457309409591</v>
      </c>
      <c r="Q71" s="87">
        <v>0.22292232861344391</v>
      </c>
    </row>
    <row r="72" spans="1:17" x14ac:dyDescent="0.25">
      <c r="A72" s="150" t="s">
        <v>125</v>
      </c>
      <c r="B72" s="87">
        <v>1.336828065468145</v>
      </c>
      <c r="C72" s="87">
        <v>1.0635792857486903</v>
      </c>
      <c r="D72" s="87">
        <v>0.96158583804794728</v>
      </c>
      <c r="E72" s="87">
        <v>1.0710327434647862</v>
      </c>
      <c r="F72" s="87">
        <v>1.071990890184904</v>
      </c>
      <c r="G72" s="87">
        <v>0.77626633282572044</v>
      </c>
      <c r="H72" s="87">
        <v>0.87768411246280875</v>
      </c>
      <c r="I72" s="87">
        <v>0.97784437277910785</v>
      </c>
      <c r="J72" s="87">
        <v>0.69112620472244934</v>
      </c>
      <c r="K72" s="87">
        <v>0.69586250899456614</v>
      </c>
      <c r="L72" s="87">
        <v>0.59938627867639471</v>
      </c>
      <c r="M72" s="87">
        <v>0.49723618004387526</v>
      </c>
      <c r="N72" s="87">
        <v>0.39973841988389991</v>
      </c>
      <c r="O72" s="87">
        <v>0.59911884239726587</v>
      </c>
      <c r="P72" s="87">
        <v>0.39945836940645313</v>
      </c>
      <c r="Q72" s="87">
        <v>0.59595349593227431</v>
      </c>
    </row>
    <row r="73" spans="1:17" x14ac:dyDescent="0.25">
      <c r="A73" s="150" t="s">
        <v>29</v>
      </c>
      <c r="B73" s="87">
        <v>3.2954585968903611</v>
      </c>
      <c r="C73" s="87">
        <v>3.5817447826086948</v>
      </c>
      <c r="D73" s="87">
        <v>3.7826843478260863</v>
      </c>
      <c r="E73" s="87">
        <v>3.8753684057971007</v>
      </c>
      <c r="F73" s="87">
        <v>4.0669239130434782</v>
      </c>
      <c r="G73" s="87">
        <v>3.8769784872895152</v>
      </c>
      <c r="H73" s="87">
        <v>3.8750042028985505</v>
      </c>
      <c r="I73" s="87">
        <v>4.1702946376811596</v>
      </c>
      <c r="J73" s="87">
        <v>3.9688833333333338</v>
      </c>
      <c r="K73" s="87">
        <v>3.8779117391304343</v>
      </c>
      <c r="L73" s="87">
        <v>3.9738838889129453</v>
      </c>
      <c r="M73" s="87">
        <v>4.0708052276670195</v>
      </c>
      <c r="N73" s="87">
        <v>3.6830389051858257</v>
      </c>
      <c r="O73" s="87">
        <v>3.6830467874359729</v>
      </c>
      <c r="P73" s="87">
        <v>3.1015609445103025</v>
      </c>
      <c r="Q73" s="87">
        <v>3.5861610973567366</v>
      </c>
    </row>
    <row r="74" spans="1:17" x14ac:dyDescent="0.25">
      <c r="A74" s="150" t="s">
        <v>28</v>
      </c>
      <c r="B74" s="87">
        <v>0.20840489144795254</v>
      </c>
      <c r="C74" s="87">
        <v>0</v>
      </c>
      <c r="D74" s="87">
        <v>0</v>
      </c>
      <c r="E74" s="87">
        <v>0.21545391304346495</v>
      </c>
      <c r="F74" s="87">
        <v>0</v>
      </c>
      <c r="G74" s="87">
        <v>9.6927142575412281E-2</v>
      </c>
      <c r="H74" s="87">
        <v>9.7445072463768115E-2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2.6913357399745528</v>
      </c>
      <c r="C75" s="87">
        <v>3.2466964473086573</v>
      </c>
      <c r="D75" s="87">
        <v>3.2888995963911141</v>
      </c>
      <c r="E75" s="87">
        <v>4.7370098017463143</v>
      </c>
      <c r="F75" s="87">
        <v>6.017857063973711</v>
      </c>
      <c r="G75" s="87">
        <v>5.178049224396676</v>
      </c>
      <c r="H75" s="87">
        <v>6.7794441862375869</v>
      </c>
      <c r="I75" s="87">
        <v>9.3455154284323765</v>
      </c>
      <c r="J75" s="87">
        <v>11.072048831225194</v>
      </c>
      <c r="K75" s="87">
        <v>11.489544954785217</v>
      </c>
      <c r="L75" s="87">
        <v>11.94938795913486</v>
      </c>
      <c r="M75" s="87">
        <v>10.726873382590266</v>
      </c>
      <c r="N75" s="87">
        <v>12.980584060047645</v>
      </c>
      <c r="O75" s="87">
        <v>14.659789271854047</v>
      </c>
      <c r="P75" s="87">
        <v>16.391492622623741</v>
      </c>
      <c r="Q75" s="87">
        <v>16.751468809604077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10.275250706898067</v>
      </c>
      <c r="C77" s="87">
        <v>9.8820600162127601</v>
      </c>
      <c r="D77" s="87">
        <v>14.630811284211685</v>
      </c>
      <c r="E77" s="87">
        <v>16.797709636001347</v>
      </c>
      <c r="F77" s="87">
        <v>20.091001075250283</v>
      </c>
      <c r="G77" s="87">
        <v>20.262796066260151</v>
      </c>
      <c r="H77" s="87">
        <v>22.501967972507305</v>
      </c>
      <c r="I77" s="87">
        <v>22.492730373066578</v>
      </c>
      <c r="J77" s="87">
        <v>25.813214875679467</v>
      </c>
      <c r="K77" s="87">
        <v>25.409730943778907</v>
      </c>
      <c r="L77" s="87">
        <v>26.387980948651169</v>
      </c>
      <c r="M77" s="87">
        <v>26.452849246585632</v>
      </c>
      <c r="N77" s="87">
        <v>29.339660638682464</v>
      </c>
      <c r="O77" s="87">
        <v>41.115748484958075</v>
      </c>
      <c r="P77" s="87">
        <v>42.061860754032004</v>
      </c>
      <c r="Q77" s="87">
        <v>42.203606837965211</v>
      </c>
    </row>
    <row r="78" spans="1:17" x14ac:dyDescent="0.25">
      <c r="A78" s="150" t="s">
        <v>22</v>
      </c>
      <c r="B78" s="87">
        <v>5.4592716530819576</v>
      </c>
      <c r="C78" s="87">
        <v>6.1372489855072443</v>
      </c>
      <c r="D78" s="87">
        <v>6.1587734782608692</v>
      </c>
      <c r="E78" s="87">
        <v>7.1426457971014488</v>
      </c>
      <c r="F78" s="87">
        <v>6.2792668115942023</v>
      </c>
      <c r="G78" s="87">
        <v>6.2420383374000101</v>
      </c>
      <c r="H78" s="87">
        <v>7.3347907246376813</v>
      </c>
      <c r="I78" s="87">
        <v>8.8455784057971023</v>
      </c>
      <c r="J78" s="87">
        <v>7.772550434782608</v>
      </c>
      <c r="K78" s="87">
        <v>8.0644413043478256</v>
      </c>
      <c r="L78" s="87">
        <v>7.947891065804165</v>
      </c>
      <c r="M78" s="87">
        <v>4.6499009670865963</v>
      </c>
      <c r="N78" s="87">
        <v>4.0077598829640371</v>
      </c>
      <c r="O78" s="87">
        <v>8.3475203042297039</v>
      </c>
      <c r="P78" s="87">
        <v>6.5447525854941597</v>
      </c>
      <c r="Q78" s="87">
        <v>7.6908385743474632</v>
      </c>
    </row>
    <row r="79" spans="1:17" x14ac:dyDescent="0.25">
      <c r="A79" s="149" t="s">
        <v>242</v>
      </c>
      <c r="B79" s="148">
        <v>0.71786660924257006</v>
      </c>
      <c r="C79" s="148">
        <v>1.687523186395012</v>
      </c>
      <c r="D79" s="148">
        <v>2.5405255457702154</v>
      </c>
      <c r="E79" s="148">
        <v>3.4876222030987378</v>
      </c>
      <c r="F79" s="148">
        <v>3.3249868448849469</v>
      </c>
      <c r="G79" s="148">
        <v>4.7191815236136279</v>
      </c>
      <c r="H79" s="148">
        <v>5.5975019453667585</v>
      </c>
      <c r="I79" s="148">
        <v>6.8847259189843015</v>
      </c>
      <c r="J79" s="148">
        <v>7.0539827737929812</v>
      </c>
      <c r="K79" s="148">
        <v>9.2220825077453128</v>
      </c>
      <c r="L79" s="148">
        <v>10.983788501566536</v>
      </c>
      <c r="M79" s="148">
        <v>10.360738725169682</v>
      </c>
      <c r="N79" s="148">
        <v>12.597096829773406</v>
      </c>
      <c r="O79" s="148">
        <v>12.786200318687193</v>
      </c>
      <c r="P79" s="148">
        <v>13.166481820781215</v>
      </c>
      <c r="Q79" s="148">
        <v>13.310140110701539</v>
      </c>
    </row>
    <row r="80" spans="1:17" x14ac:dyDescent="0.25">
      <c r="A80" s="40"/>
      <c r="B80" s="32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</row>
    <row r="81" spans="1:17" ht="12.75" x14ac:dyDescent="0.25">
      <c r="A81" s="97" t="s">
        <v>55</v>
      </c>
      <c r="B81" s="96">
        <v>49.710597578300167</v>
      </c>
      <c r="C81" s="96">
        <v>37.70114539191286</v>
      </c>
      <c r="D81" s="96">
        <v>37.052232069233696</v>
      </c>
      <c r="E81" s="96">
        <v>37.264808098040703</v>
      </c>
      <c r="F81" s="96">
        <v>38.481812689636399</v>
      </c>
      <c r="G81" s="96">
        <v>41.109602845191375</v>
      </c>
      <c r="H81" s="96">
        <v>37.019774151571937</v>
      </c>
      <c r="I81" s="96">
        <v>41.32258078657992</v>
      </c>
      <c r="J81" s="96">
        <v>37.453568231252575</v>
      </c>
      <c r="K81" s="96">
        <v>35.410100101355511</v>
      </c>
      <c r="L81" s="96">
        <v>34.445640025290004</v>
      </c>
      <c r="M81" s="96">
        <v>33.193817858649481</v>
      </c>
      <c r="N81" s="96">
        <v>33.581500279844931</v>
      </c>
      <c r="O81" s="96">
        <v>37.750512518543474</v>
      </c>
      <c r="P81" s="96">
        <v>35.994163211375735</v>
      </c>
      <c r="Q81" s="96">
        <v>35.703757561845805</v>
      </c>
    </row>
    <row r="82" spans="1:17" x14ac:dyDescent="0.25">
      <c r="A82" s="132" t="s">
        <v>83</v>
      </c>
      <c r="B82" s="160">
        <v>1.8122193226573855</v>
      </c>
      <c r="C82" s="160">
        <v>1.3744100351624902</v>
      </c>
      <c r="D82" s="160">
        <v>1.3507536455921036</v>
      </c>
      <c r="E82" s="160">
        <v>1.3585031880579941</v>
      </c>
      <c r="F82" s="160">
        <v>1.4028695675443519</v>
      </c>
      <c r="G82" s="160">
        <v>1.4986666878321266</v>
      </c>
      <c r="H82" s="160">
        <v>1.3495703794793354</v>
      </c>
      <c r="I82" s="160">
        <v>1.506430882178738</v>
      </c>
      <c r="J82" s="160">
        <v>1.3653845127134687</v>
      </c>
      <c r="K82" s="160">
        <v>1.2908890809415814</v>
      </c>
      <c r="L82" s="160">
        <v>1.2557293107733691</v>
      </c>
      <c r="M82" s="160">
        <v>1.2100936429392919</v>
      </c>
      <c r="N82" s="160">
        <v>1.2242267575862917</v>
      </c>
      <c r="O82" s="160">
        <v>1.3762097331170995</v>
      </c>
      <c r="P82" s="160">
        <v>1.3121813305863945</v>
      </c>
      <c r="Q82" s="160">
        <v>1.3015944787856684</v>
      </c>
    </row>
    <row r="83" spans="1:17" x14ac:dyDescent="0.25">
      <c r="A83" s="76" t="s">
        <v>82</v>
      </c>
      <c r="B83" s="159">
        <v>0.79907466313626563</v>
      </c>
      <c r="C83" s="159">
        <v>0.60602832236007664</v>
      </c>
      <c r="D83" s="159">
        <v>0.59559734345446724</v>
      </c>
      <c r="E83" s="159">
        <v>0.59901440393824534</v>
      </c>
      <c r="F83" s="159">
        <v>0.61857718494349978</v>
      </c>
      <c r="G83" s="159">
        <v>0.66081768567446464</v>
      </c>
      <c r="H83" s="159">
        <v>0.59507559757159345</v>
      </c>
      <c r="I83" s="159">
        <v>0.66424120671547493</v>
      </c>
      <c r="J83" s="159">
        <v>0.60204863501185601</v>
      </c>
      <c r="K83" s="159">
        <v>0.56920083822254564</v>
      </c>
      <c r="L83" s="159">
        <v>0.55369759247748052</v>
      </c>
      <c r="M83" s="159">
        <v>0.53357513519783928</v>
      </c>
      <c r="N83" s="159">
        <v>0.53980694924176931</v>
      </c>
      <c r="O83" s="159">
        <v>0.60682187588797842</v>
      </c>
      <c r="P83" s="159">
        <v>0.57858938021612361</v>
      </c>
      <c r="Q83" s="159">
        <v>0.57392124489134744</v>
      </c>
    </row>
    <row r="84" spans="1:17" x14ac:dyDescent="0.25">
      <c r="A84" s="76" t="s">
        <v>81</v>
      </c>
      <c r="B84" s="159">
        <v>6.1981344521172712</v>
      </c>
      <c r="C84" s="159">
        <v>4.7007434937757164</v>
      </c>
      <c r="D84" s="159">
        <v>4.6198341461179986</v>
      </c>
      <c r="E84" s="159">
        <v>4.6463390539652165</v>
      </c>
      <c r="F84" s="159">
        <v>4.7980805025702713</v>
      </c>
      <c r="G84" s="159">
        <v>5.1257248578895833</v>
      </c>
      <c r="H84" s="159">
        <v>4.6157871511611095</v>
      </c>
      <c r="I84" s="159">
        <v>5.1522798779531032</v>
      </c>
      <c r="J84" s="159">
        <v>4.6698744919169313</v>
      </c>
      <c r="K84" s="159">
        <v>4.4150859591947356</v>
      </c>
      <c r="L84" s="159">
        <v>4.2948328639520676</v>
      </c>
      <c r="M84" s="159">
        <v>4.138750208000137</v>
      </c>
      <c r="N84" s="159">
        <v>4.1870881457508728</v>
      </c>
      <c r="O84" s="159">
        <v>4.7068988027697252</v>
      </c>
      <c r="P84" s="159">
        <v>4.4879094990591479</v>
      </c>
      <c r="Q84" s="159">
        <v>4.4517004541244987</v>
      </c>
    </row>
    <row r="85" spans="1:17" x14ac:dyDescent="0.25">
      <c r="A85" s="76" t="s">
        <v>80</v>
      </c>
      <c r="B85" s="159">
        <v>2.7368232888709643</v>
      </c>
      <c r="C85" s="159">
        <v>2.0756413672793674</v>
      </c>
      <c r="D85" s="159">
        <v>2.0399153615485042</v>
      </c>
      <c r="E85" s="159">
        <v>2.0516187619226063</v>
      </c>
      <c r="F85" s="159">
        <v>2.1186211049078363</v>
      </c>
      <c r="G85" s="159">
        <v>2.263294427023121</v>
      </c>
      <c r="H85" s="159">
        <v>2.0381283867525357</v>
      </c>
      <c r="I85" s="159">
        <v>2.2750199547456522</v>
      </c>
      <c r="J85" s="159">
        <v>2.0620109751276665</v>
      </c>
      <c r="K85" s="159">
        <v>1.9495075766489247</v>
      </c>
      <c r="L85" s="159">
        <v>1.8964091041712055</v>
      </c>
      <c r="M85" s="159">
        <v>1.8274898751518742</v>
      </c>
      <c r="N85" s="159">
        <v>1.8488337802888495</v>
      </c>
      <c r="O85" s="159">
        <v>2.0783592807314131</v>
      </c>
      <c r="P85" s="159">
        <v>1.9816632456520171</v>
      </c>
      <c r="Q85" s="159">
        <v>1.9656749255840211</v>
      </c>
    </row>
    <row r="86" spans="1:17" x14ac:dyDescent="0.25">
      <c r="A86" s="129" t="s">
        <v>79</v>
      </c>
      <c r="B86" s="158">
        <v>9.4807171831404791</v>
      </c>
      <c r="C86" s="158">
        <v>7.190295718698299</v>
      </c>
      <c r="D86" s="158">
        <v>7.0665361183635271</v>
      </c>
      <c r="E86" s="158">
        <v>7.1070782423212986</v>
      </c>
      <c r="F86" s="158">
        <v>7.339183203951027</v>
      </c>
      <c r="G86" s="158">
        <v>7.8403506912703245</v>
      </c>
      <c r="H86" s="158">
        <v>7.0603458017570899</v>
      </c>
      <c r="I86" s="158">
        <v>7.8809694672842667</v>
      </c>
      <c r="J86" s="158">
        <v>7.1430782408249343</v>
      </c>
      <c r="K86" s="158">
        <v>6.7533516159981195</v>
      </c>
      <c r="L86" s="158">
        <v>6.5694114973704023</v>
      </c>
      <c r="M86" s="158">
        <v>6.3306661894546963</v>
      </c>
      <c r="N86" s="158">
        <v>6.4046042946331729</v>
      </c>
      <c r="O86" s="158">
        <v>7.1997109297102355</v>
      </c>
      <c r="P86" s="158">
        <v>6.8647430985584563</v>
      </c>
      <c r="Q86" s="158">
        <v>6.8093574470936407</v>
      </c>
    </row>
    <row r="87" spans="1:17" x14ac:dyDescent="0.25">
      <c r="A87" s="92" t="s">
        <v>125</v>
      </c>
      <c r="B87" s="91">
        <v>0.49852138382870637</v>
      </c>
      <c r="C87" s="91">
        <v>0.29199510627412789</v>
      </c>
      <c r="D87" s="91">
        <v>0.25432815218393284</v>
      </c>
      <c r="E87" s="91">
        <v>0.25137085515710866</v>
      </c>
      <c r="F87" s="91">
        <v>0.25269980654344387</v>
      </c>
      <c r="G87" s="91">
        <v>0.19404326224401067</v>
      </c>
      <c r="H87" s="91">
        <v>0.18409464068523412</v>
      </c>
      <c r="I87" s="91">
        <v>0.20684013385794575</v>
      </c>
      <c r="J87" s="91">
        <v>0.12938479372076561</v>
      </c>
      <c r="K87" s="91">
        <v>0.11599049176346332</v>
      </c>
      <c r="L87" s="91">
        <v>9.1588387253409925E-2</v>
      </c>
      <c r="M87" s="91">
        <v>7.7750386814511518E-2</v>
      </c>
      <c r="N87" s="91">
        <v>5.6948830446464267E-2</v>
      </c>
      <c r="O87" s="91">
        <v>8.4860499432048375E-2</v>
      </c>
      <c r="P87" s="91">
        <v>5.2798556132266222E-2</v>
      </c>
      <c r="Q87" s="91">
        <v>7.703324702322735E-2</v>
      </c>
    </row>
    <row r="88" spans="1:17" x14ac:dyDescent="0.25">
      <c r="A88" s="92" t="s">
        <v>26</v>
      </c>
      <c r="B88" s="91">
        <v>1.0036357345399705</v>
      </c>
      <c r="C88" s="91">
        <v>0.89134819272489052</v>
      </c>
      <c r="D88" s="91">
        <v>0.86987528723039098</v>
      </c>
      <c r="E88" s="91">
        <v>1.1117738575391429</v>
      </c>
      <c r="F88" s="91">
        <v>1.4185860437768754</v>
      </c>
      <c r="G88" s="91">
        <v>1.2943567446813133</v>
      </c>
      <c r="H88" s="91">
        <v>1.4219914930542774</v>
      </c>
      <c r="I88" s="91">
        <v>1.9768254703912027</v>
      </c>
      <c r="J88" s="91">
        <v>2.0727831535046741</v>
      </c>
      <c r="K88" s="91">
        <v>1.9151455240339197</v>
      </c>
      <c r="L88" s="91">
        <v>1.8259096191845778</v>
      </c>
      <c r="M88" s="91">
        <v>1.6773086679514921</v>
      </c>
      <c r="N88" s="91">
        <v>1.849282040356371</v>
      </c>
      <c r="O88" s="91">
        <v>2.076444523427655</v>
      </c>
      <c r="P88" s="91">
        <v>2.1665515348024305</v>
      </c>
      <c r="Q88" s="91">
        <v>2.1653032386251261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7.9785600647718029</v>
      </c>
      <c r="C90" s="157">
        <v>6.0069524196992807</v>
      </c>
      <c r="D90" s="157">
        <v>5.942332678949203</v>
      </c>
      <c r="E90" s="157">
        <v>5.7439335296250471</v>
      </c>
      <c r="F90" s="157">
        <v>5.6678973536307078</v>
      </c>
      <c r="G90" s="157">
        <v>6.3519506843450007</v>
      </c>
      <c r="H90" s="157">
        <v>5.4542596680175786</v>
      </c>
      <c r="I90" s="157">
        <v>5.6973038630351187</v>
      </c>
      <c r="J90" s="157">
        <v>4.9409102935994946</v>
      </c>
      <c r="K90" s="157">
        <v>4.7222156002007365</v>
      </c>
      <c r="L90" s="157">
        <v>4.6519134909324142</v>
      </c>
      <c r="M90" s="157">
        <v>4.5756071346886928</v>
      </c>
      <c r="N90" s="157">
        <v>4.4983734238303379</v>
      </c>
      <c r="O90" s="157">
        <v>5.0384059068505325</v>
      </c>
      <c r="P90" s="157">
        <v>4.6453930076237597</v>
      </c>
      <c r="Q90" s="157">
        <v>4.5670209614452872</v>
      </c>
    </row>
    <row r="91" spans="1:17" x14ac:dyDescent="0.25">
      <c r="A91" s="243" t="s">
        <v>235</v>
      </c>
      <c r="B91" s="242">
        <v>28.6836286683778</v>
      </c>
      <c r="C91" s="242">
        <v>21.754026454636911</v>
      </c>
      <c r="D91" s="242">
        <v>21.379595454157094</v>
      </c>
      <c r="E91" s="242">
        <v>21.502254447835341</v>
      </c>
      <c r="F91" s="242">
        <v>22.204481125719415</v>
      </c>
      <c r="G91" s="242">
        <v>23.720748495501756</v>
      </c>
      <c r="H91" s="242">
        <v>21.360866834850274</v>
      </c>
      <c r="I91" s="242">
        <v>23.843639397702685</v>
      </c>
      <c r="J91" s="242">
        <v>21.611171375657719</v>
      </c>
      <c r="K91" s="242">
        <v>20.432065030349605</v>
      </c>
      <c r="L91" s="242">
        <v>19.87555965654548</v>
      </c>
      <c r="M91" s="242">
        <v>19.153242807905642</v>
      </c>
      <c r="N91" s="242">
        <v>19.376940352343976</v>
      </c>
      <c r="O91" s="242">
        <v>21.782511896327023</v>
      </c>
      <c r="P91" s="242">
        <v>20.769076657303597</v>
      </c>
      <c r="Q91" s="242">
        <v>20.60150901136663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1.0000000000000002</v>
      </c>
      <c r="C95" s="77">
        <f t="shared" si="0"/>
        <v>1</v>
      </c>
      <c r="D95" s="77">
        <f t="shared" si="0"/>
        <v>0.99999999999999989</v>
      </c>
      <c r="E95" s="77">
        <f t="shared" si="0"/>
        <v>1</v>
      </c>
      <c r="F95" s="77">
        <f t="shared" si="0"/>
        <v>1</v>
      </c>
      <c r="G95" s="77">
        <f t="shared" si="0"/>
        <v>1.0000000000000002</v>
      </c>
      <c r="H95" s="77">
        <f t="shared" si="0"/>
        <v>0.99999999999999989</v>
      </c>
      <c r="I95" s="77">
        <f t="shared" si="0"/>
        <v>0.99999999999999978</v>
      </c>
      <c r="J95" s="77">
        <f t="shared" si="0"/>
        <v>1</v>
      </c>
      <c r="K95" s="77">
        <f t="shared" si="0"/>
        <v>0.99999999999999989</v>
      </c>
      <c r="L95" s="77">
        <f t="shared" si="0"/>
        <v>0.99999999999999989</v>
      </c>
      <c r="M95" s="77">
        <f t="shared" si="0"/>
        <v>0.99999999999999978</v>
      </c>
      <c r="N95" s="77">
        <f t="shared" si="0"/>
        <v>1</v>
      </c>
      <c r="O95" s="77">
        <f t="shared" si="0"/>
        <v>1</v>
      </c>
      <c r="P95" s="77">
        <f t="shared" si="0"/>
        <v>0.99999999999999989</v>
      </c>
      <c r="Q95" s="77">
        <f t="shared" si="0"/>
        <v>1</v>
      </c>
    </row>
    <row r="96" spans="1:17" x14ac:dyDescent="0.25">
      <c r="A96" s="132" t="s">
        <v>83</v>
      </c>
      <c r="B96" s="240">
        <f t="shared" ref="B96:Q96" si="1">IF(B$6=0,0,B$6/B$5)</f>
        <v>4.8534492181497111E-3</v>
      </c>
      <c r="C96" s="240">
        <f t="shared" si="1"/>
        <v>4.8534492181497111E-3</v>
      </c>
      <c r="D96" s="240">
        <f t="shared" si="1"/>
        <v>4.8534492181497111E-3</v>
      </c>
      <c r="E96" s="240">
        <f t="shared" si="1"/>
        <v>4.8534492181497111E-3</v>
      </c>
      <c r="F96" s="240">
        <f t="shared" si="1"/>
        <v>4.8534492181497102E-3</v>
      </c>
      <c r="G96" s="240">
        <f t="shared" si="1"/>
        <v>4.8534492181497111E-3</v>
      </c>
      <c r="H96" s="240">
        <f t="shared" si="1"/>
        <v>4.8534492181497102E-3</v>
      </c>
      <c r="I96" s="240">
        <f t="shared" si="1"/>
        <v>4.8534492181497102E-3</v>
      </c>
      <c r="J96" s="240">
        <f t="shared" si="1"/>
        <v>4.8534492181497111E-3</v>
      </c>
      <c r="K96" s="240">
        <f t="shared" si="1"/>
        <v>4.8534492181497111E-3</v>
      </c>
      <c r="L96" s="240">
        <f t="shared" si="1"/>
        <v>4.8534492181497111E-3</v>
      </c>
      <c r="M96" s="240">
        <f t="shared" si="1"/>
        <v>4.8534492181497102E-3</v>
      </c>
      <c r="N96" s="240">
        <f t="shared" si="1"/>
        <v>4.8534492181497111E-3</v>
      </c>
      <c r="O96" s="240">
        <f t="shared" si="1"/>
        <v>4.8534492181497111E-3</v>
      </c>
      <c r="P96" s="240">
        <f t="shared" si="1"/>
        <v>4.8534492181497111E-3</v>
      </c>
      <c r="Q96" s="240">
        <f t="shared" si="1"/>
        <v>4.8534492181497111E-3</v>
      </c>
    </row>
    <row r="97" spans="1:17" x14ac:dyDescent="0.25">
      <c r="A97" s="76" t="s">
        <v>82</v>
      </c>
      <c r="B97" s="239">
        <f t="shared" ref="B97:Q97" si="2">IF(B$7=0,0,B$7/B$5)</f>
        <v>6.7948289054095964E-3</v>
      </c>
      <c r="C97" s="239">
        <f t="shared" si="2"/>
        <v>6.7948289054095955E-3</v>
      </c>
      <c r="D97" s="239">
        <f t="shared" si="2"/>
        <v>6.7948289054095955E-3</v>
      </c>
      <c r="E97" s="239">
        <f t="shared" si="2"/>
        <v>6.7948289054095947E-3</v>
      </c>
      <c r="F97" s="239">
        <f t="shared" si="2"/>
        <v>6.7948289054095938E-3</v>
      </c>
      <c r="G97" s="239">
        <f t="shared" si="2"/>
        <v>6.7948289054095947E-3</v>
      </c>
      <c r="H97" s="239">
        <f t="shared" si="2"/>
        <v>6.7948289054095947E-3</v>
      </c>
      <c r="I97" s="239">
        <f t="shared" si="2"/>
        <v>6.7948289054095947E-3</v>
      </c>
      <c r="J97" s="239">
        <f t="shared" si="2"/>
        <v>6.7948289054095955E-3</v>
      </c>
      <c r="K97" s="239">
        <f t="shared" si="2"/>
        <v>6.7948289054095955E-3</v>
      </c>
      <c r="L97" s="239">
        <f t="shared" si="2"/>
        <v>6.7948289054095955E-3</v>
      </c>
      <c r="M97" s="239">
        <f t="shared" si="2"/>
        <v>6.7948289054095947E-3</v>
      </c>
      <c r="N97" s="239">
        <f t="shared" si="2"/>
        <v>6.7948289054095964E-3</v>
      </c>
      <c r="O97" s="239">
        <f t="shared" si="2"/>
        <v>6.7948289054095955E-3</v>
      </c>
      <c r="P97" s="239">
        <f t="shared" si="2"/>
        <v>6.7948289054095955E-3</v>
      </c>
      <c r="Q97" s="239">
        <f t="shared" si="2"/>
        <v>6.7948289054095955E-3</v>
      </c>
    </row>
    <row r="98" spans="1:17" x14ac:dyDescent="0.25">
      <c r="A98" s="76" t="s">
        <v>81</v>
      </c>
      <c r="B98" s="239">
        <f t="shared" ref="B98:Q98" si="3">IF(B$8=0,0,B$8/B$5)</f>
        <v>3.8827593745197689E-2</v>
      </c>
      <c r="C98" s="239">
        <f t="shared" si="3"/>
        <v>3.8827593745197689E-2</v>
      </c>
      <c r="D98" s="239">
        <f t="shared" si="3"/>
        <v>3.8827593745197689E-2</v>
      </c>
      <c r="E98" s="239">
        <f t="shared" si="3"/>
        <v>3.8827593745197689E-2</v>
      </c>
      <c r="F98" s="239">
        <f t="shared" si="3"/>
        <v>3.8827593745197682E-2</v>
      </c>
      <c r="G98" s="239">
        <f t="shared" si="3"/>
        <v>3.8827593745197689E-2</v>
      </c>
      <c r="H98" s="239">
        <f t="shared" si="3"/>
        <v>3.8827593745197682E-2</v>
      </c>
      <c r="I98" s="239">
        <f t="shared" si="3"/>
        <v>3.8827593745197682E-2</v>
      </c>
      <c r="J98" s="239">
        <f t="shared" si="3"/>
        <v>3.8827593745197689E-2</v>
      </c>
      <c r="K98" s="239">
        <f t="shared" si="3"/>
        <v>3.8827593745197689E-2</v>
      </c>
      <c r="L98" s="239">
        <f t="shared" si="3"/>
        <v>3.8827593745197689E-2</v>
      </c>
      <c r="M98" s="239">
        <f t="shared" si="3"/>
        <v>3.8827593745197682E-2</v>
      </c>
      <c r="N98" s="239">
        <f t="shared" si="3"/>
        <v>3.8827593745197689E-2</v>
      </c>
      <c r="O98" s="239">
        <f t="shared" si="3"/>
        <v>3.8827593745197689E-2</v>
      </c>
      <c r="P98" s="239">
        <f t="shared" si="3"/>
        <v>3.8827593745197689E-2</v>
      </c>
      <c r="Q98" s="239">
        <f t="shared" si="3"/>
        <v>3.8827593745197689E-2</v>
      </c>
    </row>
    <row r="99" spans="1:17" x14ac:dyDescent="0.25">
      <c r="A99" s="76" t="s">
        <v>80</v>
      </c>
      <c r="B99" s="239">
        <f t="shared" ref="B99:Q99" si="4">IF(B$9=0,0,B$9/B$5)</f>
        <v>1.9413796872598844E-2</v>
      </c>
      <c r="C99" s="239">
        <f t="shared" si="4"/>
        <v>1.9413796872598844E-2</v>
      </c>
      <c r="D99" s="239">
        <f t="shared" si="4"/>
        <v>1.9413796872598844E-2</v>
      </c>
      <c r="E99" s="239">
        <f t="shared" si="4"/>
        <v>1.9413796872598844E-2</v>
      </c>
      <c r="F99" s="239">
        <f t="shared" si="4"/>
        <v>1.9413796872598841E-2</v>
      </c>
      <c r="G99" s="239">
        <f t="shared" si="4"/>
        <v>1.9413796872598844E-2</v>
      </c>
      <c r="H99" s="239">
        <f t="shared" si="4"/>
        <v>1.9413796872598841E-2</v>
      </c>
      <c r="I99" s="239">
        <f t="shared" si="4"/>
        <v>1.9413796872598841E-2</v>
      </c>
      <c r="J99" s="239">
        <f t="shared" si="4"/>
        <v>1.9413796872598844E-2</v>
      </c>
      <c r="K99" s="239">
        <f t="shared" si="4"/>
        <v>1.9413796872598844E-2</v>
      </c>
      <c r="L99" s="239">
        <f t="shared" si="4"/>
        <v>1.9413796872598844E-2</v>
      </c>
      <c r="M99" s="239">
        <f t="shared" si="4"/>
        <v>1.9413796872598841E-2</v>
      </c>
      <c r="N99" s="239">
        <f t="shared" si="4"/>
        <v>1.9413796872598844E-2</v>
      </c>
      <c r="O99" s="239">
        <f t="shared" si="4"/>
        <v>1.9413796872598844E-2</v>
      </c>
      <c r="P99" s="239">
        <f t="shared" si="4"/>
        <v>1.9413796872598844E-2</v>
      </c>
      <c r="Q99" s="239">
        <f t="shared" si="4"/>
        <v>1.9413796872598844E-2</v>
      </c>
    </row>
    <row r="100" spans="1:17" x14ac:dyDescent="0.25">
      <c r="A100" s="129" t="s">
        <v>79</v>
      </c>
      <c r="B100" s="238">
        <f t="shared" ref="B100:Q100" si="5">IF(B$10=0,0,B$10/B$5)</f>
        <v>1.1648278123559305E-2</v>
      </c>
      <c r="C100" s="238">
        <f t="shared" si="5"/>
        <v>1.1648278123559305E-2</v>
      </c>
      <c r="D100" s="238">
        <f t="shared" si="5"/>
        <v>1.1648278123559307E-2</v>
      </c>
      <c r="E100" s="238">
        <f t="shared" si="5"/>
        <v>1.1648278123559307E-2</v>
      </c>
      <c r="F100" s="238">
        <f t="shared" si="5"/>
        <v>1.1648278123559305E-2</v>
      </c>
      <c r="G100" s="238">
        <f t="shared" si="5"/>
        <v>1.1648278123559308E-2</v>
      </c>
      <c r="H100" s="238">
        <f t="shared" si="5"/>
        <v>1.1648278123559303E-2</v>
      </c>
      <c r="I100" s="238">
        <f t="shared" si="5"/>
        <v>1.1648278123559303E-2</v>
      </c>
      <c r="J100" s="238">
        <f t="shared" si="5"/>
        <v>1.1648278123559303E-2</v>
      </c>
      <c r="K100" s="238">
        <f t="shared" si="5"/>
        <v>1.1648278123559305E-2</v>
      </c>
      <c r="L100" s="238">
        <f t="shared" si="5"/>
        <v>1.1648278123559307E-2</v>
      </c>
      <c r="M100" s="238">
        <f t="shared" si="5"/>
        <v>1.1648278123559303E-2</v>
      </c>
      <c r="N100" s="238">
        <f t="shared" si="5"/>
        <v>1.1648278123559307E-2</v>
      </c>
      <c r="O100" s="238">
        <f t="shared" si="5"/>
        <v>1.1648278123559305E-2</v>
      </c>
      <c r="P100" s="238">
        <f t="shared" si="5"/>
        <v>1.1648278123559307E-2</v>
      </c>
      <c r="Q100" s="238">
        <f t="shared" si="5"/>
        <v>1.1648278123559305E-2</v>
      </c>
    </row>
    <row r="101" spans="1:17" x14ac:dyDescent="0.25">
      <c r="A101" s="127" t="s">
        <v>241</v>
      </c>
      <c r="B101" s="236">
        <f t="shared" ref="B101:Q101" si="6">IF(B$15=0,0,B$15/B$5)</f>
        <v>2.1305577782194818E-2</v>
      </c>
      <c r="C101" s="236">
        <f t="shared" si="6"/>
        <v>2.2485859490334308E-2</v>
      </c>
      <c r="D101" s="236">
        <f t="shared" si="6"/>
        <v>2.3044475727439846E-2</v>
      </c>
      <c r="E101" s="236">
        <f t="shared" si="6"/>
        <v>2.3535184483214223E-2</v>
      </c>
      <c r="F101" s="236">
        <f t="shared" si="6"/>
        <v>2.3339935161721267E-2</v>
      </c>
      <c r="G101" s="236">
        <f t="shared" si="6"/>
        <v>2.4259496786164146E-2</v>
      </c>
      <c r="H101" s="236">
        <f t="shared" si="6"/>
        <v>2.4754178743366242E-2</v>
      </c>
      <c r="I101" s="236">
        <f t="shared" si="6"/>
        <v>2.5536724696748621E-2</v>
      </c>
      <c r="J101" s="236">
        <f t="shared" si="6"/>
        <v>2.5677156748438526E-2</v>
      </c>
      <c r="K101" s="236">
        <f t="shared" si="6"/>
        <v>2.6771470327431948E-2</v>
      </c>
      <c r="L101" s="236">
        <f t="shared" si="6"/>
        <v>2.7312343355244042E-2</v>
      </c>
      <c r="M101" s="236">
        <f t="shared" si="6"/>
        <v>2.7112968156940902E-2</v>
      </c>
      <c r="N101" s="236">
        <f t="shared" si="6"/>
        <v>2.803289365237412E-2</v>
      </c>
      <c r="O101" s="236">
        <f t="shared" si="6"/>
        <v>2.6833902077897959E-2</v>
      </c>
      <c r="P101" s="236">
        <f t="shared" si="6"/>
        <v>2.7000892151008815E-2</v>
      </c>
      <c r="Q101" s="236">
        <f t="shared" si="6"/>
        <v>2.6980253856514039E-2</v>
      </c>
    </row>
    <row r="102" spans="1:17" x14ac:dyDescent="0.25">
      <c r="A102" s="127" t="s">
        <v>240</v>
      </c>
      <c r="B102" s="237">
        <f t="shared" ref="B102:Q102" si="7">IF(B$16=0,0,B$16/B$5)</f>
        <v>0.84981074694801284</v>
      </c>
      <c r="C102" s="237">
        <f t="shared" si="7"/>
        <v>0.84600761699956351</v>
      </c>
      <c r="D102" s="237">
        <f t="shared" si="7"/>
        <v>0.84420763134666776</v>
      </c>
      <c r="E102" s="237">
        <f t="shared" si="7"/>
        <v>0.84262645868917263</v>
      </c>
      <c r="F102" s="237">
        <f t="shared" si="7"/>
        <v>0.84325559539176098</v>
      </c>
      <c r="G102" s="237">
        <f t="shared" si="7"/>
        <v>0.84029256349077852</v>
      </c>
      <c r="H102" s="237">
        <f t="shared" si="7"/>
        <v>0.83869858829534938</v>
      </c>
      <c r="I102" s="237">
        <f t="shared" si="7"/>
        <v>0.83617705133445042</v>
      </c>
      <c r="J102" s="237">
        <f t="shared" si="7"/>
        <v>0.83572454805678331</v>
      </c>
      <c r="K102" s="237">
        <f t="shared" si="7"/>
        <v>0.83219842652447107</v>
      </c>
      <c r="L102" s="237">
        <f t="shared" si="7"/>
        <v>0.8304556134348543</v>
      </c>
      <c r="M102" s="237">
        <f t="shared" si="7"/>
        <v>0.83109804462938652</v>
      </c>
      <c r="N102" s="237">
        <f t="shared" si="7"/>
        <v>0.82813384025521297</v>
      </c>
      <c r="O102" s="237">
        <f t="shared" si="7"/>
        <v>0.83199725755074738</v>
      </c>
      <c r="P102" s="237">
        <f t="shared" si="7"/>
        <v>0.83145917842627892</v>
      </c>
      <c r="Q102" s="237">
        <f t="shared" si="7"/>
        <v>0.83152567959742885</v>
      </c>
    </row>
    <row r="103" spans="1:17" x14ac:dyDescent="0.25">
      <c r="A103" s="142" t="s">
        <v>249</v>
      </c>
      <c r="B103" s="235">
        <f t="shared" ref="B103:Q103" si="8">IF(B$17=0,0,B$17/B$5)</f>
        <v>0.67226426542972351</v>
      </c>
      <c r="C103" s="235">
        <f t="shared" si="8"/>
        <v>0.65862545458011157</v>
      </c>
      <c r="D103" s="235">
        <f t="shared" si="8"/>
        <v>0.65217033361800314</v>
      </c>
      <c r="E103" s="235">
        <f t="shared" si="8"/>
        <v>0.64649992132905487</v>
      </c>
      <c r="F103" s="235">
        <f t="shared" si="8"/>
        <v>0.64875613571075108</v>
      </c>
      <c r="G103" s="235">
        <f t="shared" si="8"/>
        <v>0.6381300902727447</v>
      </c>
      <c r="H103" s="235">
        <f t="shared" si="8"/>
        <v>0.63241376543396466</v>
      </c>
      <c r="I103" s="235">
        <f t="shared" si="8"/>
        <v>0.62337101219487945</v>
      </c>
      <c r="J103" s="235">
        <f t="shared" si="8"/>
        <v>0.62174824181979627</v>
      </c>
      <c r="K103" s="235">
        <f t="shared" si="8"/>
        <v>0.60910284046253893</v>
      </c>
      <c r="L103" s="235">
        <f t="shared" si="8"/>
        <v>0.60285275214115486</v>
      </c>
      <c r="M103" s="235">
        <f t="shared" si="8"/>
        <v>0.60515664332154651</v>
      </c>
      <c r="N103" s="235">
        <f t="shared" si="8"/>
        <v>0.59452639315209621</v>
      </c>
      <c r="O103" s="235">
        <f t="shared" si="8"/>
        <v>0.60838140690159848</v>
      </c>
      <c r="P103" s="235">
        <f t="shared" si="8"/>
        <v>0.60645174383453959</v>
      </c>
      <c r="Q103" s="235">
        <f t="shared" si="8"/>
        <v>0.60669023079314599</v>
      </c>
    </row>
    <row r="104" spans="1:17" x14ac:dyDescent="0.25">
      <c r="A104" s="142" t="s">
        <v>248</v>
      </c>
      <c r="B104" s="235">
        <f t="shared" ref="B104:Q104" si="9">IF(B$28=0,0,B$28/B$5)</f>
        <v>0.17754648151828945</v>
      </c>
      <c r="C104" s="235">
        <f t="shared" si="9"/>
        <v>0.18738216241945185</v>
      </c>
      <c r="D104" s="235">
        <f t="shared" si="9"/>
        <v>0.19203729772866465</v>
      </c>
      <c r="E104" s="235">
        <f t="shared" si="9"/>
        <v>0.19612653736011773</v>
      </c>
      <c r="F104" s="235">
        <f t="shared" si="9"/>
        <v>0.19449945968100985</v>
      </c>
      <c r="G104" s="235">
        <f t="shared" si="9"/>
        <v>0.20216247321803377</v>
      </c>
      <c r="H104" s="235">
        <f t="shared" si="9"/>
        <v>0.20628482286138455</v>
      </c>
      <c r="I104" s="235">
        <f t="shared" si="9"/>
        <v>0.21280603913957102</v>
      </c>
      <c r="J104" s="235">
        <f t="shared" si="9"/>
        <v>0.21397630623698694</v>
      </c>
      <c r="K104" s="235">
        <f t="shared" si="9"/>
        <v>0.22309558606193206</v>
      </c>
      <c r="L104" s="235">
        <f t="shared" si="9"/>
        <v>0.22760286129369947</v>
      </c>
      <c r="M104" s="235">
        <f t="shared" si="9"/>
        <v>0.22594140130783996</v>
      </c>
      <c r="N104" s="235">
        <f t="shared" si="9"/>
        <v>0.23360744710311679</v>
      </c>
      <c r="O104" s="235">
        <f t="shared" si="9"/>
        <v>0.22361585064914877</v>
      </c>
      <c r="P104" s="235">
        <f t="shared" si="9"/>
        <v>0.22500743459173925</v>
      </c>
      <c r="Q104" s="235">
        <f t="shared" si="9"/>
        <v>0.2248354488042828</v>
      </c>
    </row>
    <row r="105" spans="1:17" x14ac:dyDescent="0.25">
      <c r="A105" s="72" t="s">
        <v>239</v>
      </c>
      <c r="B105" s="277">
        <f t="shared" ref="B105:Q105" si="10">IF(B$29=0,0,B$29/B$5)</f>
        <v>4.7345728404877177E-2</v>
      </c>
      <c r="C105" s="277">
        <f t="shared" si="10"/>
        <v>4.996857664518714E-2</v>
      </c>
      <c r="D105" s="277">
        <f t="shared" si="10"/>
        <v>5.1209946060977223E-2</v>
      </c>
      <c r="E105" s="277">
        <f t="shared" si="10"/>
        <v>5.2300409962698052E-2</v>
      </c>
      <c r="F105" s="277">
        <f t="shared" si="10"/>
        <v>5.1866522581602605E-2</v>
      </c>
      <c r="G105" s="277">
        <f t="shared" si="10"/>
        <v>5.3909992858142318E-2</v>
      </c>
      <c r="H105" s="277">
        <f t="shared" si="10"/>
        <v>5.5009286096369195E-2</v>
      </c>
      <c r="I105" s="277">
        <f t="shared" si="10"/>
        <v>5.6748277103885587E-2</v>
      </c>
      <c r="J105" s="277">
        <f t="shared" si="10"/>
        <v>5.7060348329863154E-2</v>
      </c>
      <c r="K105" s="277">
        <f t="shared" si="10"/>
        <v>5.9492156283181864E-2</v>
      </c>
      <c r="L105" s="277">
        <f t="shared" si="10"/>
        <v>6.0694096344986501E-2</v>
      </c>
      <c r="M105" s="277">
        <f t="shared" si="10"/>
        <v>6.0251040348757307E-2</v>
      </c>
      <c r="N105" s="277">
        <f t="shared" si="10"/>
        <v>6.2295319227497786E-2</v>
      </c>
      <c r="O105" s="277">
        <f t="shared" si="10"/>
        <v>5.9630893506439658E-2</v>
      </c>
      <c r="P105" s="277">
        <f t="shared" si="10"/>
        <v>6.0001982557797109E-2</v>
      </c>
      <c r="Q105" s="277">
        <f t="shared" si="10"/>
        <v>5.9956119681142062E-2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0.99999999999999989</v>
      </c>
      <c r="C107" s="77">
        <f t="shared" si="11"/>
        <v>1.0000000000000002</v>
      </c>
      <c r="D107" s="77">
        <f t="shared" si="11"/>
        <v>0.99999999999999989</v>
      </c>
      <c r="E107" s="77">
        <f t="shared" si="11"/>
        <v>0.99999999999999978</v>
      </c>
      <c r="F107" s="77">
        <f t="shared" si="11"/>
        <v>1</v>
      </c>
      <c r="G107" s="77">
        <f t="shared" si="11"/>
        <v>0.99999999999999989</v>
      </c>
      <c r="H107" s="77">
        <f t="shared" si="11"/>
        <v>1.0000000000000004</v>
      </c>
      <c r="I107" s="77">
        <f t="shared" si="11"/>
        <v>0.99999999999999978</v>
      </c>
      <c r="J107" s="77">
        <f t="shared" si="11"/>
        <v>1</v>
      </c>
      <c r="K107" s="77">
        <f t="shared" si="11"/>
        <v>1.0000000000000002</v>
      </c>
      <c r="L107" s="77">
        <f t="shared" si="11"/>
        <v>1</v>
      </c>
      <c r="M107" s="77">
        <f t="shared" si="11"/>
        <v>1</v>
      </c>
      <c r="N107" s="77">
        <f t="shared" si="11"/>
        <v>1</v>
      </c>
      <c r="O107" s="77">
        <f t="shared" si="11"/>
        <v>1</v>
      </c>
      <c r="P107" s="77">
        <f t="shared" si="11"/>
        <v>1</v>
      </c>
      <c r="Q107" s="77">
        <f t="shared" si="11"/>
        <v>1</v>
      </c>
    </row>
    <row r="108" spans="1:17" x14ac:dyDescent="0.25">
      <c r="A108" s="132" t="s">
        <v>83</v>
      </c>
      <c r="B108" s="203">
        <f t="shared" ref="B108:Q108" si="12">IF(B$32=0,0,B$32/B$31)</f>
        <v>5.1381071705382791E-3</v>
      </c>
      <c r="C108" s="203">
        <f t="shared" si="12"/>
        <v>5.1381071705382817E-3</v>
      </c>
      <c r="D108" s="203">
        <f t="shared" si="12"/>
        <v>5.1381071705382782E-3</v>
      </c>
      <c r="E108" s="203">
        <f t="shared" si="12"/>
        <v>5.1381071705382782E-3</v>
      </c>
      <c r="F108" s="203">
        <f t="shared" si="12"/>
        <v>5.1381071705382782E-3</v>
      </c>
      <c r="G108" s="203">
        <f t="shared" si="12"/>
        <v>5.1381071705382791E-3</v>
      </c>
      <c r="H108" s="203">
        <f t="shared" si="12"/>
        <v>5.1381071705382791E-3</v>
      </c>
      <c r="I108" s="203">
        <f t="shared" si="12"/>
        <v>5.1381071705382756E-3</v>
      </c>
      <c r="J108" s="203">
        <f t="shared" si="12"/>
        <v>5.1381071705382791E-3</v>
      </c>
      <c r="K108" s="203">
        <f t="shared" si="12"/>
        <v>5.1381071705382791E-3</v>
      </c>
      <c r="L108" s="203">
        <f t="shared" si="12"/>
        <v>5.1381071705382799E-3</v>
      </c>
      <c r="M108" s="203">
        <f t="shared" si="12"/>
        <v>5.1381071705382799E-3</v>
      </c>
      <c r="N108" s="203">
        <f t="shared" si="12"/>
        <v>5.1381071705382773E-3</v>
      </c>
      <c r="O108" s="203">
        <f t="shared" si="12"/>
        <v>5.1381071705382773E-3</v>
      </c>
      <c r="P108" s="203">
        <f t="shared" si="12"/>
        <v>5.1381071705382791E-3</v>
      </c>
      <c r="Q108" s="203">
        <f t="shared" si="12"/>
        <v>5.1381071705382782E-3</v>
      </c>
    </row>
    <row r="109" spans="1:17" x14ac:dyDescent="0.25">
      <c r="A109" s="76" t="s">
        <v>82</v>
      </c>
      <c r="B109" s="202">
        <f t="shared" ref="B109:Q109" si="13">IF(B$33=0,0,B$33/B$31)</f>
        <v>7.2913601726571379E-3</v>
      </c>
      <c r="C109" s="202">
        <f t="shared" si="13"/>
        <v>7.2913601726571423E-3</v>
      </c>
      <c r="D109" s="202">
        <f t="shared" si="13"/>
        <v>7.2913601726571371E-3</v>
      </c>
      <c r="E109" s="202">
        <f t="shared" si="13"/>
        <v>7.2913601726571362E-3</v>
      </c>
      <c r="F109" s="202">
        <f t="shared" si="13"/>
        <v>7.2913601726571362E-3</v>
      </c>
      <c r="G109" s="202">
        <f t="shared" si="13"/>
        <v>7.2913601726571379E-3</v>
      </c>
      <c r="H109" s="202">
        <f t="shared" si="13"/>
        <v>7.2913601726571379E-3</v>
      </c>
      <c r="I109" s="202">
        <f t="shared" si="13"/>
        <v>7.2913601726571336E-3</v>
      </c>
      <c r="J109" s="202">
        <f t="shared" si="13"/>
        <v>7.2913601726571388E-3</v>
      </c>
      <c r="K109" s="202">
        <f t="shared" si="13"/>
        <v>7.2913601726571371E-3</v>
      </c>
      <c r="L109" s="202">
        <f t="shared" si="13"/>
        <v>7.2913601726571388E-3</v>
      </c>
      <c r="M109" s="202">
        <f t="shared" si="13"/>
        <v>7.2913601726571388E-3</v>
      </c>
      <c r="N109" s="202">
        <f t="shared" si="13"/>
        <v>7.2913601726571362E-3</v>
      </c>
      <c r="O109" s="202">
        <f t="shared" si="13"/>
        <v>7.2913601726571362E-3</v>
      </c>
      <c r="P109" s="202">
        <f t="shared" si="13"/>
        <v>7.2913601726571379E-3</v>
      </c>
      <c r="Q109" s="202">
        <f t="shared" si="13"/>
        <v>7.2913601726571371E-3</v>
      </c>
    </row>
    <row r="110" spans="1:17" x14ac:dyDescent="0.25">
      <c r="A110" s="76" t="s">
        <v>81</v>
      </c>
      <c r="B110" s="202">
        <f t="shared" ref="B110:Q110" si="14">IF(B$34=0,0,B$34/B$31)</f>
        <v>1.8318822328344437E-2</v>
      </c>
      <c r="C110" s="202">
        <f t="shared" si="14"/>
        <v>2.5945556557988865E-2</v>
      </c>
      <c r="D110" s="202">
        <f t="shared" si="14"/>
        <v>2.5945556557988844E-2</v>
      </c>
      <c r="E110" s="202">
        <f t="shared" si="14"/>
        <v>2.5945556557988844E-2</v>
      </c>
      <c r="F110" s="202">
        <f t="shared" si="14"/>
        <v>2.5945556557988848E-2</v>
      </c>
      <c r="G110" s="202">
        <f t="shared" si="14"/>
        <v>2.5945556557988851E-2</v>
      </c>
      <c r="H110" s="202">
        <f t="shared" si="14"/>
        <v>2.5945556557988851E-2</v>
      </c>
      <c r="I110" s="202">
        <f t="shared" si="14"/>
        <v>2.5945556557988837E-2</v>
      </c>
      <c r="J110" s="202">
        <f t="shared" si="14"/>
        <v>2.5945556557988855E-2</v>
      </c>
      <c r="K110" s="202">
        <f t="shared" si="14"/>
        <v>2.5945556557988855E-2</v>
      </c>
      <c r="L110" s="202">
        <f t="shared" si="14"/>
        <v>2.5945556557988855E-2</v>
      </c>
      <c r="M110" s="202">
        <f t="shared" si="14"/>
        <v>2.5945556557988855E-2</v>
      </c>
      <c r="N110" s="202">
        <f t="shared" si="14"/>
        <v>2.5945556557988844E-2</v>
      </c>
      <c r="O110" s="202">
        <f t="shared" si="14"/>
        <v>2.5945556557988848E-2</v>
      </c>
      <c r="P110" s="202">
        <f t="shared" si="14"/>
        <v>2.5945556557988851E-2</v>
      </c>
      <c r="Q110" s="202">
        <f t="shared" si="14"/>
        <v>2.5945556557988844E-2</v>
      </c>
    </row>
    <row r="111" spans="1:17" x14ac:dyDescent="0.25">
      <c r="A111" s="76" t="s">
        <v>80</v>
      </c>
      <c r="B111" s="202">
        <f t="shared" ref="B111:Q111" si="15">IF(B$35=0,0,B$35/B$31)</f>
        <v>2.0552428682153116E-2</v>
      </c>
      <c r="C111" s="202">
        <f t="shared" si="15"/>
        <v>2.0552428682153127E-2</v>
      </c>
      <c r="D111" s="202">
        <f t="shared" si="15"/>
        <v>2.0552428682153113E-2</v>
      </c>
      <c r="E111" s="202">
        <f t="shared" si="15"/>
        <v>2.0552428682153113E-2</v>
      </c>
      <c r="F111" s="202">
        <f t="shared" si="15"/>
        <v>2.0552428682153113E-2</v>
      </c>
      <c r="G111" s="202">
        <f t="shared" si="15"/>
        <v>2.0552428682153116E-2</v>
      </c>
      <c r="H111" s="202">
        <f t="shared" si="15"/>
        <v>2.0552428682153116E-2</v>
      </c>
      <c r="I111" s="202">
        <f t="shared" si="15"/>
        <v>2.0552428682153102E-2</v>
      </c>
      <c r="J111" s="202">
        <f t="shared" si="15"/>
        <v>2.0552428682153116E-2</v>
      </c>
      <c r="K111" s="202">
        <f t="shared" si="15"/>
        <v>2.0552428682153116E-2</v>
      </c>
      <c r="L111" s="202">
        <f t="shared" si="15"/>
        <v>2.055242868215312E-2</v>
      </c>
      <c r="M111" s="202">
        <f t="shared" si="15"/>
        <v>2.055242868215312E-2</v>
      </c>
      <c r="N111" s="202">
        <f t="shared" si="15"/>
        <v>2.0552428682153109E-2</v>
      </c>
      <c r="O111" s="202">
        <f t="shared" si="15"/>
        <v>2.0552428682153109E-2</v>
      </c>
      <c r="P111" s="202">
        <f t="shared" si="15"/>
        <v>2.0552428682153116E-2</v>
      </c>
      <c r="Q111" s="202">
        <f t="shared" si="15"/>
        <v>2.0552428682153113E-2</v>
      </c>
    </row>
    <row r="112" spans="1:17" x14ac:dyDescent="0.25">
      <c r="A112" s="129" t="s">
        <v>79</v>
      </c>
      <c r="B112" s="201">
        <f t="shared" ref="B112:Q112" si="16">IF(B$36=0,0,B$36/B$31)</f>
        <v>1.2331457209291869E-2</v>
      </c>
      <c r="C112" s="201">
        <f t="shared" si="16"/>
        <v>1.2331457209291876E-2</v>
      </c>
      <c r="D112" s="201">
        <f t="shared" si="16"/>
        <v>1.2331457209291866E-2</v>
      </c>
      <c r="E112" s="201">
        <f t="shared" si="16"/>
        <v>1.2331457209291864E-2</v>
      </c>
      <c r="F112" s="201">
        <f t="shared" si="16"/>
        <v>1.2331457209291867E-2</v>
      </c>
      <c r="G112" s="201">
        <f t="shared" si="16"/>
        <v>1.2331457209291871E-2</v>
      </c>
      <c r="H112" s="201">
        <f t="shared" si="16"/>
        <v>1.2331457209291869E-2</v>
      </c>
      <c r="I112" s="201">
        <f t="shared" si="16"/>
        <v>1.2331457209291862E-2</v>
      </c>
      <c r="J112" s="201">
        <f t="shared" si="16"/>
        <v>1.2331457209291869E-2</v>
      </c>
      <c r="K112" s="201">
        <f t="shared" si="16"/>
        <v>1.2331457209291869E-2</v>
      </c>
      <c r="L112" s="201">
        <f t="shared" si="16"/>
        <v>1.2331457209291871E-2</v>
      </c>
      <c r="M112" s="201">
        <f t="shared" si="16"/>
        <v>1.2331457209291871E-2</v>
      </c>
      <c r="N112" s="201">
        <f t="shared" si="16"/>
        <v>1.2331457209291867E-2</v>
      </c>
      <c r="O112" s="201">
        <f t="shared" si="16"/>
        <v>1.2331457209291864E-2</v>
      </c>
      <c r="P112" s="201">
        <f t="shared" si="16"/>
        <v>1.2331457209291867E-2</v>
      </c>
      <c r="Q112" s="201">
        <f t="shared" si="16"/>
        <v>1.2331457209291867E-2</v>
      </c>
    </row>
    <row r="113" spans="1:17" x14ac:dyDescent="0.25">
      <c r="A113" s="127" t="s">
        <v>238</v>
      </c>
      <c r="B113" s="200">
        <f t="shared" ref="B113:Q113" si="17">IF(B$41=0,0,B$41/B$31)</f>
        <v>2.9445560276335835E-2</v>
      </c>
      <c r="C113" s="200">
        <f t="shared" si="17"/>
        <v>3.2209299094827011E-2</v>
      </c>
      <c r="D113" s="200">
        <f t="shared" si="17"/>
        <v>3.4584399255533943E-2</v>
      </c>
      <c r="E113" s="200">
        <f t="shared" si="17"/>
        <v>3.6670773347950006E-2</v>
      </c>
      <c r="F113" s="200">
        <f t="shared" si="17"/>
        <v>3.5840620795889143E-2</v>
      </c>
      <c r="G113" s="200">
        <f t="shared" si="17"/>
        <v>3.9750372816902309E-2</v>
      </c>
      <c r="H113" s="200">
        <f t="shared" si="17"/>
        <v>4.1853639993913491E-2</v>
      </c>
      <c r="I113" s="200">
        <f t="shared" si="17"/>
        <v>4.5180834758729915E-2</v>
      </c>
      <c r="J113" s="200">
        <f t="shared" si="17"/>
        <v>4.5777917633129113E-2</v>
      </c>
      <c r="K113" s="200">
        <f t="shared" si="17"/>
        <v>5.043067239514288E-2</v>
      </c>
      <c r="L113" s="200">
        <f t="shared" si="17"/>
        <v>5.2730332752197261E-2</v>
      </c>
      <c r="M113" s="200">
        <f t="shared" si="17"/>
        <v>5.1882637977007137E-2</v>
      </c>
      <c r="N113" s="200">
        <f t="shared" si="17"/>
        <v>5.5793937088831971E-2</v>
      </c>
      <c r="O113" s="200">
        <f t="shared" si="17"/>
        <v>5.0696116989688372E-2</v>
      </c>
      <c r="P113" s="200">
        <f t="shared" si="17"/>
        <v>5.1406118101609465E-2</v>
      </c>
      <c r="Q113" s="200">
        <f t="shared" si="17"/>
        <v>5.1318369100926506E-2</v>
      </c>
    </row>
    <row r="114" spans="1:17" x14ac:dyDescent="0.25">
      <c r="A114" s="142" t="s">
        <v>247</v>
      </c>
      <c r="B114" s="199">
        <f t="shared" ref="B114:Q114" si="18">IF(B$42=0,0,B$42/B$31)</f>
        <v>2.6890570617188941E-2</v>
      </c>
      <c r="C114" s="199">
        <f t="shared" si="18"/>
        <v>2.6345018183204474E-2</v>
      </c>
      <c r="D114" s="199">
        <f t="shared" si="18"/>
        <v>2.6086813344720128E-2</v>
      </c>
      <c r="E114" s="199">
        <f t="shared" si="18"/>
        <v>2.5859996853162197E-2</v>
      </c>
      <c r="F114" s="199">
        <f t="shared" si="18"/>
        <v>2.5950245428430049E-2</v>
      </c>
      <c r="G114" s="199">
        <f t="shared" si="18"/>
        <v>2.5525203610909788E-2</v>
      </c>
      <c r="H114" s="199">
        <f t="shared" si="18"/>
        <v>2.5296550617358599E-2</v>
      </c>
      <c r="I114" s="199">
        <f t="shared" si="18"/>
        <v>2.4934840487795179E-2</v>
      </c>
      <c r="J114" s="199">
        <f t="shared" si="18"/>
        <v>2.4869929672791852E-2</v>
      </c>
      <c r="K114" s="199">
        <f t="shared" si="18"/>
        <v>2.4364113618501569E-2</v>
      </c>
      <c r="L114" s="199">
        <f t="shared" si="18"/>
        <v>2.4114110085646196E-2</v>
      </c>
      <c r="M114" s="199">
        <f t="shared" si="18"/>
        <v>2.4206265732861873E-2</v>
      </c>
      <c r="N114" s="199">
        <f t="shared" si="18"/>
        <v>2.3781055726083848E-2</v>
      </c>
      <c r="O114" s="199">
        <f t="shared" si="18"/>
        <v>2.4335256276063946E-2</v>
      </c>
      <c r="P114" s="199">
        <f t="shared" si="18"/>
        <v>2.4258069753381586E-2</v>
      </c>
      <c r="Q114" s="199">
        <f t="shared" si="18"/>
        <v>2.4267609231725835E-2</v>
      </c>
    </row>
    <row r="115" spans="1:17" x14ac:dyDescent="0.25">
      <c r="A115" s="142" t="s">
        <v>246</v>
      </c>
      <c r="B115" s="199">
        <f t="shared" ref="B115:Q115" si="19">IF(B$53=0,0,B$53/B$31)</f>
        <v>2.5549896591468926E-3</v>
      </c>
      <c r="C115" s="199">
        <f t="shared" si="19"/>
        <v>5.8642809116225391E-3</v>
      </c>
      <c r="D115" s="199">
        <f t="shared" si="19"/>
        <v>8.4975859108138135E-3</v>
      </c>
      <c r="E115" s="199">
        <f t="shared" si="19"/>
        <v>1.0810776494787813E-2</v>
      </c>
      <c r="F115" s="199">
        <f t="shared" si="19"/>
        <v>9.8903753674590908E-3</v>
      </c>
      <c r="G115" s="199">
        <f t="shared" si="19"/>
        <v>1.4225169205992521E-2</v>
      </c>
      <c r="H115" s="199">
        <f t="shared" si="19"/>
        <v>1.6557089376554888E-2</v>
      </c>
      <c r="I115" s="199">
        <f t="shared" si="19"/>
        <v>2.0245994270934733E-2</v>
      </c>
      <c r="J115" s="199">
        <f t="shared" si="19"/>
        <v>2.0907987960337257E-2</v>
      </c>
      <c r="K115" s="199">
        <f t="shared" si="19"/>
        <v>2.606655877664131E-2</v>
      </c>
      <c r="L115" s="199">
        <f t="shared" si="19"/>
        <v>2.8616222666551065E-2</v>
      </c>
      <c r="M115" s="199">
        <f t="shared" si="19"/>
        <v>2.7676372244145257E-2</v>
      </c>
      <c r="N115" s="199">
        <f t="shared" si="19"/>
        <v>3.2012881362748123E-2</v>
      </c>
      <c r="O115" s="199">
        <f t="shared" si="19"/>
        <v>2.6360860713624427E-2</v>
      </c>
      <c r="P115" s="199">
        <f t="shared" si="19"/>
        <v>2.7148048348227882E-2</v>
      </c>
      <c r="Q115" s="199">
        <f t="shared" si="19"/>
        <v>2.7050759869200667E-2</v>
      </c>
    </row>
    <row r="116" spans="1:17" x14ac:dyDescent="0.25">
      <c r="A116" s="127" t="s">
        <v>237</v>
      </c>
      <c r="B116" s="200">
        <f t="shared" ref="B116:Q116" si="20">IF(B$54=0,0,B$54/B$31)</f>
        <v>0.81171027143231211</v>
      </c>
      <c r="C116" s="200">
        <f t="shared" si="20"/>
        <v>0.80181096422348996</v>
      </c>
      <c r="D116" s="200">
        <f t="shared" si="20"/>
        <v>0.79921102171211034</v>
      </c>
      <c r="E116" s="200">
        <f t="shared" si="20"/>
        <v>0.7969271379470152</v>
      </c>
      <c r="F116" s="200">
        <f t="shared" si="20"/>
        <v>0.79783587811163681</v>
      </c>
      <c r="G116" s="200">
        <f t="shared" si="20"/>
        <v>0.79355600366400159</v>
      </c>
      <c r="H116" s="200">
        <f t="shared" si="20"/>
        <v>0.79125362760560747</v>
      </c>
      <c r="I116" s="200">
        <f t="shared" si="20"/>
        <v>0.78761145905381413</v>
      </c>
      <c r="J116" s="200">
        <f t="shared" si="20"/>
        <v>0.78695785245075422</v>
      </c>
      <c r="K116" s="200">
        <f t="shared" si="20"/>
        <v>0.78186463781462623</v>
      </c>
      <c r="L116" s="200">
        <f t="shared" si="20"/>
        <v>0.77934727672688997</v>
      </c>
      <c r="M116" s="200">
        <f t="shared" si="20"/>
        <v>0.78027521977499903</v>
      </c>
      <c r="N116" s="200">
        <f t="shared" si="20"/>
        <v>0.77599365177892476</v>
      </c>
      <c r="O116" s="200">
        <f t="shared" si="20"/>
        <v>0.78157406451704803</v>
      </c>
      <c r="P116" s="200">
        <f t="shared" si="20"/>
        <v>0.78079685010539956</v>
      </c>
      <c r="Q116" s="200">
        <f t="shared" si="20"/>
        <v>0.78089290599431782</v>
      </c>
    </row>
    <row r="117" spans="1:17" x14ac:dyDescent="0.25">
      <c r="A117" s="142" t="s">
        <v>245</v>
      </c>
      <c r="B117" s="199">
        <f t="shared" ref="B117:Q117" si="21">IF(B$55=0,0,B$55/B$31)</f>
        <v>0.80671711851566819</v>
      </c>
      <c r="C117" s="199">
        <f t="shared" si="21"/>
        <v>0.79035054549613426</v>
      </c>
      <c r="D117" s="199">
        <f t="shared" si="21"/>
        <v>0.78260440034160395</v>
      </c>
      <c r="E117" s="199">
        <f t="shared" si="21"/>
        <v>0.775799905594866</v>
      </c>
      <c r="F117" s="199">
        <f t="shared" si="21"/>
        <v>0.77850736285290156</v>
      </c>
      <c r="G117" s="199">
        <f t="shared" si="21"/>
        <v>0.76575610832729379</v>
      </c>
      <c r="H117" s="199">
        <f t="shared" si="21"/>
        <v>0.75889651852075801</v>
      </c>
      <c r="I117" s="199">
        <f t="shared" si="21"/>
        <v>0.74804521463385532</v>
      </c>
      <c r="J117" s="199">
        <f t="shared" si="21"/>
        <v>0.74609789018375583</v>
      </c>
      <c r="K117" s="199">
        <f t="shared" si="21"/>
        <v>0.73092340855504712</v>
      </c>
      <c r="L117" s="199">
        <f t="shared" si="21"/>
        <v>0.72342330256938614</v>
      </c>
      <c r="M117" s="199">
        <f t="shared" si="21"/>
        <v>0.72618797198585616</v>
      </c>
      <c r="N117" s="199">
        <f t="shared" si="21"/>
        <v>0.71343167178251554</v>
      </c>
      <c r="O117" s="199">
        <f t="shared" si="21"/>
        <v>0.73005768828191842</v>
      </c>
      <c r="P117" s="199">
        <f t="shared" si="21"/>
        <v>0.72774209260144762</v>
      </c>
      <c r="Q117" s="199">
        <f t="shared" si="21"/>
        <v>0.7280282769517753</v>
      </c>
    </row>
    <row r="118" spans="1:17" x14ac:dyDescent="0.25">
      <c r="A118" s="142" t="s">
        <v>244</v>
      </c>
      <c r="B118" s="199">
        <f t="shared" ref="B118:Q118" si="22">IF(B$66=0,0,B$66/B$31)</f>
        <v>4.9931529166439143E-3</v>
      </c>
      <c r="C118" s="199">
        <f t="shared" si="22"/>
        <v>1.1460418727355724E-2</v>
      </c>
      <c r="D118" s="199">
        <f t="shared" si="22"/>
        <v>1.660662137050644E-2</v>
      </c>
      <c r="E118" s="199">
        <f t="shared" si="22"/>
        <v>2.1127232352149215E-2</v>
      </c>
      <c r="F118" s="199">
        <f t="shared" si="22"/>
        <v>1.9328515258735152E-2</v>
      </c>
      <c r="G118" s="199">
        <f t="shared" si="22"/>
        <v>2.7799895336707819E-2</v>
      </c>
      <c r="H118" s="199">
        <f t="shared" si="22"/>
        <v>3.2357109084849511E-2</v>
      </c>
      <c r="I118" s="199">
        <f t="shared" si="22"/>
        <v>3.956624441995877E-2</v>
      </c>
      <c r="J118" s="199">
        <f t="shared" si="22"/>
        <v>4.0859962266998361E-2</v>
      </c>
      <c r="K118" s="199">
        <f t="shared" si="22"/>
        <v>5.0941229259579127E-2</v>
      </c>
      <c r="L118" s="199">
        <f t="shared" si="22"/>
        <v>5.5923974157503824E-2</v>
      </c>
      <c r="M118" s="199">
        <f t="shared" si="22"/>
        <v>5.4087247789142825E-2</v>
      </c>
      <c r="N118" s="199">
        <f t="shared" si="22"/>
        <v>6.2561979996409167E-2</v>
      </c>
      <c r="O118" s="199">
        <f t="shared" si="22"/>
        <v>5.1516376235129648E-2</v>
      </c>
      <c r="P118" s="199">
        <f t="shared" si="22"/>
        <v>5.3054757503951944E-2</v>
      </c>
      <c r="Q118" s="199">
        <f t="shared" si="22"/>
        <v>5.2864629042542473E-2</v>
      </c>
    </row>
    <row r="119" spans="1:17" x14ac:dyDescent="0.25">
      <c r="A119" s="127" t="s">
        <v>236</v>
      </c>
      <c r="B119" s="200">
        <f t="shared" ref="B119:Q119" si="23">IF(B$67=0,0,B$67/B$31)</f>
        <v>9.521199272836714E-2</v>
      </c>
      <c r="C119" s="200">
        <f t="shared" si="23"/>
        <v>9.472082688905388E-2</v>
      </c>
      <c r="D119" s="200">
        <f t="shared" si="23"/>
        <v>9.494566923972636E-2</v>
      </c>
      <c r="E119" s="200">
        <f t="shared" si="23"/>
        <v>9.5143178912405299E-2</v>
      </c>
      <c r="F119" s="200">
        <f t="shared" si="23"/>
        <v>9.5064591299844792E-2</v>
      </c>
      <c r="G119" s="200">
        <f t="shared" si="23"/>
        <v>9.5434713726466752E-2</v>
      </c>
      <c r="H119" s="200">
        <f t="shared" si="23"/>
        <v>9.5633822607850041E-2</v>
      </c>
      <c r="I119" s="200">
        <f t="shared" si="23"/>
        <v>9.5948796394826563E-2</v>
      </c>
      <c r="J119" s="200">
        <f t="shared" si="23"/>
        <v>9.6005320123487475E-2</v>
      </c>
      <c r="K119" s="200">
        <f t="shared" si="23"/>
        <v>9.644577999760176E-2</v>
      </c>
      <c r="L119" s="200">
        <f t="shared" si="23"/>
        <v>9.6663480728283582E-2</v>
      </c>
      <c r="M119" s="200">
        <f t="shared" si="23"/>
        <v>9.6583232455364529E-2</v>
      </c>
      <c r="N119" s="200">
        <f t="shared" si="23"/>
        <v>9.6953501339614084E-2</v>
      </c>
      <c r="O119" s="200">
        <f t="shared" si="23"/>
        <v>9.6470908700634281E-2</v>
      </c>
      <c r="P119" s="200">
        <f t="shared" si="23"/>
        <v>9.6538122000361812E-2</v>
      </c>
      <c r="Q119" s="200">
        <f t="shared" si="23"/>
        <v>9.6529815112126424E-2</v>
      </c>
    </row>
    <row r="120" spans="1:17" x14ac:dyDescent="0.25">
      <c r="A120" s="142" t="s">
        <v>243</v>
      </c>
      <c r="B120" s="199">
        <f t="shared" ref="B120:Q120" si="24">IF(B$68=0,0,B$68/B$31)</f>
        <v>9.4116997160161336E-2</v>
      </c>
      <c r="C120" s="199">
        <f t="shared" si="24"/>
        <v>9.2207563641215656E-2</v>
      </c>
      <c r="D120" s="199">
        <f t="shared" si="24"/>
        <v>9.1303846706520433E-2</v>
      </c>
      <c r="E120" s="199">
        <f t="shared" si="24"/>
        <v>9.0509988986067672E-2</v>
      </c>
      <c r="F120" s="199">
        <f t="shared" si="24"/>
        <v>9.0825858999505182E-2</v>
      </c>
      <c r="G120" s="199">
        <f t="shared" si="24"/>
        <v>8.9338212638184242E-2</v>
      </c>
      <c r="H120" s="199">
        <f t="shared" si="24"/>
        <v>8.8537927160755092E-2</v>
      </c>
      <c r="I120" s="199">
        <f t="shared" si="24"/>
        <v>8.7271941707283113E-2</v>
      </c>
      <c r="J120" s="199">
        <f t="shared" si="24"/>
        <v>8.7044753854771492E-2</v>
      </c>
      <c r="K120" s="199">
        <f t="shared" si="24"/>
        <v>8.5274397664755489E-2</v>
      </c>
      <c r="L120" s="199">
        <f t="shared" si="24"/>
        <v>8.4399385299761695E-2</v>
      </c>
      <c r="M120" s="199">
        <f t="shared" si="24"/>
        <v>8.4721930065016549E-2</v>
      </c>
      <c r="N120" s="199">
        <f t="shared" si="24"/>
        <v>8.3233695041293465E-2</v>
      </c>
      <c r="O120" s="199">
        <f t="shared" si="24"/>
        <v>8.5173396966223808E-2</v>
      </c>
      <c r="P120" s="199">
        <f t="shared" si="24"/>
        <v>8.4903244136835573E-2</v>
      </c>
      <c r="Q120" s="199">
        <f t="shared" si="24"/>
        <v>8.4936632311040428E-2</v>
      </c>
    </row>
    <row r="121" spans="1:17" x14ac:dyDescent="0.25">
      <c r="A121" s="140" t="s">
        <v>242</v>
      </c>
      <c r="B121" s="198">
        <f t="shared" ref="B121:Q121" si="25">IF(B$79=0,0,B$79/B$31)</f>
        <v>1.094995568205816E-3</v>
      </c>
      <c r="C121" s="198">
        <f t="shared" si="25"/>
        <v>2.513263247838226E-3</v>
      </c>
      <c r="D121" s="198">
        <f t="shared" si="25"/>
        <v>3.6418225332059211E-3</v>
      </c>
      <c r="E121" s="198">
        <f t="shared" si="25"/>
        <v>4.6331899263376292E-3</v>
      </c>
      <c r="F121" s="198">
        <f t="shared" si="25"/>
        <v>4.2387323003396102E-3</v>
      </c>
      <c r="G121" s="198">
        <f t="shared" si="25"/>
        <v>6.0965010882825027E-3</v>
      </c>
      <c r="H121" s="198">
        <f t="shared" si="25"/>
        <v>7.0958954470949449E-3</v>
      </c>
      <c r="I121" s="198">
        <f t="shared" si="25"/>
        <v>8.6768546875434505E-3</v>
      </c>
      <c r="J121" s="198">
        <f t="shared" si="25"/>
        <v>8.9605662687159728E-3</v>
      </c>
      <c r="K121" s="198">
        <f t="shared" si="25"/>
        <v>1.1171382332846268E-2</v>
      </c>
      <c r="L121" s="198">
        <f t="shared" si="25"/>
        <v>1.2264095428521891E-2</v>
      </c>
      <c r="M121" s="198">
        <f t="shared" si="25"/>
        <v>1.1861302390347973E-2</v>
      </c>
      <c r="N121" s="198">
        <f t="shared" si="25"/>
        <v>1.3719806298320626E-2</v>
      </c>
      <c r="O121" s="198">
        <f t="shared" si="25"/>
        <v>1.1297511734410461E-2</v>
      </c>
      <c r="P121" s="198">
        <f t="shared" si="25"/>
        <v>1.1634877863526238E-2</v>
      </c>
      <c r="Q121" s="198">
        <f t="shared" si="25"/>
        <v>1.1593182801085997E-2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3.6455392027885447E-2</v>
      </c>
      <c r="C124" s="203">
        <f t="shared" si="27"/>
        <v>3.6455392027885447E-2</v>
      </c>
      <c r="D124" s="203">
        <f t="shared" si="27"/>
        <v>3.6455392027885447E-2</v>
      </c>
      <c r="E124" s="203">
        <f t="shared" si="27"/>
        <v>3.6455392027885447E-2</v>
      </c>
      <c r="F124" s="203">
        <f t="shared" si="27"/>
        <v>3.6455392027885447E-2</v>
      </c>
      <c r="G124" s="203">
        <f t="shared" si="27"/>
        <v>3.6455392027885447E-2</v>
      </c>
      <c r="H124" s="203">
        <f t="shared" si="27"/>
        <v>3.6455392027885447E-2</v>
      </c>
      <c r="I124" s="203">
        <f t="shared" si="27"/>
        <v>3.6455392027885447E-2</v>
      </c>
      <c r="J124" s="203">
        <f t="shared" si="27"/>
        <v>3.6455392027885447E-2</v>
      </c>
      <c r="K124" s="203">
        <f t="shared" si="27"/>
        <v>3.6455392027885447E-2</v>
      </c>
      <c r="L124" s="203">
        <f t="shared" si="27"/>
        <v>3.6455392027885447E-2</v>
      </c>
      <c r="M124" s="203">
        <f t="shared" si="27"/>
        <v>3.6455392027885447E-2</v>
      </c>
      <c r="N124" s="203">
        <f t="shared" si="27"/>
        <v>3.6455392027885447E-2</v>
      </c>
      <c r="O124" s="203">
        <f t="shared" si="27"/>
        <v>3.6455392027885447E-2</v>
      </c>
      <c r="P124" s="203">
        <f t="shared" si="27"/>
        <v>3.6455392027885447E-2</v>
      </c>
      <c r="Q124" s="203">
        <f t="shared" si="27"/>
        <v>3.6455392027885447E-2</v>
      </c>
    </row>
    <row r="125" spans="1:17" x14ac:dyDescent="0.25">
      <c r="A125" s="76" t="s">
        <v>82</v>
      </c>
      <c r="B125" s="202">
        <f t="shared" ref="B125:Q125" si="28">IF(B$83=0,0,B$83/B$81)</f>
        <v>1.6074533440834763E-2</v>
      </c>
      <c r="C125" s="202">
        <f t="shared" si="28"/>
        <v>1.6074533440834763E-2</v>
      </c>
      <c r="D125" s="202">
        <f t="shared" si="28"/>
        <v>1.6074533440834763E-2</v>
      </c>
      <c r="E125" s="202">
        <f t="shared" si="28"/>
        <v>1.6074533440834763E-2</v>
      </c>
      <c r="F125" s="202">
        <f t="shared" si="28"/>
        <v>1.6074533440834763E-2</v>
      </c>
      <c r="G125" s="202">
        <f t="shared" si="28"/>
        <v>1.6074533440834763E-2</v>
      </c>
      <c r="H125" s="202">
        <f t="shared" si="28"/>
        <v>1.6074533440834763E-2</v>
      </c>
      <c r="I125" s="202">
        <f t="shared" si="28"/>
        <v>1.6074533440834763E-2</v>
      </c>
      <c r="J125" s="202">
        <f t="shared" si="28"/>
        <v>1.6074533440834763E-2</v>
      </c>
      <c r="K125" s="202">
        <f t="shared" si="28"/>
        <v>1.6074533440834763E-2</v>
      </c>
      <c r="L125" s="202">
        <f t="shared" si="28"/>
        <v>1.6074533440834763E-2</v>
      </c>
      <c r="M125" s="202">
        <f t="shared" si="28"/>
        <v>1.6074533440834763E-2</v>
      </c>
      <c r="N125" s="202">
        <f t="shared" si="28"/>
        <v>1.6074533440834763E-2</v>
      </c>
      <c r="O125" s="202">
        <f t="shared" si="28"/>
        <v>1.6074533440834763E-2</v>
      </c>
      <c r="P125" s="202">
        <f t="shared" si="28"/>
        <v>1.6074533440834763E-2</v>
      </c>
      <c r="Q125" s="202">
        <f t="shared" si="28"/>
        <v>1.6074533440834763E-2</v>
      </c>
    </row>
    <row r="126" spans="1:17" x14ac:dyDescent="0.25">
      <c r="A126" s="76" t="s">
        <v>81</v>
      </c>
      <c r="B126" s="202">
        <f t="shared" ref="B126:Q126" si="29">IF(B$84=0,0,B$84/B$81)</f>
        <v>0.1246843682044752</v>
      </c>
      <c r="C126" s="202">
        <f t="shared" si="29"/>
        <v>0.1246843682044752</v>
      </c>
      <c r="D126" s="202">
        <f t="shared" si="29"/>
        <v>0.1246843682044752</v>
      </c>
      <c r="E126" s="202">
        <f t="shared" si="29"/>
        <v>0.1246843682044752</v>
      </c>
      <c r="F126" s="202">
        <f t="shared" si="29"/>
        <v>0.1246843682044752</v>
      </c>
      <c r="G126" s="202">
        <f t="shared" si="29"/>
        <v>0.12468436820447522</v>
      </c>
      <c r="H126" s="202">
        <f t="shared" si="29"/>
        <v>0.12468436820447522</v>
      </c>
      <c r="I126" s="202">
        <f t="shared" si="29"/>
        <v>0.1246843682044752</v>
      </c>
      <c r="J126" s="202">
        <f t="shared" si="29"/>
        <v>0.1246843682044752</v>
      </c>
      <c r="K126" s="202">
        <f t="shared" si="29"/>
        <v>0.12468436820447522</v>
      </c>
      <c r="L126" s="202">
        <f t="shared" si="29"/>
        <v>0.1246843682044752</v>
      </c>
      <c r="M126" s="202">
        <f t="shared" si="29"/>
        <v>0.12468436820447522</v>
      </c>
      <c r="N126" s="202">
        <f t="shared" si="29"/>
        <v>0.12468436820447522</v>
      </c>
      <c r="O126" s="202">
        <f t="shared" si="29"/>
        <v>0.1246843682044752</v>
      </c>
      <c r="P126" s="202">
        <f t="shared" si="29"/>
        <v>0.1246843682044752</v>
      </c>
      <c r="Q126" s="202">
        <f t="shared" si="29"/>
        <v>0.12468436820447522</v>
      </c>
    </row>
    <row r="127" spans="1:17" x14ac:dyDescent="0.25">
      <c r="A127" s="76" t="s">
        <v>80</v>
      </c>
      <c r="B127" s="202">
        <f t="shared" ref="B127:Q127" si="30">IF(B$85=0,0,B$85/B$81)</f>
        <v>5.505512752205681E-2</v>
      </c>
      <c r="C127" s="202">
        <f t="shared" si="30"/>
        <v>5.5055127522056824E-2</v>
      </c>
      <c r="D127" s="202">
        <f t="shared" si="30"/>
        <v>5.5055127522056817E-2</v>
      </c>
      <c r="E127" s="202">
        <f t="shared" si="30"/>
        <v>5.505512752205681E-2</v>
      </c>
      <c r="F127" s="202">
        <f t="shared" si="30"/>
        <v>5.5055127522056817E-2</v>
      </c>
      <c r="G127" s="202">
        <f t="shared" si="30"/>
        <v>5.5055127522056817E-2</v>
      </c>
      <c r="H127" s="202">
        <f t="shared" si="30"/>
        <v>5.5055127522056817E-2</v>
      </c>
      <c r="I127" s="202">
        <f t="shared" si="30"/>
        <v>5.505512752205681E-2</v>
      </c>
      <c r="J127" s="202">
        <f t="shared" si="30"/>
        <v>5.5055127522056817E-2</v>
      </c>
      <c r="K127" s="202">
        <f t="shared" si="30"/>
        <v>5.5055127522056817E-2</v>
      </c>
      <c r="L127" s="202">
        <f t="shared" si="30"/>
        <v>5.5055127522056817E-2</v>
      </c>
      <c r="M127" s="202">
        <f t="shared" si="30"/>
        <v>5.5055127522056817E-2</v>
      </c>
      <c r="N127" s="202">
        <f t="shared" si="30"/>
        <v>5.5055127522056817E-2</v>
      </c>
      <c r="O127" s="202">
        <f t="shared" si="30"/>
        <v>5.5055127522056817E-2</v>
      </c>
      <c r="P127" s="202">
        <f t="shared" si="30"/>
        <v>5.5055127522056817E-2</v>
      </c>
      <c r="Q127" s="202">
        <f t="shared" si="30"/>
        <v>5.5055127522056817E-2</v>
      </c>
    </row>
    <row r="128" spans="1:17" x14ac:dyDescent="0.25">
      <c r="A128" s="129" t="s">
        <v>79</v>
      </c>
      <c r="B128" s="201">
        <f t="shared" ref="B128:Q128" si="31">IF(B$86=0,0,B$86/B$81)</f>
        <v>0.19071823001538474</v>
      </c>
      <c r="C128" s="201">
        <f t="shared" si="31"/>
        <v>0.19071823001538474</v>
      </c>
      <c r="D128" s="201">
        <f t="shared" si="31"/>
        <v>0.19071823001538474</v>
      </c>
      <c r="E128" s="201">
        <f t="shared" si="31"/>
        <v>0.19071823001538474</v>
      </c>
      <c r="F128" s="201">
        <f t="shared" si="31"/>
        <v>0.19071823001538477</v>
      </c>
      <c r="G128" s="201">
        <f t="shared" si="31"/>
        <v>0.19071823001538477</v>
      </c>
      <c r="H128" s="201">
        <f t="shared" si="31"/>
        <v>0.19071823001538471</v>
      </c>
      <c r="I128" s="201">
        <f t="shared" si="31"/>
        <v>0.19071823001538474</v>
      </c>
      <c r="J128" s="201">
        <f t="shared" si="31"/>
        <v>0.19071823001538471</v>
      </c>
      <c r="K128" s="201">
        <f t="shared" si="31"/>
        <v>0.19071823001538477</v>
      </c>
      <c r="L128" s="201">
        <f t="shared" si="31"/>
        <v>0.19071823001538474</v>
      </c>
      <c r="M128" s="201">
        <f t="shared" si="31"/>
        <v>0.19071823001538471</v>
      </c>
      <c r="N128" s="201">
        <f t="shared" si="31"/>
        <v>0.19071823001538474</v>
      </c>
      <c r="O128" s="201">
        <f t="shared" si="31"/>
        <v>0.19071823001538474</v>
      </c>
      <c r="P128" s="201">
        <f t="shared" si="31"/>
        <v>0.19071823001538474</v>
      </c>
      <c r="Q128" s="201">
        <f t="shared" si="31"/>
        <v>0.19071823001538474</v>
      </c>
    </row>
    <row r="129" spans="1:17" x14ac:dyDescent="0.25">
      <c r="A129" s="72" t="s">
        <v>235</v>
      </c>
      <c r="B129" s="276">
        <f t="shared" ref="B129:Q129" si="32">IF(B$91=0,0,B$91/B$81)</f>
        <v>0.57701234878936303</v>
      </c>
      <c r="C129" s="276">
        <f t="shared" si="32"/>
        <v>0.57701234878936303</v>
      </c>
      <c r="D129" s="276">
        <f t="shared" si="32"/>
        <v>0.57701234878936303</v>
      </c>
      <c r="E129" s="276">
        <f t="shared" si="32"/>
        <v>0.57701234878936303</v>
      </c>
      <c r="F129" s="276">
        <f t="shared" si="32"/>
        <v>0.57701234878936303</v>
      </c>
      <c r="G129" s="276">
        <f t="shared" si="32"/>
        <v>0.57701234878936303</v>
      </c>
      <c r="H129" s="276">
        <f t="shared" si="32"/>
        <v>0.57701234878936303</v>
      </c>
      <c r="I129" s="276">
        <f t="shared" si="32"/>
        <v>0.57701234878936303</v>
      </c>
      <c r="J129" s="276">
        <f t="shared" si="32"/>
        <v>0.57701234878936303</v>
      </c>
      <c r="K129" s="276">
        <f t="shared" si="32"/>
        <v>0.57701234878936303</v>
      </c>
      <c r="L129" s="276">
        <f t="shared" si="32"/>
        <v>0.57701234878936303</v>
      </c>
      <c r="M129" s="276">
        <f t="shared" si="32"/>
        <v>0.57701234878936303</v>
      </c>
      <c r="N129" s="276">
        <f t="shared" si="32"/>
        <v>0.57701234878936303</v>
      </c>
      <c r="O129" s="276">
        <f t="shared" si="32"/>
        <v>0.57701234878936303</v>
      </c>
      <c r="P129" s="276">
        <f t="shared" si="32"/>
        <v>0.57701234878936303</v>
      </c>
      <c r="Q129" s="276">
        <f t="shared" si="32"/>
        <v>0.57701234878936303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118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 t="shared" ref="B133:Q133" si="33">SUM(B$134:B$141)</f>
        <v>418.1123860150467</v>
      </c>
      <c r="C133" s="230">
        <f t="shared" si="33"/>
        <v>410.61699845297687</v>
      </c>
      <c r="D133" s="230">
        <f t="shared" si="33"/>
        <v>378.18362297805925</v>
      </c>
      <c r="E133" s="230">
        <f t="shared" si="33"/>
        <v>395.70486589355573</v>
      </c>
      <c r="F133" s="230">
        <f t="shared" si="33"/>
        <v>382.47486217519645</v>
      </c>
      <c r="G133" s="230">
        <f t="shared" si="33"/>
        <v>365.54121532718858</v>
      </c>
      <c r="H133" s="230">
        <f t="shared" si="33"/>
        <v>359.24494813906881</v>
      </c>
      <c r="I133" s="230">
        <f t="shared" si="33"/>
        <v>339.83818614141637</v>
      </c>
      <c r="J133" s="230">
        <f t="shared" si="33"/>
        <v>334.72606620826298</v>
      </c>
      <c r="K133" s="230">
        <f t="shared" si="33"/>
        <v>329.44167532153455</v>
      </c>
      <c r="L133" s="230">
        <f t="shared" si="33"/>
        <v>318.8808234843417</v>
      </c>
      <c r="M133" s="230">
        <f t="shared" si="33"/>
        <v>306.38607563760928</v>
      </c>
      <c r="N133" s="230">
        <f t="shared" si="33"/>
        <v>318.74656762435575</v>
      </c>
      <c r="O133" s="230">
        <f t="shared" si="33"/>
        <v>362.29996808732301</v>
      </c>
      <c r="P133" s="230">
        <f t="shared" si="33"/>
        <v>343.06709714107649</v>
      </c>
      <c r="Q133" s="230">
        <f t="shared" si="33"/>
        <v>344.56705570378301</v>
      </c>
    </row>
    <row r="134" spans="1:17" x14ac:dyDescent="0.25">
      <c r="A134" s="132" t="s">
        <v>83</v>
      </c>
      <c r="B134" s="229">
        <f>IF(B$6=0,0,B$6/PPA!B$10*1000)</f>
        <v>2.0292872330034388</v>
      </c>
      <c r="C134" s="229">
        <f>IF(C$6=0,0,C$6/PPA!C$10*1000)</f>
        <v>1.9929087501005813</v>
      </c>
      <c r="D134" s="229">
        <f>IF(D$6=0,0,D$6/PPA!D$10*1000)</f>
        <v>1.8354950092598865</v>
      </c>
      <c r="E134" s="229">
        <f>IF(E$6=0,0,E$6/PPA!E$10*1000)</f>
        <v>1.9205334719891145</v>
      </c>
      <c r="F134" s="229">
        <f>IF(F$6=0,0,F$6/PPA!F$10*1000)</f>
        <v>1.8563223207861252</v>
      </c>
      <c r="G134" s="229">
        <f>IF(G$6=0,0,G$6/PPA!G$10*1000)</f>
        <v>1.7741357257312387</v>
      </c>
      <c r="H134" s="229">
        <f>IF(H$6=0,0,H$6/PPA!H$10*1000)</f>
        <v>1.743577112669797</v>
      </c>
      <c r="I134" s="229">
        <f>IF(I$6=0,0,I$6/PPA!I$10*1000)</f>
        <v>1.6493873788254731</v>
      </c>
      <c r="J134" s="229">
        <f>IF(J$6=0,0,J$6/PPA!J$10*1000)</f>
        <v>1.6245759643328224</v>
      </c>
      <c r="K134" s="229">
        <f>IF(K$6=0,0,K$6/PPA!K$10*1000)</f>
        <v>1.5989284415152327</v>
      </c>
      <c r="L134" s="229">
        <f>IF(L$6=0,0,L$6/PPA!L$10*1000)</f>
        <v>1.5476718834230143</v>
      </c>
      <c r="M134" s="229">
        <f>IF(M$6=0,0,M$6/PPA!M$10*1000)</f>
        <v>1.4870292592553127</v>
      </c>
      <c r="N134" s="229">
        <f>IF(N$6=0,0,N$6/PPA!N$10*1000)</f>
        <v>1.5470202794243333</v>
      </c>
      <c r="O134" s="229">
        <f>IF(O$6=0,0,O$6/PPA!O$10*1000)</f>
        <v>1.7584044968490831</v>
      </c>
      <c r="P134" s="229">
        <f>IF(P$6=0,0,P$6/PPA!P$10*1000)</f>
        <v>1.6650587343922487</v>
      </c>
      <c r="Q134" s="229">
        <f>IF(Q$6=0,0,Q$6/PPA!Q$10*1000)</f>
        <v>1.6723387071056737</v>
      </c>
    </row>
    <row r="135" spans="1:17" x14ac:dyDescent="0.25">
      <c r="A135" s="76" t="s">
        <v>82</v>
      </c>
      <c r="B135" s="228">
        <f>IF(B$7=0,0,B$7/PPA!B$10*1000)</f>
        <v>2.8410021262048146</v>
      </c>
      <c r="C135" s="228">
        <f>IF(C$7=0,0,C$7/PPA!C$10*1000)</f>
        <v>2.7900722501408142</v>
      </c>
      <c r="D135" s="228">
        <f>IF(D$7=0,0,D$7/PPA!D$10*1000)</f>
        <v>2.5696930129638416</v>
      </c>
      <c r="E135" s="228">
        <f>IF(E$7=0,0,E$7/PPA!E$10*1000)</f>
        <v>2.68874686078476</v>
      </c>
      <c r="F135" s="228">
        <f>IF(F$7=0,0,F$7/PPA!F$10*1000)</f>
        <v>2.5988512491005755</v>
      </c>
      <c r="G135" s="228">
        <f>IF(G$7=0,0,G$7/PPA!G$10*1000)</f>
        <v>2.4837900160237334</v>
      </c>
      <c r="H135" s="228">
        <f>IF(H$7=0,0,H$7/PPA!H$10*1000)</f>
        <v>2.4410079577377153</v>
      </c>
      <c r="I135" s="228">
        <f>IF(I$7=0,0,I$7/PPA!I$10*1000)</f>
        <v>2.3091423303556629</v>
      </c>
      <c r="J135" s="228">
        <f>IF(J$7=0,0,J$7/PPA!J$10*1000)</f>
        <v>2.2744063500659517</v>
      </c>
      <c r="K135" s="228">
        <f>IF(K$7=0,0,K$7/PPA!K$10*1000)</f>
        <v>2.2384998181213258</v>
      </c>
      <c r="L135" s="228">
        <f>IF(L$7=0,0,L$7/PPA!L$10*1000)</f>
        <v>2.1667406367922202</v>
      </c>
      <c r="M135" s="228">
        <f>IF(M$7=0,0,M$7/PPA!M$10*1000)</f>
        <v>2.0818409629574379</v>
      </c>
      <c r="N135" s="228">
        <f>IF(N$7=0,0,N$7/PPA!N$10*1000)</f>
        <v>2.1658283911940672</v>
      </c>
      <c r="O135" s="228">
        <f>IF(O$7=0,0,O$7/PPA!O$10*1000)</f>
        <v>2.4617662955887165</v>
      </c>
      <c r="P135" s="228">
        <f>IF(P$7=0,0,P$7/PPA!P$10*1000)</f>
        <v>2.3310822281491483</v>
      </c>
      <c r="Q135" s="228">
        <f>IF(Q$7=0,0,Q$7/PPA!Q$10*1000)</f>
        <v>2.341274189947943</v>
      </c>
    </row>
    <row r="136" spans="1:17" x14ac:dyDescent="0.25">
      <c r="A136" s="76" t="s">
        <v>81</v>
      </c>
      <c r="B136" s="228">
        <f>IF(B$8=0,0,B$8/PPA!B$10*1000)</f>
        <v>16.234297864027511</v>
      </c>
      <c r="C136" s="228">
        <f>IF(C$8=0,0,C$8/PPA!C$10*1000)</f>
        <v>15.943270000804651</v>
      </c>
      <c r="D136" s="228">
        <f>IF(D$8=0,0,D$8/PPA!D$10*1000)</f>
        <v>14.683960074079092</v>
      </c>
      <c r="E136" s="228">
        <f>IF(E$8=0,0,E$8/PPA!E$10*1000)</f>
        <v>15.364267775912916</v>
      </c>
      <c r="F136" s="228">
        <f>IF(F$8=0,0,F$8/PPA!F$10*1000)</f>
        <v>14.850578566289002</v>
      </c>
      <c r="G136" s="228">
        <f>IF(G$8=0,0,G$8/PPA!G$10*1000)</f>
        <v>14.193085805849909</v>
      </c>
      <c r="H136" s="228">
        <f>IF(H$8=0,0,H$8/PPA!H$10*1000)</f>
        <v>13.948616901358376</v>
      </c>
      <c r="I136" s="228">
        <f>IF(I$8=0,0,I$8/PPA!I$10*1000)</f>
        <v>13.195099030603785</v>
      </c>
      <c r="J136" s="228">
        <f>IF(J$8=0,0,J$8/PPA!J$10*1000)</f>
        <v>12.996607714662579</v>
      </c>
      <c r="K136" s="228">
        <f>IF(K$8=0,0,K$8/PPA!K$10*1000)</f>
        <v>12.791427532121862</v>
      </c>
      <c r="L136" s="228">
        <f>IF(L$8=0,0,L$8/PPA!L$10*1000)</f>
        <v>12.381375067384115</v>
      </c>
      <c r="M136" s="228">
        <f>IF(M$8=0,0,M$8/PPA!M$10*1000)</f>
        <v>11.896234074042502</v>
      </c>
      <c r="N136" s="228">
        <f>IF(N$8=0,0,N$8/PPA!N$10*1000)</f>
        <v>12.376162235394666</v>
      </c>
      <c r="O136" s="228">
        <f>IF(O$8=0,0,O$8/PPA!O$10*1000)</f>
        <v>14.067235974792665</v>
      </c>
      <c r="P136" s="228">
        <f>IF(P$8=0,0,P$8/PPA!P$10*1000)</f>
        <v>13.32046987513799</v>
      </c>
      <c r="Q136" s="228">
        <f>IF(Q$8=0,0,Q$8/PPA!Q$10*1000)</f>
        <v>13.378709656845389</v>
      </c>
    </row>
    <row r="137" spans="1:17" x14ac:dyDescent="0.25">
      <c r="A137" s="76" t="s">
        <v>80</v>
      </c>
      <c r="B137" s="228">
        <f>IF(B$9=0,0,B$9/PPA!B$10*1000)</f>
        <v>8.1171489320137553</v>
      </c>
      <c r="C137" s="228">
        <f>IF(C$9=0,0,C$9/PPA!C$10*1000)</f>
        <v>7.9716350004023253</v>
      </c>
      <c r="D137" s="228">
        <f>IF(D$9=0,0,D$9/PPA!D$10*1000)</f>
        <v>7.341980037039546</v>
      </c>
      <c r="E137" s="228">
        <f>IF(E$9=0,0,E$9/PPA!E$10*1000)</f>
        <v>7.682133887956458</v>
      </c>
      <c r="F137" s="228">
        <f>IF(F$9=0,0,F$9/PPA!F$10*1000)</f>
        <v>7.425289283144501</v>
      </c>
      <c r="G137" s="228">
        <f>IF(G$9=0,0,G$9/PPA!G$10*1000)</f>
        <v>7.0965429029249547</v>
      </c>
      <c r="H137" s="228">
        <f>IF(H$9=0,0,H$9/PPA!H$10*1000)</f>
        <v>6.9743084506791879</v>
      </c>
      <c r="I137" s="228">
        <f>IF(I$9=0,0,I$9/PPA!I$10*1000)</f>
        <v>6.5975495153018926</v>
      </c>
      <c r="J137" s="228">
        <f>IF(J$9=0,0,J$9/PPA!J$10*1000)</f>
        <v>6.4983038573312895</v>
      </c>
      <c r="K137" s="228">
        <f>IF(K$9=0,0,K$9/PPA!K$10*1000)</f>
        <v>6.3957137660609309</v>
      </c>
      <c r="L137" s="228">
        <f>IF(L$9=0,0,L$9/PPA!L$10*1000)</f>
        <v>6.1906875336920573</v>
      </c>
      <c r="M137" s="228">
        <f>IF(M$9=0,0,M$9/PPA!M$10*1000)</f>
        <v>5.9481170370212508</v>
      </c>
      <c r="N137" s="228">
        <f>IF(N$9=0,0,N$9/PPA!N$10*1000)</f>
        <v>6.1880811176973332</v>
      </c>
      <c r="O137" s="228">
        <f>IF(O$9=0,0,O$9/PPA!O$10*1000)</f>
        <v>7.0336179873963323</v>
      </c>
      <c r="P137" s="228">
        <f>IF(P$9=0,0,P$9/PPA!P$10*1000)</f>
        <v>6.6602349375689949</v>
      </c>
      <c r="Q137" s="228">
        <f>IF(Q$9=0,0,Q$9/PPA!Q$10*1000)</f>
        <v>6.6893548284226947</v>
      </c>
    </row>
    <row r="138" spans="1:17" x14ac:dyDescent="0.25">
      <c r="A138" s="129" t="s">
        <v>79</v>
      </c>
      <c r="B138" s="227">
        <f>IF(B$10=0,0,B$10/PPA!B$10*1000)</f>
        <v>4.8702893592082521</v>
      </c>
      <c r="C138" s="227">
        <f>IF(C$10=0,0,C$10/PPA!C$10*1000)</f>
        <v>4.7829810002413948</v>
      </c>
      <c r="D138" s="227">
        <f>IF(D$10=0,0,D$10/PPA!D$10*1000)</f>
        <v>4.4051880222237276</v>
      </c>
      <c r="E138" s="227">
        <f>IF(E$10=0,0,E$10/PPA!E$10*1000)</f>
        <v>4.6092803327738752</v>
      </c>
      <c r="F138" s="227">
        <f>IF(F$10=0,0,F$10/PPA!F$10*1000)</f>
        <v>4.4551735698867008</v>
      </c>
      <c r="G138" s="227">
        <f>IF(G$10=0,0,G$10/PPA!G$10*1000)</f>
        <v>4.2579257417549723</v>
      </c>
      <c r="H138" s="227">
        <f>IF(H$10=0,0,H$10/PPA!H$10*1000)</f>
        <v>4.184585070407512</v>
      </c>
      <c r="I138" s="227">
        <f>IF(I$10=0,0,I$10/PPA!I$10*1000)</f>
        <v>3.9585297091811356</v>
      </c>
      <c r="J138" s="227">
        <f>IF(J$10=0,0,J$10/PPA!J$10*1000)</f>
        <v>3.8989823143987725</v>
      </c>
      <c r="K138" s="227">
        <f>IF(K$10=0,0,K$10/PPA!K$10*1000)</f>
        <v>3.8374282596365581</v>
      </c>
      <c r="L138" s="227">
        <f>IF(L$10=0,0,L$10/PPA!L$10*1000)</f>
        <v>3.7144125202152343</v>
      </c>
      <c r="M138" s="227">
        <f>IF(M$10=0,0,M$10/PPA!M$10*1000)</f>
        <v>3.5688702222127504</v>
      </c>
      <c r="N138" s="227">
        <f>IF(N$10=0,0,N$10/PPA!N$10*1000)</f>
        <v>3.7128486706184001</v>
      </c>
      <c r="O138" s="227">
        <f>IF(O$10=0,0,O$10/PPA!O$10*1000)</f>
        <v>4.2201707924377985</v>
      </c>
      <c r="P138" s="227">
        <f>IF(P$10=0,0,P$10/PPA!P$10*1000)</f>
        <v>3.9961409625413968</v>
      </c>
      <c r="Q138" s="227">
        <f>IF(Q$10=0,0,Q$10/PPA!Q$10*1000)</f>
        <v>4.0136128970536165</v>
      </c>
    </row>
    <row r="139" spans="1:17" x14ac:dyDescent="0.25">
      <c r="A139" s="127" t="s">
        <v>241</v>
      </c>
      <c r="B139" s="225">
        <f>IF(B$15=0,0,B$15/PPA!B$10*1000)</f>
        <v>8.9081259619426429</v>
      </c>
      <c r="C139" s="225">
        <f>IF(C$15=0,0,C$15/PPA!C$10*1000)</f>
        <v>9.2330761315564569</v>
      </c>
      <c r="D139" s="225">
        <f>IF(D$15=0,0,D$15/PPA!D$10*1000)</f>
        <v>8.7150433202331481</v>
      </c>
      <c r="E139" s="225">
        <f>IF(E$15=0,0,E$15/PPA!E$10*1000)</f>
        <v>9.3129870197103788</v>
      </c>
      <c r="F139" s="225">
        <f>IF(F$15=0,0,F$15/PPA!F$10*1000)</f>
        <v>8.9269384841573629</v>
      </c>
      <c r="G139" s="225">
        <f>IF(G$15=0,0,G$15/PPA!G$10*1000)</f>
        <v>8.8678459384404675</v>
      </c>
      <c r="H139" s="225">
        <f>IF(H$15=0,0,H$15/PPA!H$10*1000)</f>
        <v>8.8928136588858457</v>
      </c>
      <c r="I139" s="225">
        <f>IF(I$15=0,0,I$15/PPA!I$10*1000)</f>
        <v>8.6783542009357646</v>
      </c>
      <c r="J139" s="225">
        <f>IF(J$15=0,0,J$15/PPA!J$10*1000)</f>
        <v>8.5948136698177802</v>
      </c>
      <c r="K139" s="225">
        <f>IF(K$15=0,0,K$15/PPA!K$10*1000)</f>
        <v>8.8196380354899322</v>
      </c>
      <c r="L139" s="225">
        <f>IF(L$15=0,0,L$15/PPA!L$10*1000)</f>
        <v>8.7093825404073097</v>
      </c>
      <c r="M139" s="225">
        <f>IF(M$15=0,0,M$15/PPA!M$10*1000)</f>
        <v>8.3070359124925872</v>
      </c>
      <c r="N139" s="225">
        <f>IF(N$15=0,0,N$15/PPA!N$10*1000)</f>
        <v>8.93538863227284</v>
      </c>
      <c r="O139" s="225">
        <f>IF(O$15=0,0,O$15/PPA!O$10*1000)</f>
        <v>9.7219218664807787</v>
      </c>
      <c r="P139" s="225">
        <f>IF(P$15=0,0,P$15/PPA!P$10*1000)</f>
        <v>9.2631176904658705</v>
      </c>
      <c r="Q139" s="225">
        <f>IF(Q$15=0,0,Q$15/PPA!Q$10*1000)</f>
        <v>9.296506633479682</v>
      </c>
    </row>
    <row r="140" spans="1:17" x14ac:dyDescent="0.25">
      <c r="A140" s="127" t="s">
        <v>240</v>
      </c>
      <c r="B140" s="226">
        <f>IF(B$16=0,0,B$16/PPA!B$10*1000)</f>
        <v>355.3163990676627</v>
      </c>
      <c r="C140" s="226">
        <f>IF(C$16=0,0,C$16/PPA!C$10*1000)</f>
        <v>347.3851083607164</v>
      </c>
      <c r="D140" s="226">
        <f>IF(D$16=0,0,D$16/PPA!D$10*1000)</f>
        <v>319.26550056840864</v>
      </c>
      <c r="E140" s="226">
        <f>IF(E$16=0,0,E$16/PPA!E$10*1000)</f>
        <v>333.43138983396085</v>
      </c>
      <c r="F140" s="226">
        <f>IF(F$16=0,0,F$16/PPA!F$10*1000)</f>
        <v>322.52406762592699</v>
      </c>
      <c r="G140" s="226">
        <f>IF(G$16=0,0,G$16/PPA!G$10*1000)</f>
        <v>307.16156488881791</v>
      </c>
      <c r="H140" s="226">
        <f>IF(H$16=0,0,H$16/PPA!H$10*1000)</f>
        <v>301.29823085647303</v>
      </c>
      <c r="I140" s="226">
        <f>IF(I$16=0,0,I$16/PPA!I$10*1000)</f>
        <v>284.16489241857767</v>
      </c>
      <c r="J140" s="226">
        <f>IF(J$16=0,0,J$16/PPA!J$10*1000)</f>
        <v>279.73879040472548</v>
      </c>
      <c r="K140" s="226">
        <f>IF(K$16=0,0,K$16/PPA!K$10*1000)</f>
        <v>274.16084383416671</v>
      </c>
      <c r="L140" s="226">
        <f>IF(L$16=0,0,L$16/PPA!L$10*1000)</f>
        <v>264.81636987930051</v>
      </c>
      <c r="M140" s="226">
        <f>IF(M$16=0,0,M$16/PPA!M$10*1000)</f>
        <v>254.6368683640884</v>
      </c>
      <c r="N140" s="226">
        <f>IF(N$16=0,0,N$16/PPA!N$10*1000)</f>
        <v>263.96481911492566</v>
      </c>
      <c r="O140" s="226">
        <f>IF(O$16=0,0,O$16/PPA!O$10*1000)</f>
        <v>301.43257985937601</v>
      </c>
      <c r="P140" s="226">
        <f>IF(P$16=0,0,P$16/PPA!P$10*1000)</f>
        <v>285.24628673400787</v>
      </c>
      <c r="Q140" s="226">
        <f>IF(Q$16=0,0,Q$16/PPA!Q$10*1000)</f>
        <v>286.51635516097326</v>
      </c>
    </row>
    <row r="141" spans="1:17" x14ac:dyDescent="0.25">
      <c r="A141" s="72" t="s">
        <v>239</v>
      </c>
      <c r="B141" s="258">
        <f>IF(B$29=0,0,B$29/PPA!B$10*1000)</f>
        <v>19.795835470983565</v>
      </c>
      <c r="C141" s="258">
        <f>IF(C$29=0,0,C$29/PPA!C$10*1000)</f>
        <v>20.517946959014264</v>
      </c>
      <c r="D141" s="258">
        <f>IF(D$29=0,0,D$29/PPA!D$10*1000)</f>
        <v>19.366762933851355</v>
      </c>
      <c r="E141" s="258">
        <f>IF(E$29=0,0,E$29/PPA!E$10*1000)</f>
        <v>20.695526710467419</v>
      </c>
      <c r="F141" s="258">
        <f>IF(F$29=0,0,F$29/PPA!F$10*1000)</f>
        <v>19.837641075905172</v>
      </c>
      <c r="G141" s="258">
        <f>IF(G$29=0,0,G$29/PPA!G$10*1000)</f>
        <v>19.706324307645399</v>
      </c>
      <c r="H141" s="258">
        <f>IF(H$29=0,0,H$29/PPA!H$10*1000)</f>
        <v>19.76180813085735</v>
      </c>
      <c r="I141" s="258">
        <f>IF(I$29=0,0,I$29/PPA!I$10*1000)</f>
        <v>19.285231557634948</v>
      </c>
      <c r="J141" s="258">
        <f>IF(J$29=0,0,J$29/PPA!J$10*1000)</f>
        <v>19.099585932928324</v>
      </c>
      <c r="K141" s="258">
        <f>IF(K$29=0,0,K$29/PPA!K$10*1000)</f>
        <v>19.599195634421992</v>
      </c>
      <c r="L141" s="258">
        <f>IF(L$29=0,0,L$29/PPA!L$10*1000)</f>
        <v>19.354183423127271</v>
      </c>
      <c r="M141" s="258">
        <f>IF(M$29=0,0,M$29/PPA!M$10*1000)</f>
        <v>18.460079805539003</v>
      </c>
      <c r="N141" s="258">
        <f>IF(N$29=0,0,N$29/PPA!N$10*1000)</f>
        <v>19.85641918282845</v>
      </c>
      <c r="O141" s="258">
        <f>IF(O$29=0,0,O$29/PPA!O$10*1000)</f>
        <v>21.604270814401644</v>
      </c>
      <c r="P141" s="258">
        <f>IF(P$29=0,0,P$29/PPA!P$10*1000)</f>
        <v>20.584705978812959</v>
      </c>
      <c r="Q141" s="258">
        <f>IF(Q$29=0,0,Q$29/PPA!Q$10*1000)</f>
        <v>20.658903629954757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 t="shared" ref="B143:Q143" si="34">SUM(B$144:B$151)</f>
        <v>338.98066074348719</v>
      </c>
      <c r="C143" s="230">
        <f t="shared" si="34"/>
        <v>321.88257292403091</v>
      </c>
      <c r="D143" s="230">
        <f t="shared" si="34"/>
        <v>297.8651891674412</v>
      </c>
      <c r="E143" s="230">
        <f t="shared" si="34"/>
        <v>305.87058711803758</v>
      </c>
      <c r="F143" s="230">
        <f t="shared" si="34"/>
        <v>297.69622157739548</v>
      </c>
      <c r="G143" s="230">
        <f t="shared" si="34"/>
        <v>283.34870298768101</v>
      </c>
      <c r="H143" s="230">
        <f t="shared" si="34"/>
        <v>276.09694686334001</v>
      </c>
      <c r="I143" s="230">
        <f t="shared" si="34"/>
        <v>265.19341879981141</v>
      </c>
      <c r="J143" s="230">
        <f t="shared" si="34"/>
        <v>257.65042574067866</v>
      </c>
      <c r="K143" s="230">
        <f t="shared" si="34"/>
        <v>252.067055358922</v>
      </c>
      <c r="L143" s="230">
        <f t="shared" si="34"/>
        <v>242.06856325371865</v>
      </c>
      <c r="M143" s="230">
        <f t="shared" si="34"/>
        <v>232.58355996494433</v>
      </c>
      <c r="N143" s="230">
        <f t="shared" si="34"/>
        <v>240.24509615838579</v>
      </c>
      <c r="O143" s="230">
        <f t="shared" si="34"/>
        <v>275.67132188484061</v>
      </c>
      <c r="P143" s="230">
        <f t="shared" si="34"/>
        <v>264.50175609025098</v>
      </c>
      <c r="Q143" s="230">
        <f t="shared" si="34"/>
        <v>260.97109983530788</v>
      </c>
    </row>
    <row r="144" spans="1:17" x14ac:dyDescent="0.25">
      <c r="A144" s="132" t="s">
        <v>83</v>
      </c>
      <c r="B144" s="229">
        <f>IF(B$32=0,0,B$32/PPA!B$11*1000)</f>
        <v>1.7417189636399153</v>
      </c>
      <c r="C144" s="229">
        <f>IF(C$32=0,0,C$32/PPA!C$11*1000)</f>
        <v>1.6538671560122742</v>
      </c>
      <c r="D144" s="229">
        <f>IF(D$32=0,0,D$32/PPA!D$11*1000)</f>
        <v>1.5304632643149705</v>
      </c>
      <c r="E144" s="229">
        <f>IF(E$32=0,0,E$32/PPA!E$11*1000)</f>
        <v>1.5715958569279425</v>
      </c>
      <c r="F144" s="229">
        <f>IF(F$32=0,0,F$32/PPA!F$11*1000)</f>
        <v>1.5295950907289682</v>
      </c>
      <c r="G144" s="229">
        <f>IF(G$32=0,0,G$32/PPA!G$11*1000)</f>
        <v>1.4558760025837252</v>
      </c>
      <c r="H144" s="229">
        <f>IF(H$32=0,0,H$32/PPA!H$11*1000)</f>
        <v>1.4186157024422528</v>
      </c>
      <c r="I144" s="229">
        <f>IF(I$32=0,0,I$32/PPA!I$11*1000)</f>
        <v>1.3625922067148712</v>
      </c>
      <c r="J144" s="229">
        <f>IF(J$32=0,0,J$32/PPA!J$11*1000)</f>
        <v>1.3238354999904212</v>
      </c>
      <c r="K144" s="229">
        <f>IF(K$32=0,0,K$32/PPA!K$11*1000)</f>
        <v>1.2951475445961462</v>
      </c>
      <c r="L144" s="229">
        <f>IF(L$32=0,0,L$32/PPA!L$11*1000)</f>
        <v>1.2437742206158309</v>
      </c>
      <c r="M144" s="229">
        <f>IF(M$32=0,0,M$32/PPA!M$11*1000)</f>
        <v>1.1950392572052004</v>
      </c>
      <c r="N144" s="229">
        <f>IF(N$32=0,0,N$32/PPA!N$11*1000)</f>
        <v>1.23440505125806</v>
      </c>
      <c r="O144" s="229">
        <f>IF(O$32=0,0,O$32/PPA!O$11*1000)</f>
        <v>1.4164287956882655</v>
      </c>
      <c r="P144" s="229">
        <f>IF(P$32=0,0,P$32/PPA!P$11*1000)</f>
        <v>1.3590383695872854</v>
      </c>
      <c r="Q144" s="229">
        <f>IF(Q$32=0,0,Q$32/PPA!Q$11*1000)</f>
        <v>1.3408974793670563</v>
      </c>
    </row>
    <row r="145" spans="1:17" x14ac:dyDescent="0.25">
      <c r="A145" s="76" t="s">
        <v>82</v>
      </c>
      <c r="B145" s="228">
        <f>IF(B$33=0,0,B$33/PPA!B$11*1000)</f>
        <v>2.4716300890460632</v>
      </c>
      <c r="C145" s="228">
        <f>IF(C$33=0,0,C$33/PPA!C$11*1000)</f>
        <v>2.3469617724906864</v>
      </c>
      <c r="D145" s="228">
        <f>IF(D$33=0,0,D$33/PPA!D$11*1000)</f>
        <v>2.171842377116465</v>
      </c>
      <c r="E145" s="228">
        <f>IF(E$33=0,0,E$33/PPA!E$11*1000)</f>
        <v>2.2302126168997147</v>
      </c>
      <c r="F145" s="228">
        <f>IF(F$33=0,0,F$33/PPA!F$11*1000)</f>
        <v>2.1706103735599354</v>
      </c>
      <c r="G145" s="228">
        <f>IF(G$33=0,0,G$33/PPA!G$11*1000)</f>
        <v>2.0659974479384342</v>
      </c>
      <c r="H145" s="228">
        <f>IF(H$33=0,0,H$33/PPA!H$11*1000)</f>
        <v>2.0131222821515906</v>
      </c>
      <c r="I145" s="228">
        <f>IF(I$33=0,0,I$33/PPA!I$11*1000)</f>
        <v>1.9336207318877288</v>
      </c>
      <c r="J145" s="228">
        <f>IF(J$33=0,0,J$33/PPA!J$11*1000)</f>
        <v>1.8786220527137398</v>
      </c>
      <c r="K145" s="228">
        <f>IF(K$33=0,0,K$33/PPA!K$11*1000)</f>
        <v>1.8379116882830053</v>
      </c>
      <c r="L145" s="228">
        <f>IF(L$33=0,0,L$33/PPA!L$11*1000)</f>
        <v>1.7650090811604993</v>
      </c>
      <c r="M145" s="228">
        <f>IF(M$33=0,0,M$33/PPA!M$11*1000)</f>
        <v>1.6958505059432085</v>
      </c>
      <c r="N145" s="228">
        <f>IF(N$33=0,0,N$33/PPA!N$11*1000)</f>
        <v>1.7517135258054382</v>
      </c>
      <c r="O145" s="228">
        <f>IF(O$33=0,0,O$33/PPA!O$11*1000)</f>
        <v>2.0100188971348727</v>
      </c>
      <c r="P145" s="228">
        <f>IF(P$33=0,0,P$33/PPA!P$11*1000)</f>
        <v>1.9285775699543284</v>
      </c>
      <c r="Q145" s="228">
        <f>IF(Q$33=0,0,Q$33/PPA!Q$11*1000)</f>
        <v>1.9028342835536933</v>
      </c>
    </row>
    <row r="146" spans="1:17" x14ac:dyDescent="0.25">
      <c r="A146" s="76" t="s">
        <v>81</v>
      </c>
      <c r="B146" s="228">
        <f>IF(B$34=0,0,B$34/PPA!B$11*1000)</f>
        <v>6.2097264969047439</v>
      </c>
      <c r="C146" s="228">
        <f>IF(C$34=0,0,C$34/PPA!C$11*1000)</f>
        <v>8.3514225008314167</v>
      </c>
      <c r="D146" s="228">
        <f>IF(D$34=0,0,D$34/PPA!D$11*1000)</f>
        <v>7.7282781121998925</v>
      </c>
      <c r="E146" s="228">
        <f>IF(E$34=0,0,E$34/PPA!E$11*1000)</f>
        <v>7.9359826174963004</v>
      </c>
      <c r="F146" s="228">
        <f>IF(F$34=0,0,F$34/PPA!F$11*1000)</f>
        <v>7.7238941540358947</v>
      </c>
      <c r="G146" s="228">
        <f>IF(G$34=0,0,G$34/PPA!G$11*1000)</f>
        <v>7.3516397989996634</v>
      </c>
      <c r="H146" s="228">
        <f>IF(H$34=0,0,H$34/PPA!H$11*1000)</f>
        <v>7.1634889503308283</v>
      </c>
      <c r="I146" s="228">
        <f>IF(I$34=0,0,I$34/PPA!I$11*1000)</f>
        <v>6.8805908462769283</v>
      </c>
      <c r="J146" s="228">
        <f>IF(J$34=0,0,J$34/PPA!J$11*1000)</f>
        <v>6.6848836932446849</v>
      </c>
      <c r="K146" s="228">
        <f>IF(K$34=0,0,K$34/PPA!K$11*1000)</f>
        <v>6.5400200412206164</v>
      </c>
      <c r="L146" s="228">
        <f>IF(L$34=0,0,L$34/PPA!L$11*1000)</f>
        <v>6.28060359881046</v>
      </c>
      <c r="M146" s="228">
        <f>IF(M$34=0,0,M$34/PPA!M$11*1000)</f>
        <v>6.0345099095288566</v>
      </c>
      <c r="N146" s="228">
        <f>IF(N$34=0,0,N$34/PPA!N$11*1000)</f>
        <v>6.233292730156867</v>
      </c>
      <c r="O146" s="228">
        <f>IF(O$34=0,0,O$34/PPA!O$11*1000)</f>
        <v>7.1524458733786815</v>
      </c>
      <c r="P146" s="228">
        <f>IF(P$34=0,0,P$34/PPA!P$11*1000)</f>
        <v>6.8626452723269784</v>
      </c>
      <c r="Q146" s="228">
        <f>IF(Q$34=0,0,Q$34/PPA!Q$11*1000)</f>
        <v>6.7710404307775329</v>
      </c>
    </row>
    <row r="147" spans="1:17" x14ac:dyDescent="0.25">
      <c r="A147" s="76" t="s">
        <v>80</v>
      </c>
      <c r="B147" s="228">
        <f>IF(B$35=0,0,B$35/PPA!B$11*1000)</f>
        <v>6.9668758545596612</v>
      </c>
      <c r="C147" s="228">
        <f>IF(C$35=0,0,C$35/PPA!C$11*1000)</f>
        <v>6.6154686240490967</v>
      </c>
      <c r="D147" s="228">
        <f>IF(D$35=0,0,D$35/PPA!D$11*1000)</f>
        <v>6.1218530572598819</v>
      </c>
      <c r="E147" s="228">
        <f>IF(E$35=0,0,E$35/PPA!E$11*1000)</f>
        <v>6.2863834277117698</v>
      </c>
      <c r="F147" s="228">
        <f>IF(F$35=0,0,F$35/PPA!F$11*1000)</f>
        <v>6.1183803629158726</v>
      </c>
      <c r="G147" s="228">
        <f>IF(G$35=0,0,G$35/PPA!G$11*1000)</f>
        <v>5.8235040103349007</v>
      </c>
      <c r="H147" s="228">
        <f>IF(H$35=0,0,H$35/PPA!H$11*1000)</f>
        <v>5.6744628097690111</v>
      </c>
      <c r="I147" s="228">
        <f>IF(I$35=0,0,I$35/PPA!I$11*1000)</f>
        <v>5.450368826859485</v>
      </c>
      <c r="J147" s="228">
        <f>IF(J$35=0,0,J$35/PPA!J$11*1000)</f>
        <v>5.2953419999616846</v>
      </c>
      <c r="K147" s="228">
        <f>IF(K$35=0,0,K$35/PPA!K$11*1000)</f>
        <v>5.1805901783845849</v>
      </c>
      <c r="L147" s="228">
        <f>IF(L$35=0,0,L$35/PPA!L$11*1000)</f>
        <v>4.9750968824633235</v>
      </c>
      <c r="M147" s="228">
        <f>IF(M$35=0,0,M$35/PPA!M$11*1000)</f>
        <v>4.7801570288208017</v>
      </c>
      <c r="N147" s="228">
        <f>IF(N$35=0,0,N$35/PPA!N$11*1000)</f>
        <v>4.93762020503224</v>
      </c>
      <c r="O147" s="228">
        <f>IF(O$35=0,0,O$35/PPA!O$11*1000)</f>
        <v>5.6657151827530621</v>
      </c>
      <c r="P147" s="228">
        <f>IF(P$35=0,0,P$35/PPA!P$11*1000)</f>
        <v>5.4361534783491416</v>
      </c>
      <c r="Q147" s="228">
        <f>IF(Q$35=0,0,Q$35/PPA!Q$11*1000)</f>
        <v>5.3635899174682251</v>
      </c>
    </row>
    <row r="148" spans="1:17" x14ac:dyDescent="0.25">
      <c r="A148" s="129" t="s">
        <v>79</v>
      </c>
      <c r="B148" s="227">
        <f>IF(B$36=0,0,B$36/PPA!B$11*1000)</f>
        <v>4.1801255127357964</v>
      </c>
      <c r="C148" s="227">
        <f>IF(C$36=0,0,C$36/PPA!C$11*1000)</f>
        <v>3.9692811744294576</v>
      </c>
      <c r="D148" s="227">
        <f>IF(D$36=0,0,D$36/PPA!D$11*1000)</f>
        <v>3.6731118343559288</v>
      </c>
      <c r="E148" s="227">
        <f>IF(E$36=0,0,E$36/PPA!E$11*1000)</f>
        <v>3.7718300566270604</v>
      </c>
      <c r="F148" s="227">
        <f>IF(F$36=0,0,F$36/PPA!F$11*1000)</f>
        <v>3.671028217749523</v>
      </c>
      <c r="G148" s="227">
        <f>IF(G$36=0,0,G$36/PPA!G$11*1000)</f>
        <v>3.4941024062009407</v>
      </c>
      <c r="H148" s="227">
        <f>IF(H$36=0,0,H$36/PPA!H$11*1000)</f>
        <v>3.4046776858614072</v>
      </c>
      <c r="I148" s="227">
        <f>IF(I$36=0,0,I$36/PPA!I$11*1000)</f>
        <v>3.2702212961156913</v>
      </c>
      <c r="J148" s="227">
        <f>IF(J$36=0,0,J$36/PPA!J$11*1000)</f>
        <v>3.1772051999770108</v>
      </c>
      <c r="K148" s="227">
        <f>IF(K$36=0,0,K$36/PPA!K$11*1000)</f>
        <v>3.1083541070307508</v>
      </c>
      <c r="L148" s="227">
        <f>IF(L$36=0,0,L$36/PPA!L$11*1000)</f>
        <v>2.9850581294779941</v>
      </c>
      <c r="M148" s="227">
        <f>IF(M$36=0,0,M$36/PPA!M$11*1000)</f>
        <v>2.868094217292481</v>
      </c>
      <c r="N148" s="227">
        <f>IF(N$36=0,0,N$36/PPA!N$11*1000)</f>
        <v>2.9625721230193443</v>
      </c>
      <c r="O148" s="227">
        <f>IF(O$36=0,0,O$36/PPA!O$11*1000)</f>
        <v>3.3994291096518361</v>
      </c>
      <c r="P148" s="227">
        <f>IF(P$36=0,0,P$36/PPA!P$11*1000)</f>
        <v>3.2616920870094845</v>
      </c>
      <c r="Q148" s="227">
        <f>IF(Q$36=0,0,Q$36/PPA!Q$11*1000)</f>
        <v>3.2181539504809344</v>
      </c>
    </row>
    <row r="149" spans="1:17" x14ac:dyDescent="0.25">
      <c r="A149" s="127" t="s">
        <v>238</v>
      </c>
      <c r="B149" s="225">
        <f>IF(B$41=0,0,B$41/PPA!B$11*1000)</f>
        <v>9.9814754784345006</v>
      </c>
      <c r="C149" s="225">
        <f>IF(C$41=0,0,C$41/PPA!C$11*1000)</f>
        <v>10.367612064722577</v>
      </c>
      <c r="D149" s="225">
        <f>IF(D$41=0,0,D$41/PPA!D$11*1000)</f>
        <v>10.301488626491931</v>
      </c>
      <c r="E149" s="225">
        <f>IF(E$41=0,0,E$41/PPA!E$11*1000)</f>
        <v>11.216510974009957</v>
      </c>
      <c r="F149" s="225">
        <f>IF(F$41=0,0,F$41/PPA!F$11*1000)</f>
        <v>10.669617389924422</v>
      </c>
      <c r="G149" s="225">
        <f>IF(G$41=0,0,G$41/PPA!G$11*1000)</f>
        <v>11.263216580946043</v>
      </c>
      <c r="H149" s="225">
        <f>IF(H$41=0,0,H$41/PPA!H$11*1000)</f>
        <v>11.555662217436891</v>
      </c>
      <c r="I149" s="225">
        <f>IF(I$41=0,0,I$41/PPA!I$11*1000)</f>
        <v>11.98166003389694</v>
      </c>
      <c r="J149" s="225">
        <f>IF(J$41=0,0,J$41/PPA!J$11*1000)</f>
        <v>11.794699967697436</v>
      </c>
      <c r="K149" s="225">
        <f>IF(K$41=0,0,K$41/PPA!K$11*1000)</f>
        <v>12.711911090414137</v>
      </c>
      <c r="L149" s="225">
        <f>IF(L$41=0,0,L$41/PPA!L$11*1000)</f>
        <v>12.764355889214894</v>
      </c>
      <c r="M149" s="225">
        <f>IF(M$41=0,0,M$41/PPA!M$11*1000)</f>
        <v>12.067048641064739</v>
      </c>
      <c r="N149" s="225">
        <f>IF(N$41=0,0,N$41/PPA!N$11*1000)</f>
        <v>13.404219780961364</v>
      </c>
      <c r="O149" s="225">
        <f>IF(O$41=0,0,O$41/PPA!O$11*1000)</f>
        <v>13.975465584975922</v>
      </c>
      <c r="P149" s="225">
        <f>IF(P$41=0,0,P$41/PPA!P$11*1000)</f>
        <v>13.597008511658542</v>
      </c>
      <c r="Q149" s="225">
        <f>IF(Q$41=0,0,Q$41/PPA!Q$11*1000)</f>
        <v>13.392611226023069</v>
      </c>
    </row>
    <row r="150" spans="1:17" x14ac:dyDescent="0.25">
      <c r="A150" s="127" t="s">
        <v>237</v>
      </c>
      <c r="B150" s="226">
        <f>IF(B$54=0,0,B$54/PPA!B$11*1000)</f>
        <v>275.15408414240051</v>
      </c>
      <c r="C150" s="226">
        <f>IF(C$54=0,0,C$54/PPA!C$11*1000)</f>
        <v>258.08897616295502</v>
      </c>
      <c r="D150" s="226">
        <f>IF(D$54=0,0,D$54/PPA!D$11*1000)</f>
        <v>238.05714216698172</v>
      </c>
      <c r="E150" s="226">
        <f>IF(E$54=0,0,E$54/PPA!E$11*1000)</f>
        <v>243.75657157415094</v>
      </c>
      <c r="F150" s="226">
        <f>IF(F$54=0,0,F$54/PPA!F$11*1000)</f>
        <v>237.51272635271772</v>
      </c>
      <c r="G150" s="226">
        <f>IF(G$54=0,0,G$54/PPA!G$11*1000)</f>
        <v>224.85306438628234</v>
      </c>
      <c r="H150" s="226">
        <f>IF(H$54=0,0,H$54/PPA!H$11*1000)</f>
        <v>218.46271077645036</v>
      </c>
      <c r="I150" s="226">
        <f>IF(I$54=0,0,I$54/PPA!I$11*1000)</f>
        <v>208.86937551238867</v>
      </c>
      <c r="J150" s="226">
        <f>IF(J$54=0,0,J$54/PPA!J$11*1000)</f>
        <v>202.76002572390698</v>
      </c>
      <c r="K150" s="226">
        <f>IF(K$54=0,0,K$54/PPA!K$11*1000)</f>
        <v>197.08231694320287</v>
      </c>
      <c r="L150" s="226">
        <f>IF(L$54=0,0,L$54/PPA!L$11*1000)</f>
        <v>188.65547555297653</v>
      </c>
      <c r="M150" s="226">
        <f>IF(M$54=0,0,M$54/PPA!M$11*1000)</f>
        <v>181.47918836769861</v>
      </c>
      <c r="N150" s="226">
        <f>IF(N$54=0,0,N$54/PPA!N$11*1000)</f>
        <v>186.42866948992472</v>
      </c>
      <c r="O150" s="226">
        <f>IF(O$54=0,0,O$54/PPA!O$11*1000)</f>
        <v>215.45755551632234</v>
      </c>
      <c r="P150" s="226">
        <f>IF(P$54=0,0,P$54/PPA!P$11*1000)</f>
        <v>206.52213800261464</v>
      </c>
      <c r="Q150" s="226">
        <f>IF(Q$54=0,0,Q$54/PPA!Q$11*1000)</f>
        <v>203.79048053092677</v>
      </c>
    </row>
    <row r="151" spans="1:17" x14ac:dyDescent="0.25">
      <c r="A151" s="72" t="s">
        <v>236</v>
      </c>
      <c r="B151" s="258">
        <f>IF(B$67=0,0,B$67/PPA!B$11*1000)</f>
        <v>32.275024205765995</v>
      </c>
      <c r="C151" s="258">
        <f>IF(C$67=0,0,C$67/PPA!C$11*1000)</f>
        <v>30.488983468540383</v>
      </c>
      <c r="D151" s="258">
        <f>IF(D$67=0,0,D$67/PPA!D$11*1000)</f>
        <v>28.281009728720395</v>
      </c>
      <c r="E151" s="258">
        <f>IF(E$67=0,0,E$67/PPA!E$11*1000)</f>
        <v>29.10149999421391</v>
      </c>
      <c r="F151" s="258">
        <f>IF(F$67=0,0,F$67/PPA!F$11*1000)</f>
        <v>28.30036963576314</v>
      </c>
      <c r="G151" s="258">
        <f>IF(G$67=0,0,G$67/PPA!G$11*1000)</f>
        <v>27.041302354394997</v>
      </c>
      <c r="H151" s="258">
        <f>IF(H$67=0,0,H$67/PPA!H$11*1000)</f>
        <v>26.404206438897646</v>
      </c>
      <c r="I151" s="258">
        <f>IF(I$67=0,0,I$67/PPA!I$11*1000)</f>
        <v>25.444989345671083</v>
      </c>
      <c r="J151" s="258">
        <f>IF(J$67=0,0,J$67/PPA!J$11*1000)</f>
        <v>24.735811603186686</v>
      </c>
      <c r="K151" s="258">
        <f>IF(K$67=0,0,K$67/PPA!K$11*1000)</f>
        <v>24.310803765789888</v>
      </c>
      <c r="L151" s="258">
        <f>IF(L$67=0,0,L$67/PPA!L$11*1000)</f>
        <v>23.399189898999126</v>
      </c>
      <c r="M151" s="258">
        <f>IF(M$67=0,0,M$67/PPA!M$11*1000)</f>
        <v>22.463672037390435</v>
      </c>
      <c r="N151" s="258">
        <f>IF(N$67=0,0,N$67/PPA!N$11*1000)</f>
        <v>23.292603252227771</v>
      </c>
      <c r="O151" s="258">
        <f>IF(O$67=0,0,O$67/PPA!O$11*1000)</f>
        <v>26.594262924935624</v>
      </c>
      <c r="P151" s="258">
        <f>IF(P$67=0,0,P$67/PPA!P$11*1000)</f>
        <v>25.534502798750591</v>
      </c>
      <c r="Q151" s="258">
        <f>IF(Q$67=0,0,Q$67/PPA!Q$11*1000)</f>
        <v>25.191492016710555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 t="shared" ref="B153:Q153" si="35">SUM(B$154:B$159)</f>
        <v>265.98338868170606</v>
      </c>
      <c r="C153" s="230">
        <f t="shared" si="35"/>
        <v>261.21517647387634</v>
      </c>
      <c r="D153" s="230">
        <f t="shared" si="35"/>
        <v>244.91536461181647</v>
      </c>
      <c r="E153" s="230">
        <f t="shared" si="35"/>
        <v>256.26229064555184</v>
      </c>
      <c r="F153" s="230">
        <f t="shared" si="35"/>
        <v>252.2019400740777</v>
      </c>
      <c r="G153" s="230">
        <f t="shared" si="35"/>
        <v>230.72412319782862</v>
      </c>
      <c r="H153" s="230">
        <f t="shared" si="35"/>
        <v>226.7500139442426</v>
      </c>
      <c r="I153" s="230">
        <f t="shared" si="35"/>
        <v>211.7196074971273</v>
      </c>
      <c r="J153" s="230">
        <f t="shared" si="35"/>
        <v>208.53475049793599</v>
      </c>
      <c r="K153" s="230">
        <f t="shared" si="35"/>
        <v>205.24256848300951</v>
      </c>
      <c r="L153" s="230">
        <f t="shared" si="35"/>
        <v>198.70187956197663</v>
      </c>
      <c r="M153" s="230">
        <f t="shared" si="35"/>
        <v>188.6448862687306</v>
      </c>
      <c r="N153" s="230">
        <f t="shared" si="35"/>
        <v>196.25536138648135</v>
      </c>
      <c r="O153" s="230">
        <f t="shared" si="35"/>
        <v>226.35784167748588</v>
      </c>
      <c r="P153" s="230">
        <f t="shared" si="35"/>
        <v>208.42896233915639</v>
      </c>
      <c r="Q153" s="230">
        <f t="shared" si="35"/>
        <v>209.3402558131786</v>
      </c>
    </row>
    <row r="154" spans="1:17" x14ac:dyDescent="0.25">
      <c r="A154" s="132" t="s">
        <v>83</v>
      </c>
      <c r="B154" s="275">
        <f>IF(B$82=0,0,B$82/PPA!B$12*1000)</f>
        <v>9.6965287072970217</v>
      </c>
      <c r="C154" s="275">
        <f>IF(C$82=0,0,C$82/PPA!C$12*1000)</f>
        <v>9.5227016619884406</v>
      </c>
      <c r="D154" s="275">
        <f>IF(D$82=0,0,D$82/PPA!D$12*1000)</f>
        <v>8.9284856305762741</v>
      </c>
      <c r="E154" s="275">
        <f>IF(E$82=0,0,E$82/PPA!E$12*1000)</f>
        <v>9.3421422674475139</v>
      </c>
      <c r="F154" s="275">
        <f>IF(F$82=0,0,F$82/PPA!F$12*1000)</f>
        <v>9.194120595593775</v>
      </c>
      <c r="G154" s="275">
        <f>IF(G$82=0,0,G$82/PPA!G$12*1000)</f>
        <v>8.4111383614669819</v>
      </c>
      <c r="H154" s="275">
        <f>IF(H$82=0,0,H$82/PPA!H$12*1000)</f>
        <v>8.2662606506658562</v>
      </c>
      <c r="I154" s="275">
        <f>IF(I$82=0,0,I$82/PPA!I$12*1000)</f>
        <v>7.7183212912978103</v>
      </c>
      <c r="J154" s="275">
        <f>IF(J$82=0,0,J$82/PPA!J$12*1000)</f>
        <v>7.6022160808395354</v>
      </c>
      <c r="K154" s="275">
        <f>IF(K$82=0,0,K$82/PPA!K$12*1000)</f>
        <v>7.4821982948582386</v>
      </c>
      <c r="L154" s="275">
        <f>IF(L$82=0,0,L$82/PPA!L$12*1000)</f>
        <v>7.2437549161095367</v>
      </c>
      <c r="M154" s="275">
        <f>IF(M$82=0,0,M$82/PPA!M$12*1000)</f>
        <v>6.8771232829824385</v>
      </c>
      <c r="N154" s="275">
        <f>IF(N$82=0,0,N$82/PPA!N$12*1000)</f>
        <v>7.1545661369185094</v>
      </c>
      <c r="O154" s="275">
        <f>IF(O$82=0,0,O$82/PPA!O$12*1000)</f>
        <v>8.2519638569387741</v>
      </c>
      <c r="P154" s="275">
        <f>IF(P$82=0,0,P$82/PPA!P$12*1000)</f>
        <v>7.5983595320393169</v>
      </c>
      <c r="Q154" s="275">
        <f>IF(Q$82=0,0,Q$82/PPA!Q$12*1000)</f>
        <v>7.6315810928872523</v>
      </c>
    </row>
    <row r="155" spans="1:17" x14ac:dyDescent="0.25">
      <c r="A155" s="76" t="s">
        <v>82</v>
      </c>
      <c r="B155" s="274">
        <f>IF(B$83=0,0,B$83/PPA!B$12*1000)</f>
        <v>4.275558876070634</v>
      </c>
      <c r="C155" s="274">
        <f>IF(C$83=0,0,C$83/PPA!C$12*1000)</f>
        <v>4.1989120894828789</v>
      </c>
      <c r="D155" s="274">
        <f>IF(D$83=0,0,D$83/PPA!D$12*1000)</f>
        <v>3.9369002186268833</v>
      </c>
      <c r="E155" s="274">
        <f>IF(E$83=0,0,E$83/PPA!E$12*1000)</f>
        <v>4.11929676060684</v>
      </c>
      <c r="F155" s="274">
        <f>IF(F$83=0,0,F$83/PPA!F$12*1000)</f>
        <v>4.0540285195641665</v>
      </c>
      <c r="G155" s="274">
        <f>IF(G$83=0,0,G$83/PPA!G$12*1000)</f>
        <v>3.7087826339507757</v>
      </c>
      <c r="H155" s="274">
        <f>IF(H$83=0,0,H$83/PPA!H$12*1000)</f>
        <v>3.644900681856476</v>
      </c>
      <c r="I155" s="274">
        <f>IF(I$83=0,0,I$83/PPA!I$12*1000)</f>
        <v>3.4032939107929829</v>
      </c>
      <c r="J155" s="274">
        <f>IF(J$83=0,0,J$83/PPA!J$12*1000)</f>
        <v>3.3520988204552058</v>
      </c>
      <c r="K155" s="274">
        <f>IF(K$83=0,0,K$83/PPA!K$12*1000)</f>
        <v>3.2991785305629553</v>
      </c>
      <c r="L155" s="274">
        <f>IF(L$83=0,0,L$83/PPA!L$12*1000)</f>
        <v>3.1940400077757145</v>
      </c>
      <c r="M155" s="274">
        <f>IF(M$83=0,0,M$83/PPA!M$12*1000)</f>
        <v>3.0323785327691808</v>
      </c>
      <c r="N155" s="274">
        <f>IF(N$83=0,0,N$83/PPA!N$12*1000)</f>
        <v>3.1547133695501062</v>
      </c>
      <c r="O155" s="274">
        <f>IF(O$83=0,0,O$83/PPA!O$12*1000)</f>
        <v>3.6385966956399272</v>
      </c>
      <c r="P155" s="274">
        <f>IF(P$83=0,0,P$83/PPA!P$12*1000)</f>
        <v>3.3503983251592584</v>
      </c>
      <c r="Q155" s="274">
        <f>IF(Q$83=0,0,Q$83/PPA!Q$12*1000)</f>
        <v>3.3650469425818432</v>
      </c>
    </row>
    <row r="156" spans="1:17" x14ac:dyDescent="0.25">
      <c r="A156" s="76" t="s">
        <v>81</v>
      </c>
      <c r="B156" s="274">
        <f>IF(B$84=0,0,B$84/PPA!B$12*1000)</f>
        <v>33.16397077066388</v>
      </c>
      <c r="C156" s="274">
        <f>IF(C$84=0,0,C$84/PPA!C$12*1000)</f>
        <v>32.569449244065758</v>
      </c>
      <c r="D156" s="274">
        <f>IF(D$84=0,0,D$84/PPA!D$12*1000)</f>
        <v>30.537117500193023</v>
      </c>
      <c r="E156" s="274">
        <f>IF(E$84=0,0,E$84/PPA!E$12*1000)</f>
        <v>31.951901803772227</v>
      </c>
      <c r="F156" s="274">
        <f>IF(F$84=0,0,F$84/PPA!F$12*1000)</f>
        <v>31.445639558079296</v>
      </c>
      <c r="G156" s="274">
        <f>IF(G$84=0,0,G$84/PPA!G$12*1000)</f>
        <v>28.767691530452765</v>
      </c>
      <c r="H156" s="274">
        <f>IF(H$84=0,0,H$84/PPA!H$12*1000)</f>
        <v>28.272182228993827</v>
      </c>
      <c r="I156" s="274">
        <f>IF(I$84=0,0,I$84/PPA!I$12*1000)</f>
        <v>26.398125497278787</v>
      </c>
      <c r="J156" s="274">
        <f>IF(J$84=0,0,J$84/PPA!J$12*1000)</f>
        <v>26.00102361451302</v>
      </c>
      <c r="K156" s="274">
        <f>IF(K$84=0,0,K$84/PPA!K$12*1000)</f>
        <v>25.590539979967776</v>
      </c>
      <c r="L156" s="274">
        <f>IF(L$84=0,0,L$84/PPA!L$12*1000)</f>
        <v>24.775018314226781</v>
      </c>
      <c r="M156" s="274">
        <f>IF(M$84=0,0,M$84/PPA!M$12*1000)</f>
        <v>23.521068459421755</v>
      </c>
      <c r="N156" s="274">
        <f>IF(N$84=0,0,N$84/PPA!N$12*1000)</f>
        <v>24.469975741214391</v>
      </c>
      <c r="O156" s="274">
        <f>IF(O$84=0,0,O$84/PPA!O$12*1000)</f>
        <v>28.223284477685951</v>
      </c>
      <c r="P156" s="274">
        <f>IF(P$84=0,0,P$84/PPA!P$12*1000)</f>
        <v>25.987833484772072</v>
      </c>
      <c r="Q156" s="274">
        <f>IF(Q$84=0,0,Q$84/PPA!Q$12*1000)</f>
        <v>26.101457535829393</v>
      </c>
    </row>
    <row r="157" spans="1:17" x14ac:dyDescent="0.25">
      <c r="A157" s="76" t="s">
        <v>80</v>
      </c>
      <c r="B157" s="274">
        <f>IF(B$85=0,0,B$85/PPA!B$12*1000)</f>
        <v>14.643749382620129</v>
      </c>
      <c r="C157" s="274">
        <f>IF(C$85=0,0,C$85/PPA!C$12*1000)</f>
        <v>14.381234851465839</v>
      </c>
      <c r="D157" s="274">
        <f>IF(D$85=0,0,D$85/PPA!D$12*1000)</f>
        <v>13.483846630814597</v>
      </c>
      <c r="E157" s="274">
        <f>IF(E$85=0,0,E$85/PPA!E$12*1000)</f>
        <v>14.108553090585241</v>
      </c>
      <c r="F157" s="274">
        <f>IF(F$85=0,0,F$85/PPA!F$12*1000)</f>
        <v>13.885009972088479</v>
      </c>
      <c r="G157" s="274">
        <f>IF(G$85=0,0,G$85/PPA!G$12*1000)</f>
        <v>12.702546025071204</v>
      </c>
      <c r="H157" s="274">
        <f>IF(H$85=0,0,H$85/PPA!H$12*1000)</f>
        <v>12.483750933328436</v>
      </c>
      <c r="I157" s="274">
        <f>IF(I$85=0,0,I$85/PPA!I$12*1000)</f>
        <v>11.656249989674158</v>
      </c>
      <c r="J157" s="274">
        <f>IF(J$85=0,0,J$85/PPA!J$12*1000)</f>
        <v>11.480907281444168</v>
      </c>
      <c r="K157" s="274">
        <f>IF(K$85=0,0,K$85/PPA!K$12*1000)</f>
        <v>11.299655780786567</v>
      </c>
      <c r="L157" s="274">
        <f>IF(L$85=0,0,L$85/PPA!L$12*1000)</f>
        <v>10.939557318156997</v>
      </c>
      <c r="M157" s="274">
        <f>IF(M$85=0,0,M$85/PPA!M$12*1000)</f>
        <v>10.385868269908869</v>
      </c>
      <c r="N157" s="274">
        <f>IF(N$85=0,0,N$85/PPA!N$12*1000)</f>
        <v>10.804863948020078</v>
      </c>
      <c r="O157" s="274">
        <f>IF(O$85=0,0,O$85/PPA!O$12*1000)</f>
        <v>12.462159839171532</v>
      </c>
      <c r="P157" s="274">
        <f>IF(P$85=0,0,P$85/PPA!P$12*1000)</f>
        <v>11.475083100872231</v>
      </c>
      <c r="Q157" s="274">
        <f>IF(Q$85=0,0,Q$85/PPA!Q$12*1000)</f>
        <v>11.525254479294544</v>
      </c>
    </row>
    <row r="158" spans="1:17" x14ac:dyDescent="0.25">
      <c r="A158" s="129" t="s">
        <v>79</v>
      </c>
      <c r="B158" s="273">
        <f>IF(B$86=0,0,B$86/PPA!B$12*1000)</f>
        <v>50.727881102869098</v>
      </c>
      <c r="C158" s="273">
        <f>IF(C$86=0,0,C$86/PPA!C$12*1000)</f>
        <v>49.81849611025406</v>
      </c>
      <c r="D158" s="273">
        <f>IF(D$86=0,0,D$86/PPA!D$12*1000)</f>
        <v>46.709824842338236</v>
      </c>
      <c r="E158" s="273">
        <f>IF(E$86=0,0,E$86/PPA!E$12*1000)</f>
        <v>48.873890491607732</v>
      </c>
      <c r="F158" s="273">
        <f>IF(F$86=0,0,F$86/PPA!F$12*1000)</f>
        <v>48.099507617374236</v>
      </c>
      <c r="G158" s="273">
        <f>IF(G$86=0,0,G$86/PPA!G$12*1000)</f>
        <v>44.003296398141451</v>
      </c>
      <c r="H158" s="273">
        <f>IF(H$86=0,0,H$86/PPA!H$12*1000)</f>
        <v>43.245361315409745</v>
      </c>
      <c r="I158" s="273">
        <f>IF(I$86=0,0,I$86/PPA!I$12*1000)</f>
        <v>40.378788801404099</v>
      </c>
      <c r="J158" s="273">
        <f>IF(J$86=0,0,J$86/PPA!J$12*1000)</f>
        <v>39.771378511666221</v>
      </c>
      <c r="K158" s="273">
        <f>IF(K$86=0,0,K$86/PPA!K$12*1000)</f>
        <v>39.143499384890966</v>
      </c>
      <c r="L158" s="273">
        <f>IF(L$86=0,0,L$86/PPA!L$12*1000)</f>
        <v>37.896070770790331</v>
      </c>
      <c r="M158" s="273">
        <f>IF(M$86=0,0,M$86/PPA!M$12*1000)</f>
        <v>35.978018810625855</v>
      </c>
      <c r="N158" s="273">
        <f>IF(N$86=0,0,N$86/PPA!N$12*1000)</f>
        <v>37.429475154659414</v>
      </c>
      <c r="O158" s="273">
        <f>IF(O$86=0,0,O$86/PPA!O$12*1000)</f>
        <v>43.17056691483279</v>
      </c>
      <c r="P158" s="273">
        <f>IF(P$86=0,0,P$86/PPA!P$12*1000)</f>
        <v>39.751202781267189</v>
      </c>
      <c r="Q158" s="273">
        <f>IF(Q$86=0,0,Q$86/PPA!Q$12*1000)</f>
        <v>39.925003059657278</v>
      </c>
    </row>
    <row r="159" spans="1:17" x14ac:dyDescent="0.25">
      <c r="A159" s="72" t="s">
        <v>235</v>
      </c>
      <c r="B159" s="272">
        <f>IF(B$91=0,0,B$91/PPA!B$12*1000)</f>
        <v>153.47569984218529</v>
      </c>
      <c r="C159" s="272">
        <f>IF(C$91=0,0,C$91/PPA!C$12*1000)</f>
        <v>150.72438251661936</v>
      </c>
      <c r="D159" s="272">
        <f>IF(D$91=0,0,D$91/PPA!D$12*1000)</f>
        <v>141.31918978926745</v>
      </c>
      <c r="E159" s="272">
        <f>IF(E$91=0,0,E$91/PPA!E$12*1000)</f>
        <v>147.86650623153227</v>
      </c>
      <c r="F159" s="272">
        <f>IF(F$91=0,0,F$91/PPA!F$12*1000)</f>
        <v>145.52363381137775</v>
      </c>
      <c r="G159" s="272">
        <f>IF(G$91=0,0,G$91/PPA!G$12*1000)</f>
        <v>133.13066824874545</v>
      </c>
      <c r="H159" s="272">
        <f>IF(H$91=0,0,H$91/PPA!H$12*1000)</f>
        <v>130.83755813398824</v>
      </c>
      <c r="I159" s="272">
        <f>IF(I$91=0,0,I$91/PPA!I$12*1000)</f>
        <v>122.16482800667947</v>
      </c>
      <c r="J159" s="272">
        <f>IF(J$91=0,0,J$91/PPA!J$12*1000)</f>
        <v>120.32712618901785</v>
      </c>
      <c r="K159" s="272">
        <f>IF(K$91=0,0,K$91/PPA!K$12*1000)</f>
        <v>118.427496511943</v>
      </c>
      <c r="L159" s="272">
        <f>IF(L$91=0,0,L$91/PPA!L$12*1000)</f>
        <v>114.65343823491726</v>
      </c>
      <c r="M159" s="272">
        <f>IF(M$91=0,0,M$91/PPA!M$12*1000)</f>
        <v>108.8504289130225</v>
      </c>
      <c r="N159" s="272">
        <f>IF(N$91=0,0,N$91/PPA!N$12*1000)</f>
        <v>113.24176703611887</v>
      </c>
      <c r="O159" s="272">
        <f>IF(O$91=0,0,O$91/PPA!O$12*1000)</f>
        <v>130.6112698932169</v>
      </c>
      <c r="P159" s="272">
        <f>IF(P$91=0,0,P$91/PPA!P$12*1000)</f>
        <v>120.26608511504632</v>
      </c>
      <c r="Q159" s="272">
        <f>IF(Q$91=0,0,Q$91/PPA!Q$12*1000)</f>
        <v>120.7919127029283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162.89095940964211</v>
      </c>
      <c r="C5" s="96">
        <v>157.38762642232129</v>
      </c>
      <c r="D5" s="96">
        <v>152.7173808144577</v>
      </c>
      <c r="E5" s="96">
        <v>160.46480930930895</v>
      </c>
      <c r="F5" s="96">
        <v>155.88436589021205</v>
      </c>
      <c r="G5" s="96">
        <v>153.58983986754836</v>
      </c>
      <c r="H5" s="96">
        <v>152.68543036404441</v>
      </c>
      <c r="I5" s="96">
        <v>145.37436548364667</v>
      </c>
      <c r="J5" s="96">
        <v>141.2234942528975</v>
      </c>
      <c r="K5" s="96">
        <v>138.11933602988088</v>
      </c>
      <c r="L5" s="96">
        <v>141.97343436701786</v>
      </c>
      <c r="M5" s="96">
        <v>138.06458106506628</v>
      </c>
      <c r="N5" s="96">
        <v>136.73601295413832</v>
      </c>
      <c r="O5" s="96">
        <v>168.85323737669827</v>
      </c>
      <c r="P5" s="96">
        <v>165.08659165403191</v>
      </c>
      <c r="Q5" s="96">
        <v>165.14565688660863</v>
      </c>
    </row>
    <row r="6" spans="1:17" x14ac:dyDescent="0.25">
      <c r="A6" s="132" t="s">
        <v>83</v>
      </c>
      <c r="B6" s="160">
        <v>0.61463009512845346</v>
      </c>
      <c r="C6" s="160">
        <v>0.59328844735690667</v>
      </c>
      <c r="D6" s="160">
        <v>0.57540474854128809</v>
      </c>
      <c r="E6" s="160">
        <v>0.60441275904067371</v>
      </c>
      <c r="F6" s="160">
        <v>0.58732060832704569</v>
      </c>
      <c r="G6" s="160">
        <v>0.57816041225300674</v>
      </c>
      <c r="H6" s="160">
        <v>0.57459104207579936</v>
      </c>
      <c r="I6" s="160">
        <v>0.54681108963973823</v>
      </c>
      <c r="J6" s="160">
        <v>0.53118352376373534</v>
      </c>
      <c r="K6" s="160">
        <v>0.51902702008114165</v>
      </c>
      <c r="L6" s="160">
        <v>0.53325550730372806</v>
      </c>
      <c r="M6" s="160">
        <v>0.51863372741117941</v>
      </c>
      <c r="N6" s="160">
        <v>0.51328544968837853</v>
      </c>
      <c r="O6" s="160">
        <v>0.63448129344617465</v>
      </c>
      <c r="P6" s="160">
        <v>0.62028461041824567</v>
      </c>
      <c r="Q6" s="160">
        <v>0.62053169746738313</v>
      </c>
    </row>
    <row r="7" spans="1:17" x14ac:dyDescent="0.25">
      <c r="A7" s="76" t="s">
        <v>82</v>
      </c>
      <c r="B7" s="159">
        <v>0.22448427498261028</v>
      </c>
      <c r="C7" s="159">
        <v>0.21668956339119586</v>
      </c>
      <c r="D7" s="159">
        <v>0.21015781495510197</v>
      </c>
      <c r="E7" s="159">
        <v>0.22075254869374458</v>
      </c>
      <c r="F7" s="159">
        <v>0.2145099011383228</v>
      </c>
      <c r="G7" s="159">
        <v>0.21116427912814537</v>
      </c>
      <c r="H7" s="159">
        <v>0.20986062106986647</v>
      </c>
      <c r="I7" s="159">
        <v>0.19971441682264807</v>
      </c>
      <c r="J7" s="159">
        <v>0.19400668655818012</v>
      </c>
      <c r="K7" s="159">
        <v>0.18956670885917054</v>
      </c>
      <c r="L7" s="159">
        <v>0.19476344696812056</v>
      </c>
      <c r="M7" s="159">
        <v>0.18942306470543935</v>
      </c>
      <c r="N7" s="159">
        <v>0.18746968777755282</v>
      </c>
      <c r="O7" s="159">
        <v>0.23173462262619313</v>
      </c>
      <c r="P7" s="159">
        <v>0.22654950051463021</v>
      </c>
      <c r="Q7" s="159">
        <v>0.22663974529360026</v>
      </c>
    </row>
    <row r="8" spans="1:17" x14ac:dyDescent="0.25">
      <c r="A8" s="76" t="s">
        <v>81</v>
      </c>
      <c r="B8" s="159">
        <v>7.0764800952620766</v>
      </c>
      <c r="C8" s="159">
        <v>6.8307652387126545</v>
      </c>
      <c r="D8" s="159">
        <v>6.6248631201840489</v>
      </c>
      <c r="E8" s="159">
        <v>6.9588438518941613</v>
      </c>
      <c r="F8" s="159">
        <v>6.7620551406532483</v>
      </c>
      <c r="G8" s="159">
        <v>6.6565901696073908</v>
      </c>
      <c r="H8" s="159">
        <v>6.615494594867676</v>
      </c>
      <c r="I8" s="159">
        <v>6.2956529827838601</v>
      </c>
      <c r="J8" s="159">
        <v>6.1157266177466587</v>
      </c>
      <c r="K8" s="159">
        <v>5.975763968635122</v>
      </c>
      <c r="L8" s="159">
        <v>6.1395821861522455</v>
      </c>
      <c r="M8" s="159">
        <v>5.9712358341154186</v>
      </c>
      <c r="N8" s="159">
        <v>5.9096589911503417</v>
      </c>
      <c r="O8" s="159">
        <v>7.3050348160215544</v>
      </c>
      <c r="P8" s="159">
        <v>7.1415827728135346</v>
      </c>
      <c r="Q8" s="159">
        <v>7.1444275840241742</v>
      </c>
    </row>
    <row r="9" spans="1:17" x14ac:dyDescent="0.25">
      <c r="A9" s="76" t="s">
        <v>80</v>
      </c>
      <c r="B9" s="159">
        <v>2.4764510163240803</v>
      </c>
      <c r="C9" s="159">
        <v>2.3904618242347606</v>
      </c>
      <c r="D9" s="159">
        <v>2.318405306894332</v>
      </c>
      <c r="E9" s="159">
        <v>2.4352836010945698</v>
      </c>
      <c r="F9" s="159">
        <v>2.3664163680361527</v>
      </c>
      <c r="G9" s="159">
        <v>2.3295083528623413</v>
      </c>
      <c r="H9" s="159">
        <v>2.3151267427312354</v>
      </c>
      <c r="I9" s="159">
        <v>2.2031965069862052</v>
      </c>
      <c r="J9" s="159">
        <v>2.1402303396881157</v>
      </c>
      <c r="K9" s="159">
        <v>2.0912496826420028</v>
      </c>
      <c r="L9" s="159">
        <v>2.1485787199319262</v>
      </c>
      <c r="M9" s="159">
        <v>2.0896650384145881</v>
      </c>
      <c r="N9" s="159">
        <v>2.0681159019385329</v>
      </c>
      <c r="O9" s="159">
        <v>2.5564349296384741</v>
      </c>
      <c r="P9" s="159">
        <v>2.4992340369526089</v>
      </c>
      <c r="Q9" s="159">
        <v>2.5002295934325258</v>
      </c>
    </row>
    <row r="10" spans="1:17" x14ac:dyDescent="0.25">
      <c r="A10" s="129" t="s">
        <v>79</v>
      </c>
      <c r="B10" s="158">
        <v>2.5251016197053318</v>
      </c>
      <c r="C10" s="158">
        <v>2.4367587507533859</v>
      </c>
      <c r="D10" s="158">
        <v>2.3668577207598616</v>
      </c>
      <c r="E10" s="158">
        <v>2.4696779798816051</v>
      </c>
      <c r="F10" s="158">
        <v>2.3822825272408061</v>
      </c>
      <c r="G10" s="158">
        <v>2.3654330460029502</v>
      </c>
      <c r="H10" s="158">
        <v>2.3323844652437278</v>
      </c>
      <c r="I10" s="158">
        <v>2.1967796461513966</v>
      </c>
      <c r="J10" s="158">
        <v>2.1215102715942367</v>
      </c>
      <c r="K10" s="158">
        <v>2.0764107234924727</v>
      </c>
      <c r="L10" s="158">
        <v>2.1378951125551859</v>
      </c>
      <c r="M10" s="158">
        <v>2.085954822411801</v>
      </c>
      <c r="N10" s="158">
        <v>2.0562235358765992</v>
      </c>
      <c r="O10" s="158">
        <v>2.5397500150281997</v>
      </c>
      <c r="P10" s="158">
        <v>2.471727346703017</v>
      </c>
      <c r="Q10" s="158">
        <v>2.4688204803003235</v>
      </c>
    </row>
    <row r="11" spans="1:17" x14ac:dyDescent="0.25">
      <c r="A11" s="92" t="s">
        <v>125</v>
      </c>
      <c r="B11" s="91">
        <v>9.9581144649190961E-2</v>
      </c>
      <c r="C11" s="91">
        <v>7.4236143830109749E-2</v>
      </c>
      <c r="D11" s="91">
        <v>6.3809007053939368E-2</v>
      </c>
      <c r="E11" s="91">
        <v>6.5868555835249865E-2</v>
      </c>
      <c r="F11" s="91">
        <v>6.2309334472532625E-2</v>
      </c>
      <c r="G11" s="91">
        <v>4.4089190203201539E-2</v>
      </c>
      <c r="H11" s="91">
        <v>4.616307351784605E-2</v>
      </c>
      <c r="I11" s="91">
        <v>4.4219433145006239E-2</v>
      </c>
      <c r="J11" s="91">
        <v>2.9645796172345452E-2</v>
      </c>
      <c r="K11" s="91">
        <v>2.746715556184403E-2</v>
      </c>
      <c r="L11" s="91">
        <v>2.2907093421364072E-2</v>
      </c>
      <c r="M11" s="91">
        <v>1.9626126436066378E-2</v>
      </c>
      <c r="N11" s="91">
        <v>1.4062811406950145E-2</v>
      </c>
      <c r="O11" s="91">
        <v>2.3042523439937908E-2</v>
      </c>
      <c r="P11" s="91">
        <v>1.4699733299573147E-2</v>
      </c>
      <c r="Q11" s="91">
        <v>2.1630010709688594E-2</v>
      </c>
    </row>
    <row r="12" spans="1:17" x14ac:dyDescent="0.25">
      <c r="A12" s="92" t="s">
        <v>26</v>
      </c>
      <c r="B12" s="91">
        <v>0.22241526530333761</v>
      </c>
      <c r="C12" s="91">
        <v>0.25140989875094244</v>
      </c>
      <c r="D12" s="91">
        <v>0.24212503514881167</v>
      </c>
      <c r="E12" s="91">
        <v>0.32320258829288506</v>
      </c>
      <c r="F12" s="91">
        <v>0.3880601429126414</v>
      </c>
      <c r="G12" s="91">
        <v>0.32627417417476801</v>
      </c>
      <c r="H12" s="91">
        <v>0.39559038029266713</v>
      </c>
      <c r="I12" s="91">
        <v>0.46885855225001027</v>
      </c>
      <c r="J12" s="91">
        <v>0.52690085596612057</v>
      </c>
      <c r="K12" s="91">
        <v>0.50313928762819693</v>
      </c>
      <c r="L12" s="91">
        <v>0.50664528470412018</v>
      </c>
      <c r="M12" s="91">
        <v>0.46972121824137508</v>
      </c>
      <c r="N12" s="91">
        <v>0.50662387033069922</v>
      </c>
      <c r="O12" s="91">
        <v>0.62551818549078919</v>
      </c>
      <c r="P12" s="91">
        <v>0.66919330331745641</v>
      </c>
      <c r="Q12" s="91">
        <v>0.67451623783218317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2.203105209752803</v>
      </c>
      <c r="C14" s="157">
        <v>2.1111127081723335</v>
      </c>
      <c r="D14" s="157">
        <v>2.0609236785571103</v>
      </c>
      <c r="E14" s="157">
        <v>2.0806068357534699</v>
      </c>
      <c r="F14" s="157">
        <v>1.9319130498556323</v>
      </c>
      <c r="G14" s="157">
        <v>1.9950696816249809</v>
      </c>
      <c r="H14" s="157">
        <v>1.8906310114332145</v>
      </c>
      <c r="I14" s="157">
        <v>1.6837016607563804</v>
      </c>
      <c r="J14" s="157">
        <v>1.5649636194557706</v>
      </c>
      <c r="K14" s="157">
        <v>1.5458042803024319</v>
      </c>
      <c r="L14" s="157">
        <v>1.6083427344297017</v>
      </c>
      <c r="M14" s="157">
        <v>1.5966074777343597</v>
      </c>
      <c r="N14" s="157">
        <v>1.5355368541389498</v>
      </c>
      <c r="O14" s="157">
        <v>1.8911893060974725</v>
      </c>
      <c r="P14" s="157">
        <v>1.7878343100859873</v>
      </c>
      <c r="Q14" s="157">
        <v>1.7726742317584516</v>
      </c>
    </row>
    <row r="15" spans="1:17" x14ac:dyDescent="0.25">
      <c r="A15" s="156" t="s">
        <v>241</v>
      </c>
      <c r="B15" s="155">
        <v>3.3550046005846368</v>
      </c>
      <c r="C15" s="155">
        <v>3.4179158536861216</v>
      </c>
      <c r="D15" s="155">
        <v>3.3972402120271368</v>
      </c>
      <c r="E15" s="155">
        <v>3.6444937756371556</v>
      </c>
      <c r="F15" s="155">
        <v>3.5120514335528012</v>
      </c>
      <c r="G15" s="155">
        <v>3.5934873612787581</v>
      </c>
      <c r="H15" s="155">
        <v>3.644125756934864</v>
      </c>
      <c r="I15" s="155">
        <v>3.5775728868793704</v>
      </c>
      <c r="J15" s="155">
        <v>3.494439374222944</v>
      </c>
      <c r="K15" s="155">
        <v>3.5599850453919184</v>
      </c>
      <c r="L15" s="155">
        <v>3.7314729284659673</v>
      </c>
      <c r="M15" s="155">
        <v>3.6026643527932989</v>
      </c>
      <c r="N15" s="155">
        <v>3.686488343708695</v>
      </c>
      <c r="O15" s="155">
        <v>4.362029869313556</v>
      </c>
      <c r="P15" s="155">
        <v>4.2909662895086917</v>
      </c>
      <c r="Q15" s="155">
        <v>4.2893944405042728</v>
      </c>
    </row>
    <row r="16" spans="1:17" x14ac:dyDescent="0.25">
      <c r="A16" s="156" t="s">
        <v>240</v>
      </c>
      <c r="B16" s="206">
        <v>139.12676386987721</v>
      </c>
      <c r="C16" s="206">
        <v>133.86921610467849</v>
      </c>
      <c r="D16" s="206">
        <v>129.63809192260788</v>
      </c>
      <c r="E16" s="206">
        <v>135.99284413979714</v>
      </c>
      <c r="F16" s="206">
        <v>132.21698558354427</v>
      </c>
      <c r="G16" s="206">
        <v>129.83089775957342</v>
      </c>
      <c r="H16" s="206">
        <v>128.8561683085577</v>
      </c>
      <c r="I16" s="206">
        <v>122.36557799998741</v>
      </c>
      <c r="J16" s="206">
        <v>118.82298251238952</v>
      </c>
      <c r="K16" s="206">
        <v>115.75754824642667</v>
      </c>
      <c r="L16" s="206">
        <v>118.75515310525242</v>
      </c>
      <c r="M16" s="206">
        <v>115.56191264494575</v>
      </c>
      <c r="N16" s="206">
        <v>114.08249253275289</v>
      </c>
      <c r="O16" s="206">
        <v>141.48294494862876</v>
      </c>
      <c r="P16" s="206">
        <v>138.25411193646494</v>
      </c>
      <c r="Q16" s="206">
        <v>138.3169882730073</v>
      </c>
    </row>
    <row r="17" spans="1:17" x14ac:dyDescent="0.25">
      <c r="A17" s="152" t="s">
        <v>249</v>
      </c>
      <c r="B17" s="264">
        <v>107.67359573939638</v>
      </c>
      <c r="C17" s="264">
        <v>101.82625497637122</v>
      </c>
      <c r="D17" s="264">
        <v>97.788964934853581</v>
      </c>
      <c r="E17" s="264">
        <v>101.82571499319896</v>
      </c>
      <c r="F17" s="264">
        <v>99.291503393986872</v>
      </c>
      <c r="G17" s="264">
        <v>96.141953747585191</v>
      </c>
      <c r="H17" s="264">
        <v>94.692489337293495</v>
      </c>
      <c r="I17" s="264">
        <v>88.825832185493439</v>
      </c>
      <c r="J17" s="264">
        <v>86.062613379049537</v>
      </c>
      <c r="K17" s="264">
        <v>82.382688445877548</v>
      </c>
      <c r="L17" s="264">
        <v>83.772594400884117</v>
      </c>
      <c r="M17" s="264">
        <v>81.786934337508711</v>
      </c>
      <c r="N17" s="264">
        <v>79.521664310484027</v>
      </c>
      <c r="O17" s="264">
        <v>100.58891492381433</v>
      </c>
      <c r="P17" s="264">
        <v>98.026302972321105</v>
      </c>
      <c r="Q17" s="264">
        <v>98.103915393279905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107.67359573939638</v>
      </c>
      <c r="C26" s="87">
        <v>101.82625497637122</v>
      </c>
      <c r="D26" s="87">
        <v>97.788964934853581</v>
      </c>
      <c r="E26" s="87">
        <v>101.82571499319896</v>
      </c>
      <c r="F26" s="87">
        <v>99.291503393986872</v>
      </c>
      <c r="G26" s="87">
        <v>96.141953747585191</v>
      </c>
      <c r="H26" s="87">
        <v>94.692489337293495</v>
      </c>
      <c r="I26" s="87">
        <v>88.825832185493439</v>
      </c>
      <c r="J26" s="87">
        <v>86.062613379049537</v>
      </c>
      <c r="K26" s="87">
        <v>82.382688445877548</v>
      </c>
      <c r="L26" s="87">
        <v>83.772594400884117</v>
      </c>
      <c r="M26" s="87">
        <v>81.786934337508711</v>
      </c>
      <c r="N26" s="87">
        <v>79.521664310484027</v>
      </c>
      <c r="O26" s="87">
        <v>100.58891492381433</v>
      </c>
      <c r="P26" s="87">
        <v>98.026302972321105</v>
      </c>
      <c r="Q26" s="87">
        <v>98.103915393279905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31.453168130480844</v>
      </c>
      <c r="C28" s="151">
        <v>32.042961128307269</v>
      </c>
      <c r="D28" s="151">
        <v>31.849126987754289</v>
      </c>
      <c r="E28" s="151">
        <v>34.167129146598192</v>
      </c>
      <c r="F28" s="151">
        <v>32.925482189557385</v>
      </c>
      <c r="G28" s="151">
        <v>33.688944011988234</v>
      </c>
      <c r="H28" s="151">
        <v>34.163678971264218</v>
      </c>
      <c r="I28" s="151">
        <v>33.539745814493969</v>
      </c>
      <c r="J28" s="151">
        <v>32.760369133339978</v>
      </c>
      <c r="K28" s="151">
        <v>33.37485980054911</v>
      </c>
      <c r="L28" s="151">
        <v>34.982558704368302</v>
      </c>
      <c r="M28" s="151">
        <v>33.774978307437046</v>
      </c>
      <c r="N28" s="151">
        <v>34.560828222268874</v>
      </c>
      <c r="O28" s="151">
        <v>40.894030024814427</v>
      </c>
      <c r="P28" s="151">
        <v>40.227808964143826</v>
      </c>
      <c r="Q28" s="151">
        <v>40.213072879727399</v>
      </c>
    </row>
    <row r="29" spans="1:17" x14ac:dyDescent="0.25">
      <c r="A29" s="243" t="s">
        <v>239</v>
      </c>
      <c r="B29" s="278">
        <v>7.4920438377777083</v>
      </c>
      <c r="C29" s="278">
        <v>7.6325306395077908</v>
      </c>
      <c r="D29" s="278">
        <v>7.5863599684880541</v>
      </c>
      <c r="E29" s="278">
        <v>8.138500653269892</v>
      </c>
      <c r="F29" s="278">
        <v>7.8427443277193936</v>
      </c>
      <c r="G29" s="278">
        <v>8.0245984868423506</v>
      </c>
      <c r="H29" s="278">
        <v>8.1376788325635321</v>
      </c>
      <c r="I29" s="278">
        <v>7.9890599543960361</v>
      </c>
      <c r="J29" s="278">
        <v>7.803414926934118</v>
      </c>
      <c r="K29" s="278">
        <v>7.9497846343523886</v>
      </c>
      <c r="L29" s="278">
        <v>8.3327333603882874</v>
      </c>
      <c r="M29" s="278">
        <v>8.0450915802687692</v>
      </c>
      <c r="N29" s="278">
        <v>8.2322785112453136</v>
      </c>
      <c r="O29" s="278">
        <v>9.740826881995357</v>
      </c>
      <c r="P29" s="278">
        <v>9.5821351606562324</v>
      </c>
      <c r="Q29" s="278">
        <v>9.5786250725790278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323.15610978529787</v>
      </c>
      <c r="C31" s="96">
        <v>332.46292672595411</v>
      </c>
      <c r="D31" s="96">
        <v>346.12405706190549</v>
      </c>
      <c r="E31" s="96">
        <v>377.75550841362519</v>
      </c>
      <c r="F31" s="96">
        <v>395.50306742889853</v>
      </c>
      <c r="G31" s="96">
        <v>392.919377251539</v>
      </c>
      <c r="H31" s="96">
        <v>405.10886879934878</v>
      </c>
      <c r="I31" s="96">
        <v>411.54833310113031</v>
      </c>
      <c r="J31" s="96">
        <v>414.51324727519608</v>
      </c>
      <c r="K31" s="96">
        <v>437.07785220977235</v>
      </c>
      <c r="L31" s="96">
        <v>484.83334432656596</v>
      </c>
      <c r="M31" s="96">
        <v>468.88111150813245</v>
      </c>
      <c r="N31" s="96">
        <v>500.36159538162235</v>
      </c>
      <c r="O31" s="96">
        <v>623.68141459721835</v>
      </c>
      <c r="P31" s="96">
        <v>627.93987795396663</v>
      </c>
      <c r="Q31" s="96">
        <v>647.96941942238436</v>
      </c>
    </row>
    <row r="32" spans="1:17" x14ac:dyDescent="0.25">
      <c r="A32" s="132" t="s">
        <v>83</v>
      </c>
      <c r="B32" s="160">
        <v>1.1461896909758371</v>
      </c>
      <c r="C32" s="160">
        <v>1.1772766374241248</v>
      </c>
      <c r="D32" s="160">
        <v>1.2261781605815005</v>
      </c>
      <c r="E32" s="160">
        <v>1.3322874322334093</v>
      </c>
      <c r="F32" s="160">
        <v>1.3939943439852622</v>
      </c>
      <c r="G32" s="160">
        <v>1.3887153251963504</v>
      </c>
      <c r="H32" s="160">
        <v>1.4223985829044614</v>
      </c>
      <c r="I32" s="160">
        <v>1.4307330087259145</v>
      </c>
      <c r="J32" s="160">
        <v>1.4386602417135272</v>
      </c>
      <c r="K32" s="160">
        <v>1.5188248249719227</v>
      </c>
      <c r="L32" s="160">
        <v>1.6907970737958786</v>
      </c>
      <c r="M32" s="160">
        <v>1.6490475968206253</v>
      </c>
      <c r="N32" s="160">
        <v>1.7572616876229707</v>
      </c>
      <c r="O32" s="160">
        <v>2.1809815351223181</v>
      </c>
      <c r="P32" s="160">
        <v>2.1963993468552552</v>
      </c>
      <c r="Q32" s="160">
        <v>2.2616062786929101</v>
      </c>
    </row>
    <row r="33" spans="1:17" x14ac:dyDescent="0.25">
      <c r="A33" s="76" t="s">
        <v>82</v>
      </c>
      <c r="B33" s="159">
        <v>0.42446158619709451</v>
      </c>
      <c r="C33" s="159">
        <v>0.43597382950494556</v>
      </c>
      <c r="D33" s="159">
        <v>0.45408323866318168</v>
      </c>
      <c r="E33" s="159">
        <v>0.49337805182560179</v>
      </c>
      <c r="F33" s="159">
        <v>0.51622960410157459</v>
      </c>
      <c r="G33" s="159">
        <v>0.5142746565860391</v>
      </c>
      <c r="H33" s="159">
        <v>0.52674837634432614</v>
      </c>
      <c r="I33" s="159">
        <v>0.52983481450728342</v>
      </c>
      <c r="J33" s="159">
        <v>0.53277045937878065</v>
      </c>
      <c r="K33" s="159">
        <v>0.56245733096259143</v>
      </c>
      <c r="L33" s="159">
        <v>0.62614278729883799</v>
      </c>
      <c r="M33" s="159">
        <v>0.61068195270982006</v>
      </c>
      <c r="N33" s="159">
        <v>0.65075623098371915</v>
      </c>
      <c r="O33" s="159">
        <v>0.80766987275591307</v>
      </c>
      <c r="P33" s="159">
        <v>0.81337945893992336</v>
      </c>
      <c r="Q33" s="159">
        <v>0.83752715276125966</v>
      </c>
    </row>
    <row r="34" spans="1:17" x14ac:dyDescent="0.25">
      <c r="A34" s="76" t="s">
        <v>81</v>
      </c>
      <c r="B34" s="159">
        <v>5.8588011473458508</v>
      </c>
      <c r="C34" s="159">
        <v>8.5230733552683251</v>
      </c>
      <c r="D34" s="159">
        <v>8.8771033731973343</v>
      </c>
      <c r="E34" s="159">
        <v>9.6452975912887453</v>
      </c>
      <c r="F34" s="159">
        <v>10.092034168461335</v>
      </c>
      <c r="G34" s="159">
        <v>10.053815908664575</v>
      </c>
      <c r="H34" s="159">
        <v>10.297670978207767</v>
      </c>
      <c r="I34" s="159">
        <v>10.35800932213831</v>
      </c>
      <c r="J34" s="159">
        <v>10.415399731588341</v>
      </c>
      <c r="K34" s="159">
        <v>10.995763430218057</v>
      </c>
      <c r="L34" s="159">
        <v>12.240782693493378</v>
      </c>
      <c r="M34" s="159">
        <v>11.938531002180849</v>
      </c>
      <c r="N34" s="159">
        <v>12.721963378788679</v>
      </c>
      <c r="O34" s="159">
        <v>15.789547689492206</v>
      </c>
      <c r="P34" s="159">
        <v>15.901167283562344</v>
      </c>
      <c r="Q34" s="159">
        <v>16.373242788721708</v>
      </c>
    </row>
    <row r="35" spans="1:17" x14ac:dyDescent="0.25">
      <c r="A35" s="76" t="s">
        <v>80</v>
      </c>
      <c r="B35" s="159">
        <v>4.6222237073852774</v>
      </c>
      <c r="C35" s="159">
        <v>4.7475876170372278</v>
      </c>
      <c r="D35" s="159">
        <v>4.9447921299070243</v>
      </c>
      <c r="E35" s="159">
        <v>5.3726975585322565</v>
      </c>
      <c r="F35" s="159">
        <v>5.621542189272315</v>
      </c>
      <c r="G35" s="159">
        <v>5.6002535614038651</v>
      </c>
      <c r="H35" s="159">
        <v>5.7360875804551492</v>
      </c>
      <c r="I35" s="159">
        <v>5.7696977070534503</v>
      </c>
      <c r="J35" s="159">
        <v>5.8016657526027986</v>
      </c>
      <c r="K35" s="159">
        <v>6.1249443862765576</v>
      </c>
      <c r="L35" s="159">
        <v>6.8184545546062827</v>
      </c>
      <c r="M35" s="159">
        <v>6.6500920019107879</v>
      </c>
      <c r="N35" s="159">
        <v>7.0864855063349088</v>
      </c>
      <c r="O35" s="159">
        <v>8.7952148203577174</v>
      </c>
      <c r="P35" s="159">
        <v>8.8573900217829831</v>
      </c>
      <c r="Q35" s="159">
        <v>9.1203491363159888</v>
      </c>
    </row>
    <row r="36" spans="1:17" x14ac:dyDescent="0.25">
      <c r="A36" s="129" t="s">
        <v>79</v>
      </c>
      <c r="B36" s="158">
        <v>4.7095743456293073</v>
      </c>
      <c r="C36" s="158">
        <v>4.8359888227314558</v>
      </c>
      <c r="D36" s="158">
        <v>5.0444335685505806</v>
      </c>
      <c r="E36" s="158">
        <v>5.4445846834147602</v>
      </c>
      <c r="F36" s="158">
        <v>5.6550852626744099</v>
      </c>
      <c r="G36" s="158">
        <v>5.6824504402105633</v>
      </c>
      <c r="H36" s="158">
        <v>5.7746108189673793</v>
      </c>
      <c r="I36" s="158">
        <v>5.74867688987925</v>
      </c>
      <c r="J36" s="158">
        <v>5.746705017263305</v>
      </c>
      <c r="K36" s="158">
        <v>6.0770261167976294</v>
      </c>
      <c r="L36" s="158">
        <v>6.7795778587631172</v>
      </c>
      <c r="M36" s="158">
        <v>6.6334193490578093</v>
      </c>
      <c r="N36" s="158">
        <v>7.0405718218447282</v>
      </c>
      <c r="O36" s="158">
        <v>8.7314075139290317</v>
      </c>
      <c r="P36" s="158">
        <v>8.7534848073606923</v>
      </c>
      <c r="Q36" s="158">
        <v>8.9991742703743469</v>
      </c>
    </row>
    <row r="37" spans="1:17" x14ac:dyDescent="0.25">
      <c r="A37" s="92" t="s">
        <v>125</v>
      </c>
      <c r="B37" s="91">
        <v>0.18572908135196534</v>
      </c>
      <c r="C37" s="91">
        <v>0.14732897201830092</v>
      </c>
      <c r="D37" s="91">
        <v>0.13599478090108233</v>
      </c>
      <c r="E37" s="91">
        <v>0.14521202081432652</v>
      </c>
      <c r="F37" s="91">
        <v>0.14791049973018258</v>
      </c>
      <c r="G37" s="91">
        <v>0.1059149142699503</v>
      </c>
      <c r="H37" s="91">
        <v>0.1142923852157814</v>
      </c>
      <c r="I37" s="91">
        <v>0.1157163094849336</v>
      </c>
      <c r="J37" s="91">
        <v>8.0303945677509925E-2</v>
      </c>
      <c r="K37" s="91">
        <v>8.0388056088785922E-2</v>
      </c>
      <c r="L37" s="91">
        <v>7.2641741148135652E-2</v>
      </c>
      <c r="M37" s="91">
        <v>6.2411863118652162E-2</v>
      </c>
      <c r="N37" s="91">
        <v>4.8151493259452588E-2</v>
      </c>
      <c r="O37" s="91">
        <v>7.9217899837723135E-2</v>
      </c>
      <c r="P37" s="91">
        <v>5.2058287206193252E-2</v>
      </c>
      <c r="Q37" s="91">
        <v>7.8844224357241435E-2</v>
      </c>
    </row>
    <row r="38" spans="1:17" x14ac:dyDescent="0.25">
      <c r="A38" s="92" t="s">
        <v>26</v>
      </c>
      <c r="B38" s="91">
        <v>0.41482735561001749</v>
      </c>
      <c r="C38" s="91">
        <v>0.49894781742661415</v>
      </c>
      <c r="D38" s="91">
        <v>0.51603594266707287</v>
      </c>
      <c r="E38" s="91">
        <v>0.71252360679986637</v>
      </c>
      <c r="F38" s="91">
        <v>0.92118091373415723</v>
      </c>
      <c r="G38" s="91">
        <v>0.78380439801568424</v>
      </c>
      <c r="H38" s="91">
        <v>0.97941849808999826</v>
      </c>
      <c r="I38" s="91">
        <v>1.2269397746214015</v>
      </c>
      <c r="J38" s="91">
        <v>1.4272586058729977</v>
      </c>
      <c r="K38" s="91">
        <v>1.4725365057644824</v>
      </c>
      <c r="L38" s="91">
        <v>1.6066462448298078</v>
      </c>
      <c r="M38" s="91">
        <v>1.4937321672876687</v>
      </c>
      <c r="N38" s="91">
        <v>1.7346955150980727</v>
      </c>
      <c r="O38" s="91">
        <v>2.1504692007385966</v>
      </c>
      <c r="P38" s="91">
        <v>2.3699108324348264</v>
      </c>
      <c r="Q38" s="91">
        <v>2.4587001043148673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4.1090179086673242</v>
      </c>
      <c r="C40" s="157">
        <v>4.1897120332865407</v>
      </c>
      <c r="D40" s="157">
        <v>4.3924028449824251</v>
      </c>
      <c r="E40" s="157">
        <v>4.5868490558005677</v>
      </c>
      <c r="F40" s="157">
        <v>4.5859938492100705</v>
      </c>
      <c r="G40" s="157">
        <v>4.7927311279249292</v>
      </c>
      <c r="H40" s="157">
        <v>4.6808999356615999</v>
      </c>
      <c r="I40" s="157">
        <v>4.4060208057729149</v>
      </c>
      <c r="J40" s="157">
        <v>4.2391424657127974</v>
      </c>
      <c r="K40" s="157">
        <v>4.5241015549443606</v>
      </c>
      <c r="L40" s="157">
        <v>5.100289872785174</v>
      </c>
      <c r="M40" s="157">
        <v>5.0772753186514885</v>
      </c>
      <c r="N40" s="157">
        <v>5.2577248134872026</v>
      </c>
      <c r="O40" s="157">
        <v>6.5017204133527127</v>
      </c>
      <c r="P40" s="157">
        <v>6.3315156877196728</v>
      </c>
      <c r="Q40" s="157">
        <v>6.4616299417022391</v>
      </c>
    </row>
    <row r="41" spans="1:17" x14ac:dyDescent="0.25">
      <c r="A41" s="156" t="s">
        <v>238</v>
      </c>
      <c r="B41" s="204">
        <v>9.1037501821351796</v>
      </c>
      <c r="C41" s="204">
        <v>10.19978978258521</v>
      </c>
      <c r="D41" s="204">
        <v>11.367623626126111</v>
      </c>
      <c r="E41" s="204">
        <v>13.112870990096823</v>
      </c>
      <c r="F41" s="204">
        <v>13.430863157453993</v>
      </c>
      <c r="G41" s="204">
        <v>14.744175408518124</v>
      </c>
      <c r="H41" s="204">
        <v>15.945026864729535</v>
      </c>
      <c r="I41" s="204">
        <v>17.375286761423443</v>
      </c>
      <c r="J41" s="204">
        <v>17.71207428494596</v>
      </c>
      <c r="K41" s="204">
        <v>20.500221944772306</v>
      </c>
      <c r="L41" s="204">
        <v>23.772610101413367</v>
      </c>
      <c r="M41" s="204">
        <v>22.716318938798281</v>
      </c>
      <c r="N41" s="204">
        <v>25.993739162615029</v>
      </c>
      <c r="O41" s="204">
        <v>29.477726824561891</v>
      </c>
      <c r="P41" s="204">
        <v>30.083837242218372</v>
      </c>
      <c r="Q41" s="204">
        <v>30.964501002172007</v>
      </c>
    </row>
    <row r="42" spans="1:17" x14ac:dyDescent="0.25">
      <c r="A42" s="152" t="s">
        <v>247</v>
      </c>
      <c r="B42" s="151">
        <v>8.3518284832972025</v>
      </c>
      <c r="C42" s="151">
        <v>8.4271509275374434</v>
      </c>
      <c r="D42" s="151">
        <v>8.6923013008729235</v>
      </c>
      <c r="E42" s="151">
        <v>9.4147442338975811</v>
      </c>
      <c r="F42" s="151">
        <v>9.8908835575327263</v>
      </c>
      <c r="G42" s="151">
        <v>9.6719605469887302</v>
      </c>
      <c r="H42" s="151">
        <v>9.8981339576856726</v>
      </c>
      <c r="I42" s="151">
        <v>9.9378261347403622</v>
      </c>
      <c r="J42" s="151">
        <v>9.98887117864796</v>
      </c>
      <c r="K42" s="151">
        <v>10.334964996119581</v>
      </c>
      <c r="L42" s="151">
        <v>11.349487619479097</v>
      </c>
      <c r="M42" s="151">
        <v>10.997891716010338</v>
      </c>
      <c r="N42" s="151">
        <v>11.549715916161052</v>
      </c>
      <c r="O42" s="151">
        <v>14.715952958033196</v>
      </c>
      <c r="P42" s="151">
        <v>14.773777235433752</v>
      </c>
      <c r="Q42" s="151">
        <v>15.256408742801867</v>
      </c>
    </row>
    <row r="43" spans="1:17" x14ac:dyDescent="0.25">
      <c r="A43" s="150" t="s">
        <v>33</v>
      </c>
      <c r="B43" s="87">
        <v>4.9810824018342919</v>
      </c>
      <c r="C43" s="87">
        <v>4.9530189573596717</v>
      </c>
      <c r="D43" s="87">
        <v>4.5685530730407589</v>
      </c>
      <c r="E43" s="87">
        <v>4.5236325014345864</v>
      </c>
      <c r="F43" s="87">
        <v>4.451088783620273</v>
      </c>
      <c r="G43" s="87">
        <v>4.3746715176600279</v>
      </c>
      <c r="H43" s="87">
        <v>3.7958998171254352</v>
      </c>
      <c r="I43" s="87">
        <v>3.0969616248933289</v>
      </c>
      <c r="J43" s="87">
        <v>2.609354997522245</v>
      </c>
      <c r="K43" s="87">
        <v>2.838753668312318</v>
      </c>
      <c r="L43" s="87">
        <v>3.4596172124204312</v>
      </c>
      <c r="M43" s="87">
        <v>3.8656388710956455</v>
      </c>
      <c r="N43" s="87">
        <v>3.6906932340925138</v>
      </c>
      <c r="O43" s="87">
        <v>4.0013817017985387</v>
      </c>
      <c r="P43" s="87">
        <v>3.9705058440933123</v>
      </c>
      <c r="Q43" s="87">
        <v>3.8982360554425544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5.1251079632018311E-2</v>
      </c>
      <c r="C45" s="87">
        <v>3.4263313466582304E-2</v>
      </c>
      <c r="D45" s="87">
        <v>1.717697196501412E-2</v>
      </c>
      <c r="E45" s="87">
        <v>1.7306889235686518E-2</v>
      </c>
      <c r="F45" s="87">
        <v>3.4751212138981455E-2</v>
      </c>
      <c r="G45" s="87">
        <v>1.752801288288092E-2</v>
      </c>
      <c r="H45" s="87">
        <v>3.5246293286454913E-2</v>
      </c>
      <c r="I45" s="87">
        <v>7.0466129725399798E-2</v>
      </c>
      <c r="J45" s="87">
        <v>1.7832347735984307E-2</v>
      </c>
      <c r="K45" s="87">
        <v>3.6040630534868869E-2</v>
      </c>
      <c r="L45" s="87">
        <v>3.6889986712328064E-2</v>
      </c>
      <c r="M45" s="87">
        <v>3.6890201364464699E-2</v>
      </c>
      <c r="N45" s="87">
        <v>3.7397170334678688E-2</v>
      </c>
      <c r="O45" s="87">
        <v>3.7654644655054463E-2</v>
      </c>
      <c r="P45" s="87">
        <v>3.7925583335491932E-2</v>
      </c>
      <c r="Q45" s="87">
        <v>3.8491210023125756E-2</v>
      </c>
    </row>
    <row r="46" spans="1:17" x14ac:dyDescent="0.25">
      <c r="A46" s="150" t="s">
        <v>125</v>
      </c>
      <c r="B46" s="87">
        <v>0.19956017609263044</v>
      </c>
      <c r="C46" s="87">
        <v>0.15922448226767569</v>
      </c>
      <c r="D46" s="87">
        <v>0.14431453195404761</v>
      </c>
      <c r="E46" s="87">
        <v>0.16185442097062805</v>
      </c>
      <c r="F46" s="87">
        <v>0.16265648456209789</v>
      </c>
      <c r="G46" s="87">
        <v>0.11890802601540566</v>
      </c>
      <c r="H46" s="87">
        <v>0.13512811549372131</v>
      </c>
      <c r="I46" s="87">
        <v>0.15054877428395957</v>
      </c>
      <c r="J46" s="87">
        <v>0.10784248347133643</v>
      </c>
      <c r="K46" s="87">
        <v>0.10931562828649706</v>
      </c>
      <c r="L46" s="87">
        <v>9.6617292071684638E-2</v>
      </c>
      <c r="M46" s="87">
        <v>8.0151339703665905E-2</v>
      </c>
      <c r="N46" s="87">
        <v>6.5322539725199566E-2</v>
      </c>
      <c r="O46" s="87">
        <v>9.8577881717279048E-2</v>
      </c>
      <c r="P46" s="87">
        <v>6.6198497605295087E-2</v>
      </c>
      <c r="Q46" s="87">
        <v>0.10023575066227292</v>
      </c>
    </row>
    <row r="47" spans="1:17" x14ac:dyDescent="0.25">
      <c r="A47" s="150" t="s">
        <v>29</v>
      </c>
      <c r="B47" s="87">
        <v>0.4445858021664747</v>
      </c>
      <c r="C47" s="87">
        <v>0.48459175178820768</v>
      </c>
      <c r="D47" s="87">
        <v>0.51305451621021336</v>
      </c>
      <c r="E47" s="87">
        <v>0.52926870854530994</v>
      </c>
      <c r="F47" s="87">
        <v>0.55768342931546833</v>
      </c>
      <c r="G47" s="87">
        <v>0.53670447394050558</v>
      </c>
      <c r="H47" s="87">
        <v>0.53916422372790163</v>
      </c>
      <c r="I47" s="87">
        <v>0.58025064059546239</v>
      </c>
      <c r="J47" s="87">
        <v>0.55968318500526204</v>
      </c>
      <c r="K47" s="87">
        <v>0.55055174408935104</v>
      </c>
      <c r="L47" s="87">
        <v>0.57890145858383157</v>
      </c>
      <c r="M47" s="87">
        <v>0.59302061906790382</v>
      </c>
      <c r="N47" s="87">
        <v>0.54391981763139252</v>
      </c>
      <c r="O47" s="87">
        <v>0.54766519908892974</v>
      </c>
      <c r="P47" s="87">
        <v>0.46451349262540448</v>
      </c>
      <c r="Q47" s="87">
        <v>0.54510664503408657</v>
      </c>
    </row>
    <row r="48" spans="1:17" x14ac:dyDescent="0.25">
      <c r="A48" s="150" t="s">
        <v>28</v>
      </c>
      <c r="B48" s="87">
        <v>2.8571547185638039E-2</v>
      </c>
      <c r="C48" s="87">
        <v>0</v>
      </c>
      <c r="D48" s="87">
        <v>0</v>
      </c>
      <c r="E48" s="87">
        <v>2.9902240558600825E-2</v>
      </c>
      <c r="F48" s="87">
        <v>0</v>
      </c>
      <c r="G48" s="87">
        <v>1.3635571817232349E-2</v>
      </c>
      <c r="H48" s="87">
        <v>1.3778276400886875E-2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0.42590196450046458</v>
      </c>
      <c r="C49" s="87">
        <v>0.51525842474536743</v>
      </c>
      <c r="D49" s="87">
        <v>0.52325822403264755</v>
      </c>
      <c r="E49" s="87">
        <v>0.75887377049970151</v>
      </c>
      <c r="F49" s="87">
        <v>0.96797824311178227</v>
      </c>
      <c r="G49" s="87">
        <v>0.8408335534838941</v>
      </c>
      <c r="H49" s="87">
        <v>1.1064836818395476</v>
      </c>
      <c r="I49" s="87">
        <v>1.525296180021942</v>
      </c>
      <c r="J49" s="87">
        <v>1.8314874781071466</v>
      </c>
      <c r="K49" s="87">
        <v>1.9133969880720281</v>
      </c>
      <c r="L49" s="87">
        <v>2.041912682947471</v>
      </c>
      <c r="M49" s="87">
        <v>1.8330092623311656</v>
      </c>
      <c r="N49" s="87">
        <v>2.2486654381355318</v>
      </c>
      <c r="O49" s="87">
        <v>2.5570408809462415</v>
      </c>
      <c r="P49" s="87">
        <v>2.8796423468125245</v>
      </c>
      <c r="Q49" s="87">
        <v>2.9868032080744391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1.3690002898796512</v>
      </c>
      <c r="C51" s="87">
        <v>1.3203839945273257</v>
      </c>
      <c r="D51" s="87">
        <v>1.9597614222188464</v>
      </c>
      <c r="E51" s="87">
        <v>2.2656075179814046</v>
      </c>
      <c r="F51" s="87">
        <v>2.7207876844369063</v>
      </c>
      <c r="G51" s="87">
        <v>2.7702092888515844</v>
      </c>
      <c r="H51" s="87">
        <v>3.0920091786941577</v>
      </c>
      <c r="I51" s="87">
        <v>3.0907398345063637</v>
      </c>
      <c r="J51" s="87">
        <v>3.5949049023158008</v>
      </c>
      <c r="K51" s="87">
        <v>3.5626378053693051</v>
      </c>
      <c r="L51" s="87">
        <v>3.796356735941254</v>
      </c>
      <c r="M51" s="87">
        <v>3.8056891361840686</v>
      </c>
      <c r="N51" s="87">
        <v>4.2791257140820802</v>
      </c>
      <c r="O51" s="87">
        <v>6.0379219256166445</v>
      </c>
      <c r="P51" s="87">
        <v>6.2212532219098149</v>
      </c>
      <c r="Q51" s="87">
        <v>6.3353794724735044</v>
      </c>
    </row>
    <row r="52" spans="1:17" x14ac:dyDescent="0.25">
      <c r="A52" s="150" t="s">
        <v>22</v>
      </c>
      <c r="B52" s="87">
        <v>0.85187522200603272</v>
      </c>
      <c r="C52" s="87">
        <v>0.96041000338261329</v>
      </c>
      <c r="D52" s="87">
        <v>0.96618256145139525</v>
      </c>
      <c r="E52" s="87">
        <v>1.1282981846716644</v>
      </c>
      <c r="F52" s="87">
        <v>0.99593772034721584</v>
      </c>
      <c r="G52" s="87">
        <v>0.99947010233719924</v>
      </c>
      <c r="H52" s="87">
        <v>1.1804243711175679</v>
      </c>
      <c r="I52" s="87">
        <v>1.4235629507139036</v>
      </c>
      <c r="J52" s="87">
        <v>1.2677657844901853</v>
      </c>
      <c r="K52" s="87">
        <v>1.3242685314552114</v>
      </c>
      <c r="L52" s="87">
        <v>1.3391922508020966</v>
      </c>
      <c r="M52" s="87">
        <v>0.78349228626342382</v>
      </c>
      <c r="N52" s="87">
        <v>0.68459200215965355</v>
      </c>
      <c r="O52" s="87">
        <v>1.4357107242105089</v>
      </c>
      <c r="P52" s="87">
        <v>1.1337382490519086</v>
      </c>
      <c r="Q52" s="87">
        <v>1.3521564010918832</v>
      </c>
    </row>
    <row r="53" spans="1:17" x14ac:dyDescent="0.25">
      <c r="A53" s="152" t="s">
        <v>246</v>
      </c>
      <c r="B53" s="151">
        <v>0.75192169883797788</v>
      </c>
      <c r="C53" s="151">
        <v>1.7726388550477659</v>
      </c>
      <c r="D53" s="151">
        <v>2.675322325253187</v>
      </c>
      <c r="E53" s="151">
        <v>3.698126756199243</v>
      </c>
      <c r="F53" s="151">
        <v>3.5399795999212675</v>
      </c>
      <c r="G53" s="151">
        <v>5.0722148615293952</v>
      </c>
      <c r="H53" s="151">
        <v>6.0468929070438628</v>
      </c>
      <c r="I53" s="151">
        <v>7.4374606266830794</v>
      </c>
      <c r="J53" s="151">
        <v>7.7232031062979987</v>
      </c>
      <c r="K53" s="151">
        <v>10.165256948652724</v>
      </c>
      <c r="L53" s="151">
        <v>12.42312248193427</v>
      </c>
      <c r="M53" s="151">
        <v>11.718427222787941</v>
      </c>
      <c r="N53" s="151">
        <v>14.444023246453979</v>
      </c>
      <c r="O53" s="151">
        <v>14.761773866528696</v>
      </c>
      <c r="P53" s="151">
        <v>15.310060006784619</v>
      </c>
      <c r="Q53" s="151">
        <v>15.708092259370138</v>
      </c>
    </row>
    <row r="54" spans="1:17" x14ac:dyDescent="0.25">
      <c r="A54" s="156" t="s">
        <v>237</v>
      </c>
      <c r="B54" s="204">
        <v>266.84927621387135</v>
      </c>
      <c r="C54" s="204">
        <v>271.3539726760514</v>
      </c>
      <c r="D54" s="204">
        <v>281.644258327898</v>
      </c>
      <c r="E54" s="204">
        <v>306.7088658436063</v>
      </c>
      <c r="F54" s="204">
        <v>321.50604817280015</v>
      </c>
      <c r="G54" s="204">
        <v>317.72257422544442</v>
      </c>
      <c r="H54" s="204">
        <v>326.92374164228926</v>
      </c>
      <c r="I54" s="204">
        <v>331.06195997512674</v>
      </c>
      <c r="J54" s="204">
        <v>333.27465842430115</v>
      </c>
      <c r="K54" s="204">
        <v>349.32140406874396</v>
      </c>
      <c r="L54" s="204">
        <v>386.2194656891362</v>
      </c>
      <c r="M54" s="204">
        <v>373.59294685065294</v>
      </c>
      <c r="N54" s="204">
        <v>396.76137230576643</v>
      </c>
      <c r="O54" s="204">
        <v>497.99346062377998</v>
      </c>
      <c r="P54" s="204">
        <v>500.96476332208067</v>
      </c>
      <c r="Q54" s="204">
        <v>517.11903250030957</v>
      </c>
    </row>
    <row r="55" spans="1:17" x14ac:dyDescent="0.25">
      <c r="A55" s="152" t="s">
        <v>245</v>
      </c>
      <c r="B55" s="151">
        <v>265.29337535179349</v>
      </c>
      <c r="C55" s="151">
        <v>267.68597063942474</v>
      </c>
      <c r="D55" s="151">
        <v>276.10839426302226</v>
      </c>
      <c r="E55" s="151">
        <v>299.05658154733499</v>
      </c>
      <c r="F55" s="151">
        <v>314.18100712162777</v>
      </c>
      <c r="G55" s="151">
        <v>307.22698208081857</v>
      </c>
      <c r="H55" s="151">
        <v>314.41131395001548</v>
      </c>
      <c r="I55" s="151">
        <v>315.67212427998794</v>
      </c>
      <c r="J55" s="151">
        <v>317.29355508646478</v>
      </c>
      <c r="K55" s="151">
        <v>328.28712340615135</v>
      </c>
      <c r="L55" s="151">
        <v>360.51313614815962</v>
      </c>
      <c r="M55" s="151">
        <v>349.34479568503428</v>
      </c>
      <c r="N55" s="151">
        <v>366.87332910158636</v>
      </c>
      <c r="O55" s="151">
        <v>467.44791749046624</v>
      </c>
      <c r="P55" s="151">
        <v>469.28468865495449</v>
      </c>
      <c r="Q55" s="151">
        <v>484.61533653605943</v>
      </c>
    </row>
    <row r="56" spans="1:17" x14ac:dyDescent="0.25">
      <c r="A56" s="150" t="s">
        <v>33</v>
      </c>
      <c r="B56" s="87">
        <v>158.22261747003046</v>
      </c>
      <c r="C56" s="87">
        <v>157.33119041024838</v>
      </c>
      <c r="D56" s="87">
        <v>145.11874467305941</v>
      </c>
      <c r="E56" s="87">
        <v>143.69185592792221</v>
      </c>
      <c r="F56" s="87">
        <v>141.3875260679381</v>
      </c>
      <c r="G56" s="87">
        <v>138.96015409037739</v>
      </c>
      <c r="H56" s="87">
        <v>120.57564124986673</v>
      </c>
      <c r="I56" s="87">
        <v>98.374075143670453</v>
      </c>
      <c r="J56" s="87">
        <v>82.885394038941939</v>
      </c>
      <c r="K56" s="87">
        <v>90.172175346391256</v>
      </c>
      <c r="L56" s="87">
        <v>109.89372321806077</v>
      </c>
      <c r="M56" s="87">
        <v>122.79088178774404</v>
      </c>
      <c r="N56" s="87">
        <v>117.23378508293868</v>
      </c>
      <c r="O56" s="87">
        <v>127.10271288065948</v>
      </c>
      <c r="P56" s="87">
        <v>126.1219503417876</v>
      </c>
      <c r="Q56" s="87">
        <v>123.82632176111647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1.6279754706641105</v>
      </c>
      <c r="C58" s="87">
        <v>1.0883640748208494</v>
      </c>
      <c r="D58" s="87">
        <v>0.5456214624180955</v>
      </c>
      <c r="E58" s="87">
        <v>0.54974824631004227</v>
      </c>
      <c r="F58" s="87">
        <v>1.1038620326499995</v>
      </c>
      <c r="G58" s="87">
        <v>0.55677217392680589</v>
      </c>
      <c r="H58" s="87">
        <v>1.1195881396873915</v>
      </c>
      <c r="I58" s="87">
        <v>2.2383358853950521</v>
      </c>
      <c r="J58" s="87">
        <v>0.56643928102538399</v>
      </c>
      <c r="K58" s="87">
        <v>1.1448200287546579</v>
      </c>
      <c r="L58" s="87">
        <v>1.1717995779210091</v>
      </c>
      <c r="M58" s="87">
        <v>1.1718063962829961</v>
      </c>
      <c r="N58" s="87">
        <v>1.1879101165133228</v>
      </c>
      <c r="O58" s="87">
        <v>1.1960887125723185</v>
      </c>
      <c r="P58" s="87">
        <v>1.2046950000685674</v>
      </c>
      <c r="Q58" s="87">
        <v>1.2226619654404653</v>
      </c>
    </row>
    <row r="59" spans="1:17" x14ac:dyDescent="0.25">
      <c r="A59" s="150" t="s">
        <v>125</v>
      </c>
      <c r="B59" s="87">
        <v>6.3389702994129662</v>
      </c>
      <c r="C59" s="87">
        <v>5.0577188485026383</v>
      </c>
      <c r="D59" s="87">
        <v>4.5841086620697471</v>
      </c>
      <c r="E59" s="87">
        <v>5.1412580778905381</v>
      </c>
      <c r="F59" s="87">
        <v>5.166735391972523</v>
      </c>
      <c r="G59" s="87">
        <v>3.7770784734305338</v>
      </c>
      <c r="H59" s="87">
        <v>4.2923048450946775</v>
      </c>
      <c r="I59" s="87">
        <v>4.7821375360787153</v>
      </c>
      <c r="J59" s="87">
        <v>3.4255847690895123</v>
      </c>
      <c r="K59" s="87">
        <v>3.4723787808652005</v>
      </c>
      <c r="L59" s="87">
        <v>3.069019865806454</v>
      </c>
      <c r="M59" s="87">
        <v>2.5459837317635059</v>
      </c>
      <c r="N59" s="87">
        <v>2.0749512618592809</v>
      </c>
      <c r="O59" s="87">
        <v>3.1312974192547465</v>
      </c>
      <c r="P59" s="87">
        <v>2.1027758062858442</v>
      </c>
      <c r="Q59" s="87">
        <v>3.1839591386839636</v>
      </c>
    </row>
    <row r="60" spans="1:17" x14ac:dyDescent="0.25">
      <c r="A60" s="150" t="s">
        <v>29</v>
      </c>
      <c r="B60" s="87">
        <v>14.12213724528802</v>
      </c>
      <c r="C60" s="87">
        <v>15.392914468566602</v>
      </c>
      <c r="D60" s="87">
        <v>16.297025809030306</v>
      </c>
      <c r="E60" s="87">
        <v>16.812064859674553</v>
      </c>
      <c r="F60" s="87">
        <v>17.714650107667829</v>
      </c>
      <c r="G60" s="87">
        <v>17.048259760463125</v>
      </c>
      <c r="H60" s="87">
        <v>17.126392989003936</v>
      </c>
      <c r="I60" s="87">
        <v>18.431490936561751</v>
      </c>
      <c r="J60" s="87">
        <v>17.778171758990688</v>
      </c>
      <c r="K60" s="87">
        <v>17.48811422401468</v>
      </c>
      <c r="L60" s="87">
        <v>18.388634566780539</v>
      </c>
      <c r="M60" s="87">
        <v>18.837125546862836</v>
      </c>
      <c r="N60" s="87">
        <v>17.277453030644232</v>
      </c>
      <c r="O60" s="87">
        <v>17.396423971060123</v>
      </c>
      <c r="P60" s="87">
        <v>14.7551344716305</v>
      </c>
      <c r="Q60" s="87">
        <v>17.315152254023936</v>
      </c>
    </row>
    <row r="61" spans="1:17" x14ac:dyDescent="0.25">
      <c r="A61" s="150" t="s">
        <v>28</v>
      </c>
      <c r="B61" s="87">
        <v>0.90756679295556097</v>
      </c>
      <c r="C61" s="87">
        <v>0</v>
      </c>
      <c r="D61" s="87">
        <v>0</v>
      </c>
      <c r="E61" s="87">
        <v>0.9498358765673206</v>
      </c>
      <c r="F61" s="87">
        <v>0</v>
      </c>
      <c r="G61" s="87">
        <v>0.43312992831208647</v>
      </c>
      <c r="H61" s="87">
        <v>0.43766289743993603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13.52865063707358</v>
      </c>
      <c r="C62" s="87">
        <v>16.367032315441087</v>
      </c>
      <c r="D62" s="87">
        <v>16.621143586919395</v>
      </c>
      <c r="E62" s="87">
        <v>24.10540212175523</v>
      </c>
      <c r="F62" s="87">
        <v>30.747544192962501</v>
      </c>
      <c r="G62" s="87">
        <v>26.708830522429579</v>
      </c>
      <c r="H62" s="87">
        <v>35.147128717256223</v>
      </c>
      <c r="I62" s="87">
        <v>48.450584541873454</v>
      </c>
      <c r="J62" s="87">
        <v>58.176661069285856</v>
      </c>
      <c r="K62" s="87">
        <v>60.778492562287958</v>
      </c>
      <c r="L62" s="87">
        <v>64.860755811272597</v>
      </c>
      <c r="M62" s="87">
        <v>58.22500009757821</v>
      </c>
      <c r="N62" s="87">
        <v>71.42819627018747</v>
      </c>
      <c r="O62" s="87">
        <v>81.223651512410015</v>
      </c>
      <c r="P62" s="87">
        <v>91.470992192868422</v>
      </c>
      <c r="Q62" s="87">
        <v>94.874925432952807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43.485891560883047</v>
      </c>
      <c r="C64" s="87">
        <v>41.941609237926819</v>
      </c>
      <c r="D64" s="87">
        <v>62.251245176363348</v>
      </c>
      <c r="E64" s="87">
        <v>71.966356453526956</v>
      </c>
      <c r="F64" s="87">
        <v>86.42502056446645</v>
      </c>
      <c r="G64" s="87">
        <v>87.994883292932698</v>
      </c>
      <c r="H64" s="87">
        <v>98.216762146755585</v>
      </c>
      <c r="I64" s="87">
        <v>98.176441801966874</v>
      </c>
      <c r="J64" s="87">
        <v>114.19109689709018</v>
      </c>
      <c r="K64" s="87">
        <v>113.1661420529073</v>
      </c>
      <c r="L64" s="87">
        <v>120.5901551416634</v>
      </c>
      <c r="M64" s="87">
        <v>120.88659609055279</v>
      </c>
      <c r="N64" s="87">
        <v>135.92516974143084</v>
      </c>
      <c r="O64" s="87">
        <v>191.79281410782281</v>
      </c>
      <c r="P64" s="87">
        <v>197.61627881360593</v>
      </c>
      <c r="Q64" s="87">
        <v>201.24146559621727</v>
      </c>
    </row>
    <row r="65" spans="1:17" x14ac:dyDescent="0.25">
      <c r="A65" s="150" t="s">
        <v>22</v>
      </c>
      <c r="B65" s="87">
        <v>27.059565875485745</v>
      </c>
      <c r="C65" s="87">
        <v>30.507141283918322</v>
      </c>
      <c r="D65" s="87">
        <v>30.690504893161965</v>
      </c>
      <c r="E65" s="87">
        <v>35.840059983688171</v>
      </c>
      <c r="F65" s="87">
        <v>31.635668763970401</v>
      </c>
      <c r="G65" s="87">
        <v>31.747873838946344</v>
      </c>
      <c r="H65" s="87">
        <v>37.495832964910988</v>
      </c>
      <c r="I65" s="87">
        <v>45.219058434441628</v>
      </c>
      <c r="J65" s="87">
        <v>40.270207272041198</v>
      </c>
      <c r="K65" s="87">
        <v>42.06500041093026</v>
      </c>
      <c r="L65" s="87">
        <v>42.539047966654856</v>
      </c>
      <c r="M65" s="87">
        <v>24.887402034249941</v>
      </c>
      <c r="N65" s="87">
        <v>21.74586359801253</v>
      </c>
      <c r="O65" s="87">
        <v>45.604928886686771</v>
      </c>
      <c r="P65" s="87">
        <v>36.012862028707701</v>
      </c>
      <c r="Q65" s="87">
        <v>42.950850387624563</v>
      </c>
    </row>
    <row r="66" spans="1:17" x14ac:dyDescent="0.25">
      <c r="A66" s="152" t="s">
        <v>244</v>
      </c>
      <c r="B66" s="151">
        <v>1.5559008620778412</v>
      </c>
      <c r="C66" s="151">
        <v>3.6680020366266746</v>
      </c>
      <c r="D66" s="151">
        <v>5.5358640648757422</v>
      </c>
      <c r="E66" s="151">
        <v>7.6522842962713025</v>
      </c>
      <c r="F66" s="151">
        <v>7.3250410511723532</v>
      </c>
      <c r="G66" s="151">
        <v>10.495592144625821</v>
      </c>
      <c r="H66" s="151">
        <v>12.512427692273789</v>
      </c>
      <c r="I66" s="151">
        <v>15.389835695138814</v>
      </c>
      <c r="J66" s="151">
        <v>15.9811033378364</v>
      </c>
      <c r="K66" s="151">
        <v>21.034280662592579</v>
      </c>
      <c r="L66" s="151">
        <v>25.706329540976608</v>
      </c>
      <c r="M66" s="151">
        <v>24.248151165618644</v>
      </c>
      <c r="N66" s="151">
        <v>29.888043204180057</v>
      </c>
      <c r="O66" s="151">
        <v>30.545543133313746</v>
      </c>
      <c r="P66" s="151">
        <v>31.680074667126195</v>
      </c>
      <c r="Q66" s="151">
        <v>32.503695964250134</v>
      </c>
    </row>
    <row r="67" spans="1:17" x14ac:dyDescent="0.25">
      <c r="A67" s="156" t="s">
        <v>236</v>
      </c>
      <c r="B67" s="204">
        <v>30.441832911757839</v>
      </c>
      <c r="C67" s="204">
        <v>31.189264005351504</v>
      </c>
      <c r="D67" s="204">
        <v>32.565584636981662</v>
      </c>
      <c r="E67" s="204">
        <v>35.645526262627286</v>
      </c>
      <c r="F67" s="204">
        <v>37.287270530149463</v>
      </c>
      <c r="G67" s="204">
        <v>37.213117725515112</v>
      </c>
      <c r="H67" s="204">
        <v>38.482583955450977</v>
      </c>
      <c r="I67" s="204">
        <v>39.274134622275966</v>
      </c>
      <c r="J67" s="204">
        <v>39.591313363402122</v>
      </c>
      <c r="K67" s="204">
        <v>41.977210107029357</v>
      </c>
      <c r="L67" s="204">
        <v>46.685513568058944</v>
      </c>
      <c r="M67" s="204">
        <v>45.090073816001365</v>
      </c>
      <c r="N67" s="204">
        <v>48.34944528766593</v>
      </c>
      <c r="O67" s="204">
        <v>59.905405717219125</v>
      </c>
      <c r="P67" s="204">
        <v>60.369456471166117</v>
      </c>
      <c r="Q67" s="204">
        <v>62.293986293036482</v>
      </c>
    </row>
    <row r="68" spans="1:17" x14ac:dyDescent="0.25">
      <c r="A68" s="152" t="s">
        <v>243</v>
      </c>
      <c r="B68" s="151">
        <v>30.091146741291386</v>
      </c>
      <c r="C68" s="151">
        <v>30.36252907715696</v>
      </c>
      <c r="D68" s="151">
        <v>31.317850275203913</v>
      </c>
      <c r="E68" s="151">
        <v>33.920769666248646</v>
      </c>
      <c r="F68" s="151">
        <v>35.636271641110554</v>
      </c>
      <c r="G68" s="151">
        <v>34.847504911944682</v>
      </c>
      <c r="H68" s="151">
        <v>35.662394406367497</v>
      </c>
      <c r="I68" s="151">
        <v>35.805402985461591</v>
      </c>
      <c r="J68" s="151">
        <v>35.989315276011041</v>
      </c>
      <c r="K68" s="151">
        <v>37.23627094190141</v>
      </c>
      <c r="L68" s="151">
        <v>40.891536276064386</v>
      </c>
      <c r="M68" s="151">
        <v>39.624756917978416</v>
      </c>
      <c r="N68" s="151">
        <v>41.612947050874368</v>
      </c>
      <c r="O68" s="151">
        <v>53.020712863501963</v>
      </c>
      <c r="P68" s="151">
        <v>53.229050333548081</v>
      </c>
      <c r="Q68" s="151">
        <v>54.967943264506715</v>
      </c>
    </row>
    <row r="69" spans="1:17" x14ac:dyDescent="0.25">
      <c r="A69" s="150" t="s">
        <v>33</v>
      </c>
      <c r="B69" s="87">
        <v>17.946546888961784</v>
      </c>
      <c r="C69" s="87">
        <v>17.845435949310577</v>
      </c>
      <c r="D69" s="87">
        <v>16.460227983749792</v>
      </c>
      <c r="E69" s="87">
        <v>16.29838180663932</v>
      </c>
      <c r="F69" s="87">
        <v>16.037011058631862</v>
      </c>
      <c r="G69" s="87">
        <v>15.761684144510392</v>
      </c>
      <c r="H69" s="87">
        <v>13.676403752878402</v>
      </c>
      <c r="I69" s="87">
        <v>11.158170560277433</v>
      </c>
      <c r="J69" s="87">
        <v>9.4013525646022096</v>
      </c>
      <c r="K69" s="87">
        <v>10.227862481419377</v>
      </c>
      <c r="L69" s="87">
        <v>12.464797309455962</v>
      </c>
      <c r="M69" s="87">
        <v>13.92766946203578</v>
      </c>
      <c r="N69" s="87">
        <v>13.297350622833317</v>
      </c>
      <c r="O69" s="87">
        <v>14.416742896185912</v>
      </c>
      <c r="P69" s="87">
        <v>14.305498997100903</v>
      </c>
      <c r="Q69" s="87">
        <v>14.04511519975626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0.18465462514477182</v>
      </c>
      <c r="C71" s="87">
        <v>0.12344870293106854</v>
      </c>
      <c r="D71" s="87">
        <v>6.1887619579830265E-2</v>
      </c>
      <c r="E71" s="87">
        <v>6.2355703863870529E-2</v>
      </c>
      <c r="F71" s="87">
        <v>0.12520657314780081</v>
      </c>
      <c r="G71" s="87">
        <v>6.3152399357438618E-2</v>
      </c>
      <c r="H71" s="87">
        <v>0.12699032139972727</v>
      </c>
      <c r="I71" s="87">
        <v>0.25388532033416095</v>
      </c>
      <c r="J71" s="87">
        <v>6.4248899931119943E-2</v>
      </c>
      <c r="K71" s="87">
        <v>0.12985227178004222</v>
      </c>
      <c r="L71" s="87">
        <v>0.13291245212529962</v>
      </c>
      <c r="M71" s="87">
        <v>0.1329132255043213</v>
      </c>
      <c r="N71" s="87">
        <v>0.1347398048822982</v>
      </c>
      <c r="O71" s="87">
        <v>0.13566746971306387</v>
      </c>
      <c r="P71" s="87">
        <v>0.13664364584111066</v>
      </c>
      <c r="Q71" s="87">
        <v>0.1386815655244972</v>
      </c>
    </row>
    <row r="72" spans="1:17" x14ac:dyDescent="0.25">
      <c r="A72" s="150" t="s">
        <v>125</v>
      </c>
      <c r="B72" s="87">
        <v>0.71900357562785966</v>
      </c>
      <c r="C72" s="87">
        <v>0.57367644346441971</v>
      </c>
      <c r="D72" s="87">
        <v>0.51995676954031855</v>
      </c>
      <c r="E72" s="87">
        <v>0.58315195790888041</v>
      </c>
      <c r="F72" s="87">
        <v>0.58604174584873503</v>
      </c>
      <c r="G72" s="87">
        <v>0.42841862314374096</v>
      </c>
      <c r="H72" s="87">
        <v>0.48685865141120177</v>
      </c>
      <c r="I72" s="87">
        <v>0.54241837793485426</v>
      </c>
      <c r="J72" s="87">
        <v>0.38855012427172692</v>
      </c>
      <c r="K72" s="87">
        <v>0.39385777838517311</v>
      </c>
      <c r="L72" s="87">
        <v>0.34810641996415792</v>
      </c>
      <c r="M72" s="87">
        <v>0.28878056216761983</v>
      </c>
      <c r="N72" s="87">
        <v>0.23535326812755725</v>
      </c>
      <c r="O72" s="87">
        <v>0.35517030912843189</v>
      </c>
      <c r="P72" s="87">
        <v>0.2385092928426073</v>
      </c>
      <c r="Q72" s="87">
        <v>0.36114351341554218</v>
      </c>
    </row>
    <row r="73" spans="1:17" x14ac:dyDescent="0.25">
      <c r="A73" s="150" t="s">
        <v>29</v>
      </c>
      <c r="B73" s="87">
        <v>1.6018164930997987</v>
      </c>
      <c r="C73" s="87">
        <v>1.7459555762957484</v>
      </c>
      <c r="D73" s="87">
        <v>1.8485052422279749</v>
      </c>
      <c r="E73" s="87">
        <v>1.9069240234353082</v>
      </c>
      <c r="F73" s="87">
        <v>2.0093005909160264</v>
      </c>
      <c r="G73" s="87">
        <v>1.9337146487562333</v>
      </c>
      <c r="H73" s="87">
        <v>1.9425769825490573</v>
      </c>
      <c r="I73" s="87">
        <v>2.0906089256748279</v>
      </c>
      <c r="J73" s="87">
        <v>2.0165055930336657</v>
      </c>
      <c r="K73" s="87">
        <v>1.9836055485572208</v>
      </c>
      <c r="L73" s="87">
        <v>2.0857479022505703</v>
      </c>
      <c r="M73" s="87">
        <v>2.1366184069358307</v>
      </c>
      <c r="N73" s="87">
        <v>1.9597111076425169</v>
      </c>
      <c r="O73" s="87">
        <v>1.9732054967174679</v>
      </c>
      <c r="P73" s="87">
        <v>1.6736147896062372</v>
      </c>
      <c r="Q73" s="87">
        <v>1.9639871769610477</v>
      </c>
    </row>
    <row r="74" spans="1:17" x14ac:dyDescent="0.25">
      <c r="A74" s="150" t="s">
        <v>28</v>
      </c>
      <c r="B74" s="87">
        <v>0.1029416038306076</v>
      </c>
      <c r="C74" s="87">
        <v>0</v>
      </c>
      <c r="D74" s="87">
        <v>0</v>
      </c>
      <c r="E74" s="87">
        <v>0.10773601377731178</v>
      </c>
      <c r="F74" s="87">
        <v>0</v>
      </c>
      <c r="G74" s="87">
        <v>4.9128163165028313E-2</v>
      </c>
      <c r="H74" s="87">
        <v>4.9642319385548285E-2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1.5344997250384385</v>
      </c>
      <c r="C75" s="87">
        <v>1.8564457950384561</v>
      </c>
      <c r="D75" s="87">
        <v>1.8852686012940978</v>
      </c>
      <c r="E75" s="87">
        <v>2.7341775554768657</v>
      </c>
      <c r="F75" s="87">
        <v>3.4875686700350981</v>
      </c>
      <c r="G75" s="87">
        <v>3.0294738324052068</v>
      </c>
      <c r="H75" s="87">
        <v>3.9865956183924869</v>
      </c>
      <c r="I75" s="87">
        <v>5.4955524133143481</v>
      </c>
      <c r="J75" s="87">
        <v>6.5987416490625135</v>
      </c>
      <c r="K75" s="87">
        <v>6.893856795259512</v>
      </c>
      <c r="L75" s="87">
        <v>7.3568912841489738</v>
      </c>
      <c r="M75" s="87">
        <v>6.6042245481049333</v>
      </c>
      <c r="N75" s="87">
        <v>8.1018092991647812</v>
      </c>
      <c r="O75" s="87">
        <v>9.2128678798798394</v>
      </c>
      <c r="P75" s="87">
        <v>10.375181984839243</v>
      </c>
      <c r="Q75" s="87">
        <v>10.761276264385845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4.932427515007566</v>
      </c>
      <c r="C77" s="87">
        <v>4.757265862635216</v>
      </c>
      <c r="D77" s="87">
        <v>7.0609051241708416</v>
      </c>
      <c r="E77" s="87">
        <v>8.1628506162565291</v>
      </c>
      <c r="F77" s="87">
        <v>9.8028379806917947</v>
      </c>
      <c r="G77" s="87">
        <v>9.9809011142446771</v>
      </c>
      <c r="H77" s="87">
        <v>11.140327187942185</v>
      </c>
      <c r="I77" s="87">
        <v>11.135753815500868</v>
      </c>
      <c r="J77" s="87">
        <v>12.952230898049578</v>
      </c>
      <c r="K77" s="87">
        <v>12.835974445815872</v>
      </c>
      <c r="L77" s="87">
        <v>13.678050004494224</v>
      </c>
      <c r="M77" s="87">
        <v>13.71167409360436</v>
      </c>
      <c r="N77" s="87">
        <v>15.417438234560434</v>
      </c>
      <c r="O77" s="87">
        <v>21.754277526118791</v>
      </c>
      <c r="P77" s="87">
        <v>22.414809402469189</v>
      </c>
      <c r="Q77" s="87">
        <v>22.825999569941299</v>
      </c>
    </row>
    <row r="78" spans="1:17" x14ac:dyDescent="0.25">
      <c r="A78" s="150" t="s">
        <v>22</v>
      </c>
      <c r="B78" s="87">
        <v>3.06925631458056</v>
      </c>
      <c r="C78" s="87">
        <v>3.4603007474814746</v>
      </c>
      <c r="D78" s="87">
        <v>3.4810989346410564</v>
      </c>
      <c r="E78" s="87">
        <v>4.0651919888905557</v>
      </c>
      <c r="F78" s="87">
        <v>3.5883050218392341</v>
      </c>
      <c r="G78" s="87">
        <v>3.601031986361968</v>
      </c>
      <c r="H78" s="87">
        <v>4.2529995724088856</v>
      </c>
      <c r="I78" s="87">
        <v>5.1290135724250918</v>
      </c>
      <c r="J78" s="87">
        <v>4.5676855470602273</v>
      </c>
      <c r="K78" s="87">
        <v>4.7712616206842169</v>
      </c>
      <c r="L78" s="87">
        <v>4.8250309036252013</v>
      </c>
      <c r="M78" s="87">
        <v>2.8228766196255712</v>
      </c>
      <c r="N78" s="87">
        <v>2.466544713663458</v>
      </c>
      <c r="O78" s="87">
        <v>5.1727812857584512</v>
      </c>
      <c r="P78" s="87">
        <v>4.0847922208487892</v>
      </c>
      <c r="Q78" s="87">
        <v>4.8717399745222272</v>
      </c>
    </row>
    <row r="79" spans="1:17" x14ac:dyDescent="0.25">
      <c r="A79" s="149" t="s">
        <v>242</v>
      </c>
      <c r="B79" s="148">
        <v>0.35068617046645345</v>
      </c>
      <c r="C79" s="148">
        <v>0.82673492819454453</v>
      </c>
      <c r="D79" s="148">
        <v>1.2477343617777472</v>
      </c>
      <c r="E79" s="148">
        <v>1.7247565963786364</v>
      </c>
      <c r="F79" s="148">
        <v>1.65099888903891</v>
      </c>
      <c r="G79" s="148">
        <v>2.3656128135704293</v>
      </c>
      <c r="H79" s="148">
        <v>2.8201895490834787</v>
      </c>
      <c r="I79" s="148">
        <v>3.4687316368143741</v>
      </c>
      <c r="J79" s="148">
        <v>3.6019980873910846</v>
      </c>
      <c r="K79" s="148">
        <v>4.7409391651279478</v>
      </c>
      <c r="L79" s="148">
        <v>5.7939772919945565</v>
      </c>
      <c r="M79" s="148">
        <v>5.465316898022949</v>
      </c>
      <c r="N79" s="148">
        <v>6.7364982367915616</v>
      </c>
      <c r="O79" s="148">
        <v>6.8846928537171594</v>
      </c>
      <c r="P79" s="148">
        <v>7.1404061376180366</v>
      </c>
      <c r="Q79" s="148">
        <v>7.3260430285297673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22.623817355704972</v>
      </c>
      <c r="C81" s="96">
        <v>17.157060158223324</v>
      </c>
      <c r="D81" s="96">
        <v>16.867866009726079</v>
      </c>
      <c r="E81" s="96">
        <v>16.937439795872212</v>
      </c>
      <c r="F81" s="96">
        <v>17.459833184708163</v>
      </c>
      <c r="G81" s="96">
        <v>19.305561376020012</v>
      </c>
      <c r="H81" s="96">
        <v>17.352109935874566</v>
      </c>
      <c r="I81" s="96">
        <v>19.775324074335032</v>
      </c>
      <c r="J81" s="96">
        <v>17.898884827662037</v>
      </c>
      <c r="K81" s="96">
        <v>16.928979059349068</v>
      </c>
      <c r="L81" s="96">
        <v>16.769627879763199</v>
      </c>
      <c r="M81" s="96">
        <v>16.473100558731971</v>
      </c>
      <c r="N81" s="96">
        <v>16.649735858924792</v>
      </c>
      <c r="O81" s="96">
        <v>18.713275535555333</v>
      </c>
      <c r="P81" s="96">
        <v>18.697963984835795</v>
      </c>
      <c r="Q81" s="96">
        <v>18.540223296344841</v>
      </c>
    </row>
    <row r="82" spans="1:17" x14ac:dyDescent="0.25">
      <c r="A82" s="132" t="s">
        <v>83</v>
      </c>
      <c r="B82" s="160">
        <v>0.58473847866429174</v>
      </c>
      <c r="C82" s="160">
        <v>0.4434730515086725</v>
      </c>
      <c r="D82" s="160">
        <v>0.43583997913430128</v>
      </c>
      <c r="E82" s="160">
        <v>0.43834047982712271</v>
      </c>
      <c r="F82" s="160">
        <v>0.45265592659471032</v>
      </c>
      <c r="G82" s="160">
        <v>0.49947371428983361</v>
      </c>
      <c r="H82" s="160">
        <v>0.44978308759845509</v>
      </c>
      <c r="I82" s="160">
        <v>0.51385969556751321</v>
      </c>
      <c r="J82" s="160">
        <v>0.46574726948029571</v>
      </c>
      <c r="K82" s="160">
        <v>0.44033608046105038</v>
      </c>
      <c r="L82" s="160">
        <v>0.43597071386744396</v>
      </c>
      <c r="M82" s="160">
        <v>0.42793597601014721</v>
      </c>
      <c r="N82" s="160">
        <v>0.43293399268911803</v>
      </c>
      <c r="O82" s="160">
        <v>0.48668105875313294</v>
      </c>
      <c r="P82" s="160">
        <v>0.48680222313152433</v>
      </c>
      <c r="Q82" s="160">
        <v>0.48287463867926395</v>
      </c>
    </row>
    <row r="83" spans="1:17" x14ac:dyDescent="0.25">
      <c r="A83" s="76" t="s">
        <v>82</v>
      </c>
      <c r="B83" s="159">
        <v>6.7573018754503583E-2</v>
      </c>
      <c r="C83" s="159">
        <v>5.124823133781984E-2</v>
      </c>
      <c r="D83" s="159">
        <v>5.0366145137701671E-2</v>
      </c>
      <c r="E83" s="159">
        <v>5.0655105735262544E-2</v>
      </c>
      <c r="F83" s="159">
        <v>5.2309414435991394E-2</v>
      </c>
      <c r="G83" s="159">
        <v>5.7719729237222774E-2</v>
      </c>
      <c r="H83" s="159">
        <v>5.1977426016457141E-2</v>
      </c>
      <c r="I83" s="159">
        <v>5.9382188983157634E-2</v>
      </c>
      <c r="J83" s="159">
        <v>5.3822264351991507E-2</v>
      </c>
      <c r="K83" s="159">
        <v>5.0885719529263122E-2</v>
      </c>
      <c r="L83" s="159">
        <v>5.0381252986589416E-2</v>
      </c>
      <c r="M83" s="159">
        <v>4.9452749883528983E-2</v>
      </c>
      <c r="N83" s="159">
        <v>5.0030326162680126E-2</v>
      </c>
      <c r="O83" s="159">
        <v>5.6241395958256765E-2</v>
      </c>
      <c r="P83" s="159">
        <v>5.625539784647203E-2</v>
      </c>
      <c r="Q83" s="159">
        <v>5.5801521887327461E-2</v>
      </c>
    </row>
    <row r="84" spans="1:17" x14ac:dyDescent="0.25">
      <c r="A84" s="76" t="s">
        <v>81</v>
      </c>
      <c r="B84" s="159">
        <v>2.9459430974835539</v>
      </c>
      <c r="C84" s="159">
        <v>2.2342404727601233</v>
      </c>
      <c r="D84" s="159">
        <v>2.1957846541431634</v>
      </c>
      <c r="E84" s="159">
        <v>2.2083823076670033</v>
      </c>
      <c r="F84" s="159">
        <v>2.280504278652566</v>
      </c>
      <c r="G84" s="159">
        <v>2.5163747464469086</v>
      </c>
      <c r="H84" s="159">
        <v>2.2660307652444316</v>
      </c>
      <c r="I84" s="159">
        <v>2.588852073990525</v>
      </c>
      <c r="J84" s="159">
        <v>2.3464591501340486</v>
      </c>
      <c r="K84" s="159">
        <v>2.2184362482359261</v>
      </c>
      <c r="L84" s="159">
        <v>2.1964433025796111</v>
      </c>
      <c r="M84" s="159">
        <v>2.1559638722112489</v>
      </c>
      <c r="N84" s="159">
        <v>2.1811441421503086</v>
      </c>
      <c r="O84" s="159">
        <v>2.4519246774811809</v>
      </c>
      <c r="P84" s="159">
        <v>2.4525351099688781</v>
      </c>
      <c r="Q84" s="159">
        <v>2.4327477336817038</v>
      </c>
    </row>
    <row r="85" spans="1:17" x14ac:dyDescent="0.25">
      <c r="A85" s="76" t="s">
        <v>80</v>
      </c>
      <c r="B85" s="159">
        <v>0.91398090006585453</v>
      </c>
      <c r="C85" s="159">
        <v>0.69317466450767318</v>
      </c>
      <c r="D85" s="159">
        <v>0.68124371996827526</v>
      </c>
      <c r="E85" s="159">
        <v>0.68515215075781499</v>
      </c>
      <c r="F85" s="159">
        <v>0.70752804254344237</v>
      </c>
      <c r="G85" s="159">
        <v>0.78070701963834255</v>
      </c>
      <c r="H85" s="159">
        <v>0.70303762491684885</v>
      </c>
      <c r="I85" s="159">
        <v>0.80319316104387983</v>
      </c>
      <c r="J85" s="159">
        <v>0.72799058740789213</v>
      </c>
      <c r="K85" s="159">
        <v>0.68827139282947691</v>
      </c>
      <c r="L85" s="159">
        <v>0.68144806610492858</v>
      </c>
      <c r="M85" s="159">
        <v>0.66888929460868607</v>
      </c>
      <c r="N85" s="159">
        <v>0.67670149091433174</v>
      </c>
      <c r="O85" s="159">
        <v>0.76071134080363578</v>
      </c>
      <c r="P85" s="159">
        <v>0.76090072790857044</v>
      </c>
      <c r="Q85" s="159">
        <v>0.75476168061864068</v>
      </c>
    </row>
    <row r="86" spans="1:17" x14ac:dyDescent="0.25">
      <c r="A86" s="129" t="s">
        <v>79</v>
      </c>
      <c r="B86" s="158">
        <v>5.4603961286000846</v>
      </c>
      <c r="C86" s="158">
        <v>4.1401046069146741</v>
      </c>
      <c r="D86" s="158">
        <v>4.0749587145157316</v>
      </c>
      <c r="E86" s="158">
        <v>4.0711370457097686</v>
      </c>
      <c r="F86" s="158">
        <v>4.1733390979202341</v>
      </c>
      <c r="G86" s="158">
        <v>4.6448573809528915</v>
      </c>
      <c r="H86" s="158">
        <v>4.1499402908832721</v>
      </c>
      <c r="I86" s="158">
        <v>4.6923583923030332</v>
      </c>
      <c r="J86" s="158">
        <v>4.2281296727688762</v>
      </c>
      <c r="K86" s="158">
        <v>4.0041008339426902</v>
      </c>
      <c r="L86" s="158">
        <v>3.9728832190025871</v>
      </c>
      <c r="M86" s="158">
        <v>3.9121939611840979</v>
      </c>
      <c r="N86" s="158">
        <v>3.9421259594884814</v>
      </c>
      <c r="O86" s="158">
        <v>4.4280654469114742</v>
      </c>
      <c r="P86" s="158">
        <v>4.4091974425978382</v>
      </c>
      <c r="Q86" s="158">
        <v>4.3667404045229805</v>
      </c>
    </row>
    <row r="87" spans="1:17" x14ac:dyDescent="0.25">
      <c r="A87" s="92" t="s">
        <v>125</v>
      </c>
      <c r="B87" s="91">
        <v>0.21533885705061678</v>
      </c>
      <c r="C87" s="91">
        <v>0.12612877699755629</v>
      </c>
      <c r="D87" s="91">
        <v>0.10985834386173786</v>
      </c>
      <c r="E87" s="91">
        <v>0.10858092431189899</v>
      </c>
      <c r="F87" s="91">
        <v>0.10915497164846738</v>
      </c>
      <c r="G87" s="91">
        <v>8.6575268271330774E-2</v>
      </c>
      <c r="H87" s="91">
        <v>8.2136543780614232E-2</v>
      </c>
      <c r="I87" s="91">
        <v>9.4453455349682788E-2</v>
      </c>
      <c r="J87" s="91">
        <v>5.9083508643565839E-2</v>
      </c>
      <c r="K87" s="91">
        <v>5.2967006597917886E-2</v>
      </c>
      <c r="L87" s="91">
        <v>4.25686024143117E-2</v>
      </c>
      <c r="M87" s="91">
        <v>3.6808665508795295E-2</v>
      </c>
      <c r="N87" s="91">
        <v>2.6960771989751164E-2</v>
      </c>
      <c r="O87" s="91">
        <v>4.0174742100711772E-2</v>
      </c>
      <c r="P87" s="91">
        <v>2.6222158587921197E-2</v>
      </c>
      <c r="Q87" s="91">
        <v>3.8258205677543684E-2</v>
      </c>
    </row>
    <row r="88" spans="1:17" x14ac:dyDescent="0.25">
      <c r="A88" s="92" t="s">
        <v>26</v>
      </c>
      <c r="B88" s="91">
        <v>0.4809610211828344</v>
      </c>
      <c r="C88" s="91">
        <v>0.42715073033837236</v>
      </c>
      <c r="D88" s="91">
        <v>0.41686051228517518</v>
      </c>
      <c r="E88" s="91">
        <v>0.53278283289853268</v>
      </c>
      <c r="F88" s="91">
        <v>0.67981297274491426</v>
      </c>
      <c r="G88" s="91">
        <v>0.64068480344046508</v>
      </c>
      <c r="H88" s="91">
        <v>0.70386185567859394</v>
      </c>
      <c r="I88" s="91">
        <v>1.0014897790534989</v>
      </c>
      <c r="J88" s="91">
        <v>1.0501033973517184</v>
      </c>
      <c r="K88" s="91">
        <v>0.97024178231600111</v>
      </c>
      <c r="L88" s="91">
        <v>0.94150668934457815</v>
      </c>
      <c r="M88" s="91">
        <v>0.88095892283958865</v>
      </c>
      <c r="N88" s="91">
        <v>0.97128307116460932</v>
      </c>
      <c r="O88" s="91">
        <v>1.0905937384375886</v>
      </c>
      <c r="P88" s="91">
        <v>1.193742265111351</v>
      </c>
      <c r="Q88" s="91">
        <v>1.1930544698374845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4.7640962503666335</v>
      </c>
      <c r="C90" s="157">
        <v>3.5868250995787454</v>
      </c>
      <c r="D90" s="157">
        <v>3.5482398583688184</v>
      </c>
      <c r="E90" s="157">
        <v>3.4297732884993368</v>
      </c>
      <c r="F90" s="157">
        <v>3.3843711535268524</v>
      </c>
      <c r="G90" s="157">
        <v>3.9175973092410956</v>
      </c>
      <c r="H90" s="157">
        <v>3.363941891424064</v>
      </c>
      <c r="I90" s="157">
        <v>3.5964151578998513</v>
      </c>
      <c r="J90" s="157">
        <v>3.1189427667735923</v>
      </c>
      <c r="K90" s="157">
        <v>2.9808920450287713</v>
      </c>
      <c r="L90" s="157">
        <v>2.9888079272436974</v>
      </c>
      <c r="M90" s="157">
        <v>2.9944263728357141</v>
      </c>
      <c r="N90" s="157">
        <v>2.9438821163341209</v>
      </c>
      <c r="O90" s="157">
        <v>3.2972969663731742</v>
      </c>
      <c r="P90" s="157">
        <v>3.1892330188985656</v>
      </c>
      <c r="Q90" s="157">
        <v>3.1354277290079517</v>
      </c>
    </row>
    <row r="91" spans="1:17" x14ac:dyDescent="0.25">
      <c r="A91" s="243" t="s">
        <v>235</v>
      </c>
      <c r="B91" s="242">
        <v>12.651185732136682</v>
      </c>
      <c r="C91" s="242">
        <v>9.5948191311943631</v>
      </c>
      <c r="D91" s="242">
        <v>9.4296727968269067</v>
      </c>
      <c r="E91" s="242">
        <v>9.4837727061752393</v>
      </c>
      <c r="F91" s="242">
        <v>9.7934964245612193</v>
      </c>
      <c r="G91" s="242">
        <v>10.806428785454813</v>
      </c>
      <c r="H91" s="242">
        <v>9.7313407412150994</v>
      </c>
      <c r="I91" s="242">
        <v>11.117678562446921</v>
      </c>
      <c r="J91" s="242">
        <v>10.07673588351893</v>
      </c>
      <c r="K91" s="242">
        <v>9.5269487843506635</v>
      </c>
      <c r="L91" s="242">
        <v>9.4325013252220398</v>
      </c>
      <c r="M91" s="242">
        <v>9.2586647048342634</v>
      </c>
      <c r="N91" s="242">
        <v>9.3667999475198709</v>
      </c>
      <c r="O91" s="242">
        <v>10.529651615647651</v>
      </c>
      <c r="P91" s="242">
        <v>10.532273083382512</v>
      </c>
      <c r="Q91" s="242">
        <v>10.447297316954925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129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1</v>
      </c>
      <c r="C95" s="77">
        <f t="shared" si="0"/>
        <v>1</v>
      </c>
      <c r="D95" s="77">
        <f t="shared" si="0"/>
        <v>1</v>
      </c>
      <c r="E95" s="77">
        <f t="shared" si="0"/>
        <v>1</v>
      </c>
      <c r="F95" s="77">
        <f t="shared" si="0"/>
        <v>0.99999999999999978</v>
      </c>
      <c r="G95" s="77">
        <f t="shared" si="0"/>
        <v>1</v>
      </c>
      <c r="H95" s="77">
        <f t="shared" si="0"/>
        <v>1</v>
      </c>
      <c r="I95" s="77">
        <f t="shared" si="0"/>
        <v>0.99999999999999989</v>
      </c>
      <c r="J95" s="77">
        <f t="shared" si="0"/>
        <v>1</v>
      </c>
      <c r="K95" s="77">
        <f t="shared" si="0"/>
        <v>0.99999999999999989</v>
      </c>
      <c r="L95" s="77">
        <f t="shared" si="0"/>
        <v>1</v>
      </c>
      <c r="M95" s="77">
        <f t="shared" si="0"/>
        <v>0.99999999999999989</v>
      </c>
      <c r="N95" s="77">
        <f t="shared" si="0"/>
        <v>1</v>
      </c>
      <c r="O95" s="77">
        <f t="shared" si="0"/>
        <v>0.99999999999999989</v>
      </c>
      <c r="P95" s="77">
        <f t="shared" si="0"/>
        <v>0.99999999999999978</v>
      </c>
      <c r="Q95" s="77">
        <f t="shared" si="0"/>
        <v>0.99999999999999989</v>
      </c>
    </row>
    <row r="96" spans="1:17" x14ac:dyDescent="0.25">
      <c r="A96" s="132" t="s">
        <v>83</v>
      </c>
      <c r="B96" s="240">
        <f t="shared" ref="B96:Q96" si="1">IF(B$6=0,0,B$6/B$5)</f>
        <v>3.7732609431243322E-3</v>
      </c>
      <c r="C96" s="240">
        <f t="shared" si="1"/>
        <v>3.7696003227402656E-3</v>
      </c>
      <c r="D96" s="240">
        <f t="shared" si="1"/>
        <v>3.7677751246950062E-3</v>
      </c>
      <c r="E96" s="240">
        <f t="shared" si="1"/>
        <v>3.7666374430771238E-3</v>
      </c>
      <c r="F96" s="240">
        <f t="shared" si="1"/>
        <v>3.767668457147847E-3</v>
      </c>
      <c r="G96" s="240">
        <f t="shared" si="1"/>
        <v>3.7643141808832948E-3</v>
      </c>
      <c r="H96" s="240">
        <f t="shared" si="1"/>
        <v>3.7632342569020173E-3</v>
      </c>
      <c r="I96" s="240">
        <f t="shared" si="1"/>
        <v>3.7613996650685271E-3</v>
      </c>
      <c r="J96" s="240">
        <f t="shared" si="1"/>
        <v>3.7612971310036609E-3</v>
      </c>
      <c r="K96" s="240">
        <f t="shared" si="1"/>
        <v>3.7578157772844693E-3</v>
      </c>
      <c r="L96" s="240">
        <f t="shared" si="1"/>
        <v>3.7560231580029296E-3</v>
      </c>
      <c r="M96" s="240">
        <f t="shared" si="1"/>
        <v>3.7564574738162622E-3</v>
      </c>
      <c r="N96" s="240">
        <f t="shared" si="1"/>
        <v>3.7538424486644644E-3</v>
      </c>
      <c r="O96" s="240">
        <f t="shared" si="1"/>
        <v>3.7575903388259997E-3</v>
      </c>
      <c r="P96" s="240">
        <f t="shared" si="1"/>
        <v>3.7573288309093061E-3</v>
      </c>
      <c r="Q96" s="240">
        <f t="shared" si="1"/>
        <v>3.7574811785298663E-3</v>
      </c>
    </row>
    <row r="97" spans="1:17" x14ac:dyDescent="0.25">
      <c r="A97" s="76" t="s">
        <v>82</v>
      </c>
      <c r="B97" s="239">
        <f t="shared" ref="B97:Q97" si="2">IF(B$7=0,0,B$7/B$5)</f>
        <v>1.3781260531351639E-3</v>
      </c>
      <c r="C97" s="239">
        <f t="shared" si="2"/>
        <v>1.3767890673295276E-3</v>
      </c>
      <c r="D97" s="239">
        <f t="shared" si="2"/>
        <v>1.376122441560407E-3</v>
      </c>
      <c r="E97" s="239">
        <f t="shared" si="2"/>
        <v>1.3757069206882994E-3</v>
      </c>
      <c r="F97" s="239">
        <f t="shared" si="2"/>
        <v>1.3760834828644727E-3</v>
      </c>
      <c r="G97" s="239">
        <f t="shared" si="2"/>
        <v>1.3748583845796547E-3</v>
      </c>
      <c r="H97" s="239">
        <f t="shared" si="2"/>
        <v>1.3744639588040624E-3</v>
      </c>
      <c r="I97" s="239">
        <f t="shared" si="2"/>
        <v>1.3737939020969565E-3</v>
      </c>
      <c r="J97" s="239">
        <f t="shared" si="2"/>
        <v>1.3737564530924334E-3</v>
      </c>
      <c r="K97" s="239">
        <f t="shared" si="2"/>
        <v>1.3724849417040311E-3</v>
      </c>
      <c r="L97" s="239">
        <f t="shared" si="2"/>
        <v>1.3718302148318423E-3</v>
      </c>
      <c r="M97" s="239">
        <f t="shared" si="2"/>
        <v>1.3719888420634771E-3</v>
      </c>
      <c r="N97" s="239">
        <f t="shared" si="2"/>
        <v>1.3710337439810443E-3</v>
      </c>
      <c r="O97" s="239">
        <f t="shared" si="2"/>
        <v>1.3724026037428671E-3</v>
      </c>
      <c r="P97" s="239">
        <f t="shared" si="2"/>
        <v>1.3723070919618031E-3</v>
      </c>
      <c r="Q97" s="239">
        <f t="shared" si="2"/>
        <v>1.3723627346083605E-3</v>
      </c>
    </row>
    <row r="98" spans="1:17" x14ac:dyDescent="0.25">
      <c r="A98" s="76" t="s">
        <v>81</v>
      </c>
      <c r="B98" s="239">
        <f t="shared" ref="B98:Q98" si="3">IF(B$8=0,0,B$8/B$5)</f>
        <v>4.3443050006636487E-2</v>
      </c>
      <c r="C98" s="239">
        <f t="shared" si="3"/>
        <v>4.340090383206828E-2</v>
      </c>
      <c r="D98" s="239">
        <f t="shared" si="3"/>
        <v>4.3379889602957855E-2</v>
      </c>
      <c r="E98" s="239">
        <f t="shared" si="3"/>
        <v>4.3366791023198271E-2</v>
      </c>
      <c r="F98" s="239">
        <f t="shared" si="3"/>
        <v>4.3378661497174786E-2</v>
      </c>
      <c r="G98" s="239">
        <f t="shared" si="3"/>
        <v>4.3340042383974424E-2</v>
      </c>
      <c r="H98" s="239">
        <f t="shared" si="3"/>
        <v>4.3327608790796231E-2</v>
      </c>
      <c r="I98" s="239">
        <f t="shared" si="3"/>
        <v>4.33064864072756E-2</v>
      </c>
      <c r="J98" s="239">
        <f t="shared" si="3"/>
        <v>4.3305305891913816E-2</v>
      </c>
      <c r="K98" s="239">
        <f t="shared" si="3"/>
        <v>4.3265223685569405E-2</v>
      </c>
      <c r="L98" s="239">
        <f t="shared" si="3"/>
        <v>4.3244584548688951E-2</v>
      </c>
      <c r="M98" s="239">
        <f t="shared" si="3"/>
        <v>4.3249584998931251E-2</v>
      </c>
      <c r="N98" s="239">
        <f t="shared" si="3"/>
        <v>4.3219477177036454E-2</v>
      </c>
      <c r="O98" s="239">
        <f t="shared" si="3"/>
        <v>4.3262628123170638E-2</v>
      </c>
      <c r="P98" s="239">
        <f t="shared" si="3"/>
        <v>4.3259617278791372E-2</v>
      </c>
      <c r="Q98" s="239">
        <f t="shared" si="3"/>
        <v>4.3261371317379782E-2</v>
      </c>
    </row>
    <row r="99" spans="1:17" x14ac:dyDescent="0.25">
      <c r="A99" s="76" t="s">
        <v>80</v>
      </c>
      <c r="B99" s="239">
        <f t="shared" ref="B99:Q99" si="4">IF(B$9=0,0,B$9/B$5)</f>
        <v>1.5203121310718305E-2</v>
      </c>
      <c r="C99" s="239">
        <f t="shared" si="4"/>
        <v>1.5188372037712722E-2</v>
      </c>
      <c r="D99" s="239">
        <f t="shared" si="4"/>
        <v>1.5181017998933946E-2</v>
      </c>
      <c r="E99" s="239">
        <f t="shared" si="4"/>
        <v>1.5176434082817268E-2</v>
      </c>
      <c r="F99" s="239">
        <f t="shared" si="4"/>
        <v>1.5180588216927401E-2</v>
      </c>
      <c r="G99" s="239">
        <f t="shared" si="4"/>
        <v>1.5167073257392839E-2</v>
      </c>
      <c r="H99" s="239">
        <f t="shared" si="4"/>
        <v>1.516272205678912E-2</v>
      </c>
      <c r="I99" s="239">
        <f t="shared" si="4"/>
        <v>1.515533016881195E-2</v>
      </c>
      <c r="J99" s="239">
        <f t="shared" si="4"/>
        <v>1.5154917041320867E-2</v>
      </c>
      <c r="K99" s="239">
        <f t="shared" si="4"/>
        <v>1.5140890064730543E-2</v>
      </c>
      <c r="L99" s="239">
        <f t="shared" si="4"/>
        <v>1.5133667291428621E-2</v>
      </c>
      <c r="M99" s="239">
        <f t="shared" si="4"/>
        <v>1.5135417224999819E-2</v>
      </c>
      <c r="N99" s="239">
        <f t="shared" si="4"/>
        <v>1.5124880836127534E-2</v>
      </c>
      <c r="O99" s="239">
        <f t="shared" si="4"/>
        <v>1.5139981734168763E-2</v>
      </c>
      <c r="P99" s="239">
        <f t="shared" si="4"/>
        <v>1.5138928073517896E-2</v>
      </c>
      <c r="Q99" s="239">
        <f t="shared" si="4"/>
        <v>1.5139541908445216E-2</v>
      </c>
    </row>
    <row r="100" spans="1:17" x14ac:dyDescent="0.25">
      <c r="A100" s="129" t="s">
        <v>79</v>
      </c>
      <c r="B100" s="238">
        <f t="shared" ref="B100:Q100" si="5">IF(B$10=0,0,B$10/B$5)</f>
        <v>1.550179106843582E-2</v>
      </c>
      <c r="C100" s="238">
        <f t="shared" si="5"/>
        <v>1.548253065469571E-2</v>
      </c>
      <c r="D100" s="238">
        <f t="shared" si="5"/>
        <v>1.549828649586028E-2</v>
      </c>
      <c r="E100" s="238">
        <f t="shared" si="5"/>
        <v>1.5390776273700611E-2</v>
      </c>
      <c r="F100" s="238">
        <f t="shared" si="5"/>
        <v>1.5282369810700748E-2</v>
      </c>
      <c r="G100" s="238">
        <f t="shared" si="5"/>
        <v>1.5400973450085204E-2</v>
      </c>
      <c r="H100" s="238">
        <f t="shared" si="5"/>
        <v>1.5275750015457772E-2</v>
      </c>
      <c r="I100" s="238">
        <f t="shared" si="5"/>
        <v>1.511118991882042E-2</v>
      </c>
      <c r="J100" s="238">
        <f t="shared" si="5"/>
        <v>1.5022360711420433E-2</v>
      </c>
      <c r="K100" s="238">
        <f t="shared" si="5"/>
        <v>1.5033454280747916E-2</v>
      </c>
      <c r="L100" s="238">
        <f t="shared" si="5"/>
        <v>1.5058416541706515E-2</v>
      </c>
      <c r="M100" s="238">
        <f t="shared" si="5"/>
        <v>1.5108544177805779E-2</v>
      </c>
      <c r="N100" s="238">
        <f t="shared" si="5"/>
        <v>1.5037907654702956E-2</v>
      </c>
      <c r="O100" s="238">
        <f t="shared" si="5"/>
        <v>1.5041168617704484E-2</v>
      </c>
      <c r="P100" s="238">
        <f t="shared" si="5"/>
        <v>1.4972308301590949E-2</v>
      </c>
      <c r="Q100" s="238">
        <f t="shared" si="5"/>
        <v>1.4949351541200086E-2</v>
      </c>
    </row>
    <row r="101" spans="1:17" x14ac:dyDescent="0.25">
      <c r="A101" s="127" t="s">
        <v>241</v>
      </c>
      <c r="B101" s="236">
        <f t="shared" ref="B101:Q101" si="6">IF(B$15=0,0,B$15/B$5)</f>
        <v>2.059662864497833E-2</v>
      </c>
      <c r="C101" s="236">
        <f t="shared" si="6"/>
        <v>2.171654742739916E-2</v>
      </c>
      <c r="D101" s="236">
        <f t="shared" si="6"/>
        <v>2.2245275514216529E-2</v>
      </c>
      <c r="E101" s="236">
        <f t="shared" si="6"/>
        <v>2.2712106108025827E-2</v>
      </c>
      <c r="F101" s="236">
        <f t="shared" si="6"/>
        <v>2.252985033807885E-2</v>
      </c>
      <c r="G101" s="236">
        <f t="shared" si="6"/>
        <v>2.3396647619254519E-2</v>
      </c>
      <c r="H101" s="236">
        <f t="shared" si="6"/>
        <v>2.3866885977570078E-2</v>
      </c>
      <c r="I101" s="236">
        <f t="shared" si="6"/>
        <v>2.4609379205041592E-2</v>
      </c>
      <c r="J101" s="236">
        <f t="shared" si="6"/>
        <v>2.4744037050699504E-2</v>
      </c>
      <c r="K101" s="236">
        <f t="shared" si="6"/>
        <v>2.5774704308032203E-2</v>
      </c>
      <c r="L101" s="236">
        <f t="shared" si="6"/>
        <v>2.6282895424081066E-2</v>
      </c>
      <c r="M101" s="236">
        <f t="shared" si="6"/>
        <v>2.609405196467772E-2</v>
      </c>
      <c r="N101" s="236">
        <f t="shared" si="6"/>
        <v>2.6960624813195003E-2</v>
      </c>
      <c r="O101" s="236">
        <f t="shared" si="6"/>
        <v>2.5833261695671319E-2</v>
      </c>
      <c r="P101" s="236">
        <f t="shared" si="6"/>
        <v>2.599221563978478E-2</v>
      </c>
      <c r="Q101" s="236">
        <f t="shared" si="6"/>
        <v>2.5973401428591201E-2</v>
      </c>
    </row>
    <row r="102" spans="1:17" x14ac:dyDescent="0.25">
      <c r="A102" s="127" t="s">
        <v>240</v>
      </c>
      <c r="B102" s="237">
        <f t="shared" ref="B102:Q102" si="7">IF(B$16=0,0,B$16/B$5)</f>
        <v>0.85410979451596125</v>
      </c>
      <c r="C102" s="237">
        <f t="shared" si="7"/>
        <v>0.8505701442212783</v>
      </c>
      <c r="D102" s="237">
        <f t="shared" si="7"/>
        <v>0.848875820363304</v>
      </c>
      <c r="E102" s="237">
        <f t="shared" si="7"/>
        <v>0.84749325864750757</v>
      </c>
      <c r="F102" s="237">
        <f t="shared" si="7"/>
        <v>0.84817348313597718</v>
      </c>
      <c r="G102" s="237">
        <f t="shared" si="7"/>
        <v>0.84530915502962956</v>
      </c>
      <c r="H102" s="237">
        <f t="shared" si="7"/>
        <v>0.84393231234525035</v>
      </c>
      <c r="I102" s="237">
        <f t="shared" si="7"/>
        <v>0.84172734025623286</v>
      </c>
      <c r="J102" s="237">
        <f t="shared" si="7"/>
        <v>0.84138254148850034</v>
      </c>
      <c r="K102" s="237">
        <f t="shared" si="7"/>
        <v>0.83809806486025651</v>
      </c>
      <c r="L102" s="237">
        <f t="shared" si="7"/>
        <v>0.83646038172364356</v>
      </c>
      <c r="M102" s="237">
        <f t="shared" si="7"/>
        <v>0.83701345959601614</v>
      </c>
      <c r="N102" s="237">
        <f t="shared" si="7"/>
        <v>0.83432659815096788</v>
      </c>
      <c r="O102" s="237">
        <f t="shared" si="7"/>
        <v>0.83790484059829695</v>
      </c>
      <c r="P102" s="237">
        <f t="shared" si="7"/>
        <v>0.83746420924481157</v>
      </c>
      <c r="Q102" s="237">
        <f t="shared" si="7"/>
        <v>0.83754541827265683</v>
      </c>
    </row>
    <row r="103" spans="1:17" x14ac:dyDescent="0.25">
      <c r="A103" s="142" t="s">
        <v>249</v>
      </c>
      <c r="B103" s="235">
        <f t="shared" ref="B103:Q103" si="8">IF(B$17=0,0,B$17/B$5)</f>
        <v>0.66101640096929026</v>
      </c>
      <c r="C103" s="235">
        <f t="shared" si="8"/>
        <v>0.6469775120894119</v>
      </c>
      <c r="D103" s="235">
        <f t="shared" si="8"/>
        <v>0.64032636241752472</v>
      </c>
      <c r="E103" s="235">
        <f t="shared" si="8"/>
        <v>0.63456726388476636</v>
      </c>
      <c r="F103" s="235">
        <f t="shared" si="8"/>
        <v>0.63695613621648872</v>
      </c>
      <c r="G103" s="235">
        <f t="shared" si="8"/>
        <v>0.62596558359911925</v>
      </c>
      <c r="H103" s="235">
        <f t="shared" si="8"/>
        <v>0.62018025630553186</v>
      </c>
      <c r="I103" s="235">
        <f t="shared" si="8"/>
        <v>0.61101441020896874</v>
      </c>
      <c r="J103" s="235">
        <f t="shared" si="8"/>
        <v>0.60940719413819333</v>
      </c>
      <c r="K103" s="235">
        <f t="shared" si="8"/>
        <v>0.59646021197245536</v>
      </c>
      <c r="L103" s="235">
        <f t="shared" si="8"/>
        <v>0.59005823712288463</v>
      </c>
      <c r="M103" s="235">
        <f t="shared" si="8"/>
        <v>0.59238172242716358</v>
      </c>
      <c r="N103" s="235">
        <f t="shared" si="8"/>
        <v>0.58157074052726576</v>
      </c>
      <c r="O103" s="235">
        <f t="shared" si="8"/>
        <v>0.59571801220137921</v>
      </c>
      <c r="P103" s="235">
        <f t="shared" si="8"/>
        <v>0.59378718762183014</v>
      </c>
      <c r="Q103" s="235">
        <f t="shared" si="8"/>
        <v>0.59404477987961535</v>
      </c>
    </row>
    <row r="104" spans="1:17" x14ac:dyDescent="0.25">
      <c r="A104" s="142" t="s">
        <v>248</v>
      </c>
      <c r="B104" s="235">
        <f t="shared" ref="B104:Q104" si="9">IF(B$28=0,0,B$28/B$5)</f>
        <v>0.19309339354667104</v>
      </c>
      <c r="C104" s="235">
        <f t="shared" si="9"/>
        <v>0.20359263213186637</v>
      </c>
      <c r="D104" s="235">
        <f t="shared" si="9"/>
        <v>0.20854945794577917</v>
      </c>
      <c r="E104" s="235">
        <f t="shared" si="9"/>
        <v>0.21292599476274127</v>
      </c>
      <c r="F104" s="235">
        <f t="shared" si="9"/>
        <v>0.2112173469194884</v>
      </c>
      <c r="G104" s="235">
        <f t="shared" si="9"/>
        <v>0.21934357143051031</v>
      </c>
      <c r="H104" s="235">
        <f t="shared" si="9"/>
        <v>0.22375205603971862</v>
      </c>
      <c r="I104" s="235">
        <f t="shared" si="9"/>
        <v>0.23071293004726404</v>
      </c>
      <c r="J104" s="235">
        <f t="shared" si="9"/>
        <v>0.23197534735030698</v>
      </c>
      <c r="K104" s="235">
        <f t="shared" si="9"/>
        <v>0.24163785288780101</v>
      </c>
      <c r="L104" s="235">
        <f t="shared" si="9"/>
        <v>0.24640214460075899</v>
      </c>
      <c r="M104" s="235">
        <f t="shared" si="9"/>
        <v>0.24463173716885267</v>
      </c>
      <c r="N104" s="235">
        <f t="shared" si="9"/>
        <v>0.25275585762370212</v>
      </c>
      <c r="O104" s="235">
        <f t="shared" si="9"/>
        <v>0.24218682839691766</v>
      </c>
      <c r="P104" s="235">
        <f t="shared" si="9"/>
        <v>0.24367702162298135</v>
      </c>
      <c r="Q104" s="235">
        <f t="shared" si="9"/>
        <v>0.24350063839304154</v>
      </c>
    </row>
    <row r="105" spans="1:17" x14ac:dyDescent="0.25">
      <c r="A105" s="72" t="s">
        <v>239</v>
      </c>
      <c r="B105" s="277">
        <f t="shared" ref="B105:Q105" si="10">IF(B$29=0,0,B$29/B$5)</f>
        <v>4.5994227457010282E-2</v>
      </c>
      <c r="C105" s="277">
        <f t="shared" si="10"/>
        <v>4.8495112436776143E-2</v>
      </c>
      <c r="D105" s="277">
        <f t="shared" si="10"/>
        <v>4.9675812458472024E-2</v>
      </c>
      <c r="E105" s="277">
        <f t="shared" si="10"/>
        <v>5.0718289500985052E-2</v>
      </c>
      <c r="F105" s="277">
        <f t="shared" si="10"/>
        <v>5.0311295061128629E-2</v>
      </c>
      <c r="G105" s="277">
        <f t="shared" si="10"/>
        <v>5.224693569420049E-2</v>
      </c>
      <c r="H105" s="277">
        <f t="shared" si="10"/>
        <v>5.3297022598430312E-2</v>
      </c>
      <c r="I105" s="277">
        <f t="shared" si="10"/>
        <v>5.4955080476652089E-2</v>
      </c>
      <c r="J105" s="277">
        <f t="shared" si="10"/>
        <v>5.5255784232049014E-2</v>
      </c>
      <c r="K105" s="277">
        <f t="shared" si="10"/>
        <v>5.7557362081674966E-2</v>
      </c>
      <c r="L105" s="277">
        <f t="shared" si="10"/>
        <v>5.8692201097616623E-2</v>
      </c>
      <c r="M105" s="277">
        <f t="shared" si="10"/>
        <v>5.8270495721689297E-2</v>
      </c>
      <c r="N105" s="277">
        <f t="shared" si="10"/>
        <v>6.0205635175324623E-2</v>
      </c>
      <c r="O105" s="277">
        <f t="shared" si="10"/>
        <v>5.7688126288418975E-2</v>
      </c>
      <c r="P105" s="277">
        <f t="shared" si="10"/>
        <v>5.8043085538632286E-2</v>
      </c>
      <c r="Q105" s="277">
        <f t="shared" si="10"/>
        <v>5.800107161858848E-2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0.99999999999999956</v>
      </c>
      <c r="C107" s="77">
        <f t="shared" si="11"/>
        <v>1.0000000000000002</v>
      </c>
      <c r="D107" s="77">
        <f t="shared" si="11"/>
        <v>0.99999999999999978</v>
      </c>
      <c r="E107" s="77">
        <f t="shared" si="11"/>
        <v>0.99999999999999989</v>
      </c>
      <c r="F107" s="77">
        <f t="shared" si="11"/>
        <v>0.99999999999999989</v>
      </c>
      <c r="G107" s="77">
        <f t="shared" si="11"/>
        <v>1</v>
      </c>
      <c r="H107" s="77">
        <f t="shared" si="11"/>
        <v>1.0000000000000002</v>
      </c>
      <c r="I107" s="77">
        <f t="shared" si="11"/>
        <v>1</v>
      </c>
      <c r="J107" s="77">
        <f t="shared" si="11"/>
        <v>0.99999999999999989</v>
      </c>
      <c r="K107" s="77">
        <f t="shared" si="11"/>
        <v>1.0000000000000002</v>
      </c>
      <c r="L107" s="77">
        <f t="shared" si="11"/>
        <v>1.0000000000000002</v>
      </c>
      <c r="M107" s="77">
        <f t="shared" si="11"/>
        <v>1</v>
      </c>
      <c r="N107" s="77">
        <f t="shared" si="11"/>
        <v>1</v>
      </c>
      <c r="O107" s="77">
        <f t="shared" si="11"/>
        <v>0.99999999999999989</v>
      </c>
      <c r="P107" s="77">
        <f t="shared" si="11"/>
        <v>0.99999999999999967</v>
      </c>
      <c r="Q107" s="77">
        <f t="shared" si="11"/>
        <v>0.99999999999999978</v>
      </c>
    </row>
    <row r="108" spans="1:17" x14ac:dyDescent="0.25">
      <c r="A108" s="132" t="s">
        <v>83</v>
      </c>
      <c r="B108" s="203">
        <f t="shared" ref="B108:Q108" si="12">IF(B$32=0,0,B$32/B$31)</f>
        <v>3.546860654243411E-3</v>
      </c>
      <c r="C108" s="203">
        <f t="shared" si="12"/>
        <v>3.5410764412675171E-3</v>
      </c>
      <c r="D108" s="203">
        <f t="shared" si="12"/>
        <v>3.542597330535145E-3</v>
      </c>
      <c r="E108" s="203">
        <f t="shared" si="12"/>
        <v>3.5268511049072904E-3</v>
      </c>
      <c r="F108" s="203">
        <f t="shared" si="12"/>
        <v>3.524610701624627E-3</v>
      </c>
      <c r="G108" s="203">
        <f t="shared" si="12"/>
        <v>3.5343518431449695E-3</v>
      </c>
      <c r="H108" s="203">
        <f t="shared" si="12"/>
        <v>3.5111514273191047E-3</v>
      </c>
      <c r="I108" s="203">
        <f t="shared" si="12"/>
        <v>3.4764641079820351E-3</v>
      </c>
      <c r="J108" s="203">
        <f t="shared" si="12"/>
        <v>3.4707219881887109E-3</v>
      </c>
      <c r="K108" s="203">
        <f t="shared" si="12"/>
        <v>3.4749526138033956E-3</v>
      </c>
      <c r="L108" s="203">
        <f t="shared" si="12"/>
        <v>3.4873778661911087E-3</v>
      </c>
      <c r="M108" s="203">
        <f t="shared" si="12"/>
        <v>3.5169844899841387E-3</v>
      </c>
      <c r="N108" s="203">
        <f t="shared" si="12"/>
        <v>3.5119835411882867E-3</v>
      </c>
      <c r="O108" s="203">
        <f t="shared" si="12"/>
        <v>3.4969480957370274E-3</v>
      </c>
      <c r="P108" s="203">
        <f t="shared" si="12"/>
        <v>3.4977860524033639E-3</v>
      </c>
      <c r="Q108" s="203">
        <f t="shared" si="12"/>
        <v>3.490297861138201E-3</v>
      </c>
    </row>
    <row r="109" spans="1:17" x14ac:dyDescent="0.25">
      <c r="A109" s="76" t="s">
        <v>82</v>
      </c>
      <c r="B109" s="202">
        <f t="shared" ref="B109:Q109" si="13">IF(B$33=0,0,B$33/B$31)</f>
        <v>1.3134877334644952E-3</v>
      </c>
      <c r="C109" s="202">
        <f t="shared" si="13"/>
        <v>1.3113457004013999E-3</v>
      </c>
      <c r="D109" s="202">
        <f t="shared" si="13"/>
        <v>1.3119089222450877E-3</v>
      </c>
      <c r="E109" s="202">
        <f t="shared" si="13"/>
        <v>1.3060777165038058E-3</v>
      </c>
      <c r="F109" s="202">
        <f t="shared" si="13"/>
        <v>1.3052480413299945E-3</v>
      </c>
      <c r="G109" s="202">
        <f t="shared" si="13"/>
        <v>1.3088554201204766E-3</v>
      </c>
      <c r="H109" s="202">
        <f t="shared" si="13"/>
        <v>1.3002637486201904E-3</v>
      </c>
      <c r="I109" s="202">
        <f t="shared" si="13"/>
        <v>1.2874182007124942E-3</v>
      </c>
      <c r="J109" s="202">
        <f t="shared" si="13"/>
        <v>1.2852917557664289E-3</v>
      </c>
      <c r="K109" s="202">
        <f t="shared" si="13"/>
        <v>1.2868584580960284E-3</v>
      </c>
      <c r="L109" s="202">
        <f t="shared" si="13"/>
        <v>1.2914598276414981E-3</v>
      </c>
      <c r="M109" s="202">
        <f t="shared" si="13"/>
        <v>1.3024238718970622E-3</v>
      </c>
      <c r="N109" s="202">
        <f t="shared" si="13"/>
        <v>1.3005719003821464E-3</v>
      </c>
      <c r="O109" s="202">
        <f t="shared" si="13"/>
        <v>1.2950039136207336E-3</v>
      </c>
      <c r="P109" s="202">
        <f t="shared" si="13"/>
        <v>1.2953142291108816E-3</v>
      </c>
      <c r="Q109" s="202">
        <f t="shared" si="13"/>
        <v>1.2925411719396443E-3</v>
      </c>
    </row>
    <row r="110" spans="1:17" x14ac:dyDescent="0.25">
      <c r="A110" s="76" t="s">
        <v>81</v>
      </c>
      <c r="B110" s="202">
        <f t="shared" ref="B110:Q110" si="14">IF(B$34=0,0,B$34/B$31)</f>
        <v>1.8129940824075361E-2</v>
      </c>
      <c r="C110" s="202">
        <f t="shared" si="14"/>
        <v>2.563616171945033E-2</v>
      </c>
      <c r="D110" s="202">
        <f t="shared" si="14"/>
        <v>2.5647172428727293E-2</v>
      </c>
      <c r="E110" s="202">
        <f t="shared" si="14"/>
        <v>2.553317523229226E-2</v>
      </c>
      <c r="F110" s="202">
        <f t="shared" si="14"/>
        <v>2.5516955491819614E-2</v>
      </c>
      <c r="G110" s="202">
        <f t="shared" si="14"/>
        <v>2.5587477968103178E-2</v>
      </c>
      <c r="H110" s="202">
        <f t="shared" si="14"/>
        <v>2.5419515027473329E-2</v>
      </c>
      <c r="I110" s="202">
        <f t="shared" si="14"/>
        <v>2.5168390900985674E-2</v>
      </c>
      <c r="J110" s="202">
        <f t="shared" si="14"/>
        <v>2.5126819951000356E-2</v>
      </c>
      <c r="K110" s="202">
        <f t="shared" si="14"/>
        <v>2.515744820888504E-2</v>
      </c>
      <c r="L110" s="202">
        <f t="shared" si="14"/>
        <v>2.5247402714216858E-2</v>
      </c>
      <c r="M110" s="202">
        <f t="shared" si="14"/>
        <v>2.5461744372216585E-2</v>
      </c>
      <c r="N110" s="202">
        <f t="shared" si="14"/>
        <v>2.5425539242446706E-2</v>
      </c>
      <c r="O110" s="202">
        <f t="shared" si="14"/>
        <v>2.5316687847255003E-2</v>
      </c>
      <c r="P110" s="202">
        <f t="shared" si="14"/>
        <v>2.5322754362047437E-2</v>
      </c>
      <c r="Q110" s="202">
        <f t="shared" si="14"/>
        <v>2.5268542461953241E-2</v>
      </c>
    </row>
    <row r="111" spans="1:17" x14ac:dyDescent="0.25">
      <c r="A111" s="76" t="s">
        <v>80</v>
      </c>
      <c r="B111" s="202">
        <f t="shared" ref="B111:Q111" si="15">IF(B$35=0,0,B$35/B$31)</f>
        <v>1.4303377121528797E-2</v>
      </c>
      <c r="C111" s="202">
        <f t="shared" si="15"/>
        <v>1.4280051203876386E-2</v>
      </c>
      <c r="D111" s="202">
        <f t="shared" si="15"/>
        <v>1.4286184473512719E-2</v>
      </c>
      <c r="E111" s="202">
        <f t="shared" si="15"/>
        <v>1.4222684881802956E-2</v>
      </c>
      <c r="F111" s="202">
        <f t="shared" si="15"/>
        <v>1.4213650037702745E-2</v>
      </c>
      <c r="G111" s="202">
        <f t="shared" si="15"/>
        <v>1.4252933007726662E-2</v>
      </c>
      <c r="H111" s="202">
        <f t="shared" si="15"/>
        <v>1.4159373003744938E-2</v>
      </c>
      <c r="I111" s="202">
        <f t="shared" si="15"/>
        <v>1.4019489918904993E-2</v>
      </c>
      <c r="J111" s="202">
        <f t="shared" si="15"/>
        <v>1.3996333749862191E-2</v>
      </c>
      <c r="K111" s="202">
        <f t="shared" si="15"/>
        <v>1.4013394536717304E-2</v>
      </c>
      <c r="L111" s="202">
        <f t="shared" si="15"/>
        <v>1.4063501684433696E-2</v>
      </c>
      <c r="M111" s="202">
        <f t="shared" si="15"/>
        <v>1.4182895916879872E-2</v>
      </c>
      <c r="N111" s="202">
        <f t="shared" si="15"/>
        <v>1.4162728658121923E-2</v>
      </c>
      <c r="O111" s="202">
        <f t="shared" si="15"/>
        <v>1.4102095420043554E-2</v>
      </c>
      <c r="P111" s="202">
        <f t="shared" si="15"/>
        <v>1.4105474636589819E-2</v>
      </c>
      <c r="Q111" s="202">
        <f t="shared" si="15"/>
        <v>1.4075277108672951E-2</v>
      </c>
    </row>
    <row r="112" spans="1:17" x14ac:dyDescent="0.25">
      <c r="A112" s="129" t="s">
        <v>79</v>
      </c>
      <c r="B112" s="201">
        <f t="shared" ref="B112:Q112" si="16">IF(B$36=0,0,B$36/B$31)</f>
        <v>1.4573681892501763E-2</v>
      </c>
      <c r="C112" s="201">
        <f t="shared" si="16"/>
        <v>1.4545949138917717E-2</v>
      </c>
      <c r="D112" s="201">
        <f t="shared" si="16"/>
        <v>1.4574062292492909E-2</v>
      </c>
      <c r="E112" s="201">
        <f t="shared" si="16"/>
        <v>1.4412985547925316E-2</v>
      </c>
      <c r="F112" s="201">
        <f t="shared" si="16"/>
        <v>1.4298461196362406E-2</v>
      </c>
      <c r="G112" s="201">
        <f t="shared" si="16"/>
        <v>1.4462128286874419E-2</v>
      </c>
      <c r="H112" s="201">
        <f t="shared" si="16"/>
        <v>1.4254466548910721E-2</v>
      </c>
      <c r="I112" s="201">
        <f t="shared" si="16"/>
        <v>1.3968412522926243E-2</v>
      </c>
      <c r="J112" s="201">
        <f t="shared" si="16"/>
        <v>1.3863742727257296E-2</v>
      </c>
      <c r="K112" s="201">
        <f t="shared" si="16"/>
        <v>1.3903761277478331E-2</v>
      </c>
      <c r="L112" s="201">
        <f t="shared" si="16"/>
        <v>1.3983315995272475E-2</v>
      </c>
      <c r="M112" s="201">
        <f t="shared" si="16"/>
        <v>1.4147337536634289E-2</v>
      </c>
      <c r="N112" s="201">
        <f t="shared" si="16"/>
        <v>1.4070967649855166E-2</v>
      </c>
      <c r="O112" s="201">
        <f t="shared" si="16"/>
        <v>1.3999787887807895E-2</v>
      </c>
      <c r="P112" s="201">
        <f t="shared" si="16"/>
        <v>1.3940004632103327E-2</v>
      </c>
      <c r="Q112" s="201">
        <f t="shared" si="16"/>
        <v>1.3888270033478476E-2</v>
      </c>
    </row>
    <row r="113" spans="1:17" x14ac:dyDescent="0.25">
      <c r="A113" s="127" t="s">
        <v>238</v>
      </c>
      <c r="B113" s="200">
        <f t="shared" ref="B113:Q113" si="17">IF(B$41=0,0,B$41/B$31)</f>
        <v>2.8171369522252365E-2</v>
      </c>
      <c r="C113" s="200">
        <f t="shared" si="17"/>
        <v>3.0679480214624938E-2</v>
      </c>
      <c r="D113" s="200">
        <f t="shared" si="17"/>
        <v>3.284262793699131E-2</v>
      </c>
      <c r="E113" s="200">
        <f t="shared" si="17"/>
        <v>3.4712587104722831E-2</v>
      </c>
      <c r="F113" s="200">
        <f t="shared" si="17"/>
        <v>3.3958935501476294E-2</v>
      </c>
      <c r="G113" s="200">
        <f t="shared" si="17"/>
        <v>3.7524683846475719E-2</v>
      </c>
      <c r="H113" s="200">
        <f t="shared" si="17"/>
        <v>3.9359856307236603E-2</v>
      </c>
      <c r="I113" s="200">
        <f t="shared" si="17"/>
        <v>4.2219310258155729E-2</v>
      </c>
      <c r="J113" s="200">
        <f t="shared" si="17"/>
        <v>4.2729814792111777E-2</v>
      </c>
      <c r="K113" s="200">
        <f t="shared" si="17"/>
        <v>4.6902907207783603E-2</v>
      </c>
      <c r="L113" s="200">
        <f t="shared" si="17"/>
        <v>4.9032539489282753E-2</v>
      </c>
      <c r="M113" s="200">
        <f t="shared" si="17"/>
        <v>4.8447929296474297E-2</v>
      </c>
      <c r="N113" s="200">
        <f t="shared" si="17"/>
        <v>5.1949908631156602E-2</v>
      </c>
      <c r="O113" s="200">
        <f t="shared" si="17"/>
        <v>4.7264077675938113E-2</v>
      </c>
      <c r="P113" s="200">
        <f t="shared" si="17"/>
        <v>4.790878601346573E-2</v>
      </c>
      <c r="Q113" s="200">
        <f t="shared" si="17"/>
        <v>4.7786978943812675E-2</v>
      </c>
    </row>
    <row r="114" spans="1:17" x14ac:dyDescent="0.25">
      <c r="A114" s="142" t="s">
        <v>247</v>
      </c>
      <c r="B114" s="199">
        <f t="shared" ref="B114:Q114" si="18">IF(B$42=0,0,B$42/B$31)</f>
        <v>2.5844563139611022E-2</v>
      </c>
      <c r="C114" s="199">
        <f t="shared" si="18"/>
        <v>2.5347641045354391E-2</v>
      </c>
      <c r="D114" s="199">
        <f t="shared" si="18"/>
        <v>2.5113253827711478E-2</v>
      </c>
      <c r="E114" s="199">
        <f t="shared" si="18"/>
        <v>2.4922850955726796E-2</v>
      </c>
      <c r="F114" s="199">
        <f t="shared" si="18"/>
        <v>2.5008361178667362E-2</v>
      </c>
      <c r="G114" s="199">
        <f t="shared" si="18"/>
        <v>2.4615636456119437E-2</v>
      </c>
      <c r="H114" s="199">
        <f t="shared" si="18"/>
        <v>2.4433268980315111E-2</v>
      </c>
      <c r="I114" s="199">
        <f t="shared" si="18"/>
        <v>2.4147409515320104E-2</v>
      </c>
      <c r="J114" s="199">
        <f t="shared" si="18"/>
        <v>2.409783340896782E-2</v>
      </c>
      <c r="K114" s="199">
        <f t="shared" si="18"/>
        <v>2.3645592985021325E-2</v>
      </c>
      <c r="L114" s="199">
        <f t="shared" si="18"/>
        <v>2.3409049217197608E-2</v>
      </c>
      <c r="M114" s="199">
        <f t="shared" si="18"/>
        <v>2.3455608353759812E-2</v>
      </c>
      <c r="N114" s="199">
        <f t="shared" si="18"/>
        <v>2.3082738608969706E-2</v>
      </c>
      <c r="O114" s="199">
        <f t="shared" si="18"/>
        <v>2.3595304611629241E-2</v>
      </c>
      <c r="P114" s="199">
        <f t="shared" si="18"/>
        <v>2.352737539710258E-2</v>
      </c>
      <c r="Q114" s="199">
        <f t="shared" si="18"/>
        <v>2.3544951791709241E-2</v>
      </c>
    </row>
    <row r="115" spans="1:17" x14ac:dyDescent="0.25">
      <c r="A115" s="142" t="s">
        <v>246</v>
      </c>
      <c r="B115" s="199">
        <f t="shared" ref="B115:Q115" si="19">IF(B$53=0,0,B$53/B$31)</f>
        <v>2.3268063826413438E-3</v>
      </c>
      <c r="C115" s="199">
        <f t="shared" si="19"/>
        <v>5.3318391692705469E-3</v>
      </c>
      <c r="D115" s="199">
        <f t="shared" si="19"/>
        <v>7.7293741092798306E-3</v>
      </c>
      <c r="E115" s="199">
        <f t="shared" si="19"/>
        <v>9.7897361489960363E-3</v>
      </c>
      <c r="F115" s="199">
        <f t="shared" si="19"/>
        <v>8.9505743228089282E-3</v>
      </c>
      <c r="G115" s="199">
        <f t="shared" si="19"/>
        <v>1.2909047390356282E-2</v>
      </c>
      <c r="H115" s="199">
        <f t="shared" si="19"/>
        <v>1.4926587326921497E-2</v>
      </c>
      <c r="I115" s="199">
        <f t="shared" si="19"/>
        <v>1.8071900742835625E-2</v>
      </c>
      <c r="J115" s="199">
        <f t="shared" si="19"/>
        <v>1.8631981383143953E-2</v>
      </c>
      <c r="K115" s="199">
        <f t="shared" si="19"/>
        <v>2.3257314222762272E-2</v>
      </c>
      <c r="L115" s="199">
        <f t="shared" si="19"/>
        <v>2.5623490272085145E-2</v>
      </c>
      <c r="M115" s="199">
        <f t="shared" si="19"/>
        <v>2.4992320942714478E-2</v>
      </c>
      <c r="N115" s="199">
        <f t="shared" si="19"/>
        <v>2.8867170022186896E-2</v>
      </c>
      <c r="O115" s="199">
        <f t="shared" si="19"/>
        <v>2.3668773064308871E-2</v>
      </c>
      <c r="P115" s="199">
        <f t="shared" si="19"/>
        <v>2.4381410616363144E-2</v>
      </c>
      <c r="Q115" s="199">
        <f t="shared" si="19"/>
        <v>2.4242027152103433E-2</v>
      </c>
    </row>
    <row r="116" spans="1:17" x14ac:dyDescent="0.25">
      <c r="A116" s="127" t="s">
        <v>237</v>
      </c>
      <c r="B116" s="200">
        <f t="shared" ref="B116:Q116" si="20">IF(B$54=0,0,B$54/B$31)</f>
        <v>0.82575965031626264</v>
      </c>
      <c r="C116" s="200">
        <f t="shared" si="20"/>
        <v>0.81619317783280476</v>
      </c>
      <c r="D116" s="200">
        <f t="shared" si="20"/>
        <v>0.81370899416426568</v>
      </c>
      <c r="E116" s="200">
        <f t="shared" si="20"/>
        <v>0.8119242711552308</v>
      </c>
      <c r="F116" s="200">
        <f t="shared" si="20"/>
        <v>0.81290405726271342</v>
      </c>
      <c r="G116" s="200">
        <f t="shared" si="20"/>
        <v>0.80862027331893305</v>
      </c>
      <c r="H116" s="200">
        <f t="shared" si="20"/>
        <v>0.80700218341607133</v>
      </c>
      <c r="I116" s="200">
        <f t="shared" si="20"/>
        <v>0.80443032651956936</v>
      </c>
      <c r="J116" s="200">
        <f t="shared" si="20"/>
        <v>0.8040144931798513</v>
      </c>
      <c r="K116" s="200">
        <f t="shared" si="20"/>
        <v>0.79922009843932718</v>
      </c>
      <c r="L116" s="200">
        <f t="shared" si="20"/>
        <v>0.79660252375090956</v>
      </c>
      <c r="M116" s="200">
        <f t="shared" si="20"/>
        <v>0.79677542490250897</v>
      </c>
      <c r="N116" s="200">
        <f t="shared" si="20"/>
        <v>0.79294929100855405</v>
      </c>
      <c r="O116" s="200">
        <f t="shared" si="20"/>
        <v>0.79847410708140265</v>
      </c>
      <c r="P116" s="200">
        <f t="shared" si="20"/>
        <v>0.79779096838759089</v>
      </c>
      <c r="Q116" s="200">
        <f t="shared" si="20"/>
        <v>0.79806086059012171</v>
      </c>
    </row>
    <row r="117" spans="1:17" x14ac:dyDescent="0.25">
      <c r="A117" s="142" t="s">
        <v>245</v>
      </c>
      <c r="B117" s="199">
        <f t="shared" ref="B117:Q117" si="21">IF(B$55=0,0,B$55/B$31)</f>
        <v>0.82094494678764429</v>
      </c>
      <c r="C117" s="199">
        <f t="shared" si="21"/>
        <v>0.80516036261713964</v>
      </c>
      <c r="D117" s="199">
        <f t="shared" si="21"/>
        <v>0.79771512158612923</v>
      </c>
      <c r="E117" s="199">
        <f t="shared" si="21"/>
        <v>0.79166703035838082</v>
      </c>
      <c r="F117" s="199">
        <f t="shared" si="21"/>
        <v>0.79438323744002215</v>
      </c>
      <c r="G117" s="199">
        <f t="shared" si="21"/>
        <v>0.78190845213555882</v>
      </c>
      <c r="H117" s="199">
        <f t="shared" si="21"/>
        <v>0.77611560290412707</v>
      </c>
      <c r="I117" s="199">
        <f t="shared" si="21"/>
        <v>0.7670353610748738</v>
      </c>
      <c r="J117" s="199">
        <f t="shared" si="21"/>
        <v>0.76546059063780181</v>
      </c>
      <c r="K117" s="199">
        <f t="shared" si="21"/>
        <v>0.75109530658303025</v>
      </c>
      <c r="L117" s="199">
        <f t="shared" si="21"/>
        <v>0.74358156336980652</v>
      </c>
      <c r="M117" s="199">
        <f t="shared" si="21"/>
        <v>0.74506050064884122</v>
      </c>
      <c r="N117" s="199">
        <f t="shared" si="21"/>
        <v>0.73321640287315537</v>
      </c>
      <c r="O117" s="199">
        <f t="shared" si="21"/>
        <v>0.74949791119292897</v>
      </c>
      <c r="P117" s="199">
        <f t="shared" si="21"/>
        <v>0.7473401596726702</v>
      </c>
      <c r="Q117" s="199">
        <f t="shared" si="21"/>
        <v>0.74789846867782317</v>
      </c>
    </row>
    <row r="118" spans="1:17" x14ac:dyDescent="0.25">
      <c r="A118" s="142" t="s">
        <v>244</v>
      </c>
      <c r="B118" s="199">
        <f t="shared" ref="B118:Q118" si="22">IF(B$66=0,0,B$66/B$31)</f>
        <v>4.814703528618315E-3</v>
      </c>
      <c r="C118" s="199">
        <f t="shared" si="22"/>
        <v>1.103281521566515E-2</v>
      </c>
      <c r="D118" s="199">
        <f t="shared" si="22"/>
        <v>1.5993872578136437E-2</v>
      </c>
      <c r="E118" s="199">
        <f t="shared" si="22"/>
        <v>2.0257240796850002E-2</v>
      </c>
      <c r="F118" s="199">
        <f t="shared" si="22"/>
        <v>1.8520819822691287E-2</v>
      </c>
      <c r="G118" s="199">
        <f t="shared" si="22"/>
        <v>2.6711821183374104E-2</v>
      </c>
      <c r="H118" s="199">
        <f t="shared" si="22"/>
        <v>3.0886580511944355E-2</v>
      </c>
      <c r="I118" s="199">
        <f t="shared" si="22"/>
        <v>3.7394965444695533E-2</v>
      </c>
      <c r="J118" s="199">
        <f t="shared" si="22"/>
        <v>3.8553902542049559E-2</v>
      </c>
      <c r="K118" s="199">
        <f t="shared" si="22"/>
        <v>4.8124791856296867E-2</v>
      </c>
      <c r="L118" s="199">
        <f t="shared" si="22"/>
        <v>5.3020960381103176E-2</v>
      </c>
      <c r="M118" s="199">
        <f t="shared" si="22"/>
        <v>5.1714924253667818E-2</v>
      </c>
      <c r="N118" s="199">
        <f t="shared" si="22"/>
        <v>5.9732888135398662E-2</v>
      </c>
      <c r="O118" s="199">
        <f t="shared" si="22"/>
        <v>4.8976195888473698E-2</v>
      </c>
      <c r="P118" s="199">
        <f t="shared" si="22"/>
        <v>5.0450808714920657E-2</v>
      </c>
      <c r="Q118" s="199">
        <f t="shared" si="22"/>
        <v>5.0162391912298446E-2</v>
      </c>
    </row>
    <row r="119" spans="1:17" x14ac:dyDescent="0.25">
      <c r="A119" s="127" t="s">
        <v>236</v>
      </c>
      <c r="B119" s="200">
        <f t="shared" ref="B119:Q119" si="23">IF(B$67=0,0,B$67/B$31)</f>
        <v>9.4201631935670743E-2</v>
      </c>
      <c r="C119" s="200">
        <f t="shared" si="23"/>
        <v>9.3812757748657202E-2</v>
      </c>
      <c r="D119" s="200">
        <f t="shared" si="23"/>
        <v>9.4086452451229624E-2</v>
      </c>
      <c r="E119" s="200">
        <f t="shared" si="23"/>
        <v>9.4361367256614689E-2</v>
      </c>
      <c r="F119" s="200">
        <f t="shared" si="23"/>
        <v>9.4278081766970806E-2</v>
      </c>
      <c r="G119" s="200">
        <f t="shared" si="23"/>
        <v>9.4709296308621682E-2</v>
      </c>
      <c r="H119" s="200">
        <f t="shared" si="23"/>
        <v>9.499319052062391E-2</v>
      </c>
      <c r="I119" s="200">
        <f t="shared" si="23"/>
        <v>9.5430187570763603E-2</v>
      </c>
      <c r="J119" s="200">
        <f t="shared" si="23"/>
        <v>9.5512781855961723E-2</v>
      </c>
      <c r="K119" s="200">
        <f t="shared" si="23"/>
        <v>9.6040579257909181E-2</v>
      </c>
      <c r="L119" s="200">
        <f t="shared" si="23"/>
        <v>9.6291878672052092E-2</v>
      </c>
      <c r="M119" s="200">
        <f t="shared" si="23"/>
        <v>9.6165259613404802E-2</v>
      </c>
      <c r="N119" s="200">
        <f t="shared" si="23"/>
        <v>9.6629009368295216E-2</v>
      </c>
      <c r="O119" s="200">
        <f t="shared" si="23"/>
        <v>9.6051292078194794E-2</v>
      </c>
      <c r="P119" s="200">
        <f t="shared" si="23"/>
        <v>9.613891168668813E-2</v>
      </c>
      <c r="Q119" s="200">
        <f t="shared" si="23"/>
        <v>9.6137231828882994E-2</v>
      </c>
    </row>
    <row r="120" spans="1:17" x14ac:dyDescent="0.25">
      <c r="A120" s="142" t="s">
        <v>243</v>
      </c>
      <c r="B120" s="199">
        <f t="shared" ref="B120:Q120" si="24">IF(B$68=0,0,B$68/B$31)</f>
        <v>9.3116440723598523E-2</v>
      </c>
      <c r="C120" s="199">
        <f t="shared" si="24"/>
        <v>9.1326059648703301E-2</v>
      </c>
      <c r="D120" s="199">
        <f t="shared" si="24"/>
        <v>9.0481576291019286E-2</v>
      </c>
      <c r="E120" s="199">
        <f t="shared" si="24"/>
        <v>8.9795565943427455E-2</v>
      </c>
      <c r="F120" s="199">
        <f t="shared" si="24"/>
        <v>9.0103654246669163E-2</v>
      </c>
      <c r="G120" s="199">
        <f t="shared" si="24"/>
        <v>8.8688690172783247E-2</v>
      </c>
      <c r="H120" s="199">
        <f t="shared" si="24"/>
        <v>8.8031630884958856E-2</v>
      </c>
      <c r="I120" s="199">
        <f t="shared" si="24"/>
        <v>8.7001696047844482E-2</v>
      </c>
      <c r="J120" s="199">
        <f t="shared" si="24"/>
        <v>8.6823076252898784E-2</v>
      </c>
      <c r="K120" s="199">
        <f t="shared" si="24"/>
        <v>8.5193680607797376E-2</v>
      </c>
      <c r="L120" s="199">
        <f t="shared" si="24"/>
        <v>8.4341427326667828E-2</v>
      </c>
      <c r="M120" s="199">
        <f t="shared" si="24"/>
        <v>8.4509177156928725E-2</v>
      </c>
      <c r="N120" s="199">
        <f t="shared" si="24"/>
        <v>8.3165749399964364E-2</v>
      </c>
      <c r="O120" s="199">
        <f t="shared" si="24"/>
        <v>8.5012494556605367E-2</v>
      </c>
      <c r="P120" s="199">
        <f t="shared" si="24"/>
        <v>8.4767749592501954E-2</v>
      </c>
      <c r="Q120" s="199">
        <f t="shared" si="24"/>
        <v>8.4831076308364173E-2</v>
      </c>
    </row>
    <row r="121" spans="1:17" x14ac:dyDescent="0.25">
      <c r="A121" s="140" t="s">
        <v>242</v>
      </c>
      <c r="B121" s="198">
        <f t="shared" ref="B121:Q121" si="25">IF(B$79=0,0,B$79/B$31)</f>
        <v>1.0851912120722282E-3</v>
      </c>
      <c r="C121" s="198">
        <f t="shared" si="25"/>
        <v>2.4866980999539053E-3</v>
      </c>
      <c r="D121" s="198">
        <f t="shared" si="25"/>
        <v>3.6048761602103423E-3</v>
      </c>
      <c r="E121" s="198">
        <f t="shared" si="25"/>
        <v>4.5658013131872214E-3</v>
      </c>
      <c r="F121" s="198">
        <f t="shared" si="25"/>
        <v>4.1744275203016417E-3</v>
      </c>
      <c r="G121" s="198">
        <f t="shared" si="25"/>
        <v>6.0206061358384268E-3</v>
      </c>
      <c r="H121" s="198">
        <f t="shared" si="25"/>
        <v>6.9615596356650588E-3</v>
      </c>
      <c r="I121" s="198">
        <f t="shared" si="25"/>
        <v>8.4284915229191279E-3</v>
      </c>
      <c r="J121" s="198">
        <f t="shared" si="25"/>
        <v>8.6897056030629388E-3</v>
      </c>
      <c r="K121" s="198">
        <f t="shared" si="25"/>
        <v>1.0846898650111807E-2</v>
      </c>
      <c r="L121" s="198">
        <f t="shared" si="25"/>
        <v>1.1950451345384252E-2</v>
      </c>
      <c r="M121" s="198">
        <f t="shared" si="25"/>
        <v>1.1656082456476084E-2</v>
      </c>
      <c r="N121" s="198">
        <f t="shared" si="25"/>
        <v>1.3463259968330863E-2</v>
      </c>
      <c r="O121" s="198">
        <f t="shared" si="25"/>
        <v>1.1038797521589424E-2</v>
      </c>
      <c r="P121" s="198">
        <f t="shared" si="25"/>
        <v>1.1371162094186172E-2</v>
      </c>
      <c r="Q121" s="198">
        <f t="shared" si="25"/>
        <v>1.1306155520518823E-2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0.99999999999999989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0.99999999999999989</v>
      </c>
      <c r="J123" s="77">
        <f t="shared" si="26"/>
        <v>0.99999999999999989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0.99999999999999989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2.5846145655734804E-2</v>
      </c>
      <c r="C124" s="203">
        <f t="shared" si="27"/>
        <v>2.5847846158895543E-2</v>
      </c>
      <c r="D124" s="203">
        <f t="shared" si="27"/>
        <v>2.5838477664157054E-2</v>
      </c>
      <c r="E124" s="203">
        <f t="shared" si="27"/>
        <v>2.5879972717833644E-2</v>
      </c>
      <c r="F124" s="203">
        <f t="shared" si="27"/>
        <v>2.5925558497956309E-2</v>
      </c>
      <c r="G124" s="203">
        <f t="shared" si="27"/>
        <v>2.5872011932802128E-2</v>
      </c>
      <c r="H124" s="203">
        <f t="shared" si="27"/>
        <v>2.5920945018251207E-2</v>
      </c>
      <c r="I124" s="203">
        <f t="shared" si="27"/>
        <v>2.5984893781559548E-2</v>
      </c>
      <c r="J124" s="203">
        <f t="shared" si="27"/>
        <v>2.6021021642672466E-2</v>
      </c>
      <c r="K124" s="203">
        <f t="shared" si="27"/>
        <v>2.6010787710075981E-2</v>
      </c>
      <c r="L124" s="203">
        <f t="shared" si="27"/>
        <v>2.5997637931701095E-2</v>
      </c>
      <c r="M124" s="203">
        <f t="shared" si="27"/>
        <v>2.5977864609301449E-2</v>
      </c>
      <c r="N124" s="203">
        <f t="shared" si="27"/>
        <v>2.6002454114432784E-2</v>
      </c>
      <c r="O124" s="203">
        <f t="shared" si="27"/>
        <v>2.6007261947724548E-2</v>
      </c>
      <c r="P124" s="203">
        <f t="shared" si="27"/>
        <v>2.603503908373794E-2</v>
      </c>
      <c r="Q124" s="203">
        <f t="shared" si="27"/>
        <v>2.6044704584246375E-2</v>
      </c>
    </row>
    <row r="125" spans="1:17" x14ac:dyDescent="0.25">
      <c r="A125" s="76" t="s">
        <v>82</v>
      </c>
      <c r="B125" s="202">
        <f t="shared" ref="B125:Q125" si="28">IF(B$83=0,0,B$83/B$81)</f>
        <v>2.986808887822988E-3</v>
      </c>
      <c r="C125" s="202">
        <f t="shared" si="28"/>
        <v>2.9870053998299192E-3</v>
      </c>
      <c r="D125" s="202">
        <f t="shared" si="28"/>
        <v>2.9859227663214987E-3</v>
      </c>
      <c r="E125" s="202">
        <f t="shared" si="28"/>
        <v>2.9907179801523247E-3</v>
      </c>
      <c r="F125" s="202">
        <f t="shared" si="28"/>
        <v>2.995985922809705E-3</v>
      </c>
      <c r="G125" s="202">
        <f t="shared" si="28"/>
        <v>2.9897980231187731E-3</v>
      </c>
      <c r="H125" s="202">
        <f t="shared" si="28"/>
        <v>2.9954527840442375E-3</v>
      </c>
      <c r="I125" s="202">
        <f t="shared" si="28"/>
        <v>3.0028427731419835E-3</v>
      </c>
      <c r="J125" s="202">
        <f t="shared" si="28"/>
        <v>3.007017748324257E-3</v>
      </c>
      <c r="K125" s="202">
        <f t="shared" si="28"/>
        <v>3.0058351038695016E-3</v>
      </c>
      <c r="L125" s="202">
        <f t="shared" si="28"/>
        <v>3.0043155010843832E-3</v>
      </c>
      <c r="M125" s="202">
        <f t="shared" si="28"/>
        <v>3.0020304743004398E-3</v>
      </c>
      <c r="N125" s="202">
        <f t="shared" si="28"/>
        <v>3.0048720644335189E-3</v>
      </c>
      <c r="O125" s="202">
        <f t="shared" si="28"/>
        <v>3.0054276629122348E-3</v>
      </c>
      <c r="P125" s="202">
        <f t="shared" si="28"/>
        <v>3.0086376191597987E-3</v>
      </c>
      <c r="Q125" s="202">
        <f t="shared" si="28"/>
        <v>3.0097545749801511E-3</v>
      </c>
    </row>
    <row r="126" spans="1:17" x14ac:dyDescent="0.25">
      <c r="A126" s="76" t="s">
        <v>81</v>
      </c>
      <c r="B126" s="202">
        <f t="shared" ref="B126:Q126" si="29">IF(B$84=0,0,B$84/B$81)</f>
        <v>0.13021423622573072</v>
      </c>
      <c r="C126" s="202">
        <f t="shared" si="29"/>
        <v>0.13022280344976578</v>
      </c>
      <c r="D126" s="202">
        <f t="shared" si="29"/>
        <v>0.13017560448233731</v>
      </c>
      <c r="E126" s="202">
        <f t="shared" si="29"/>
        <v>0.13038465873721974</v>
      </c>
      <c r="F126" s="202">
        <f t="shared" si="29"/>
        <v>0.13061432228630335</v>
      </c>
      <c r="G126" s="202">
        <f t="shared" si="29"/>
        <v>0.130344551885063</v>
      </c>
      <c r="H126" s="202">
        <f t="shared" si="29"/>
        <v>0.13059107933378944</v>
      </c>
      <c r="I126" s="202">
        <f t="shared" si="29"/>
        <v>0.13091325655443542</v>
      </c>
      <c r="J126" s="202">
        <f t="shared" si="29"/>
        <v>0.13109527061192586</v>
      </c>
      <c r="K126" s="202">
        <f t="shared" si="29"/>
        <v>0.13104371152321731</v>
      </c>
      <c r="L126" s="202">
        <f t="shared" si="29"/>
        <v>0.13097746225067855</v>
      </c>
      <c r="M126" s="202">
        <f t="shared" si="29"/>
        <v>0.13087784321625034</v>
      </c>
      <c r="N126" s="202">
        <f t="shared" si="29"/>
        <v>0.13100172643166261</v>
      </c>
      <c r="O126" s="202">
        <f t="shared" si="29"/>
        <v>0.13102594854773073</v>
      </c>
      <c r="P126" s="202">
        <f t="shared" si="29"/>
        <v>0.13116589121456779</v>
      </c>
      <c r="Q126" s="202">
        <f t="shared" si="29"/>
        <v>0.13121458651262921</v>
      </c>
    </row>
    <row r="127" spans="1:17" x14ac:dyDescent="0.25">
      <c r="A127" s="76" t="s">
        <v>80</v>
      </c>
      <c r="B127" s="202">
        <f t="shared" ref="B127:Q127" si="30">IF(B$85=0,0,B$85/B$81)</f>
        <v>4.0399057581473052E-2</v>
      </c>
      <c r="C127" s="202">
        <f t="shared" si="30"/>
        <v>4.0401715568703464E-2</v>
      </c>
      <c r="D127" s="202">
        <f t="shared" si="30"/>
        <v>4.0387072056149095E-2</v>
      </c>
      <c r="E127" s="202">
        <f t="shared" si="30"/>
        <v>4.0451931284490351E-2</v>
      </c>
      <c r="F127" s="202">
        <f t="shared" si="30"/>
        <v>4.0523184560727434E-2</v>
      </c>
      <c r="G127" s="202">
        <f t="shared" si="30"/>
        <v>4.0439488105644052E-2</v>
      </c>
      <c r="H127" s="202">
        <f t="shared" si="30"/>
        <v>4.0515973418503756E-2</v>
      </c>
      <c r="I127" s="202">
        <f t="shared" si="30"/>
        <v>4.0615929125848632E-2</v>
      </c>
      <c r="J127" s="202">
        <f t="shared" si="30"/>
        <v>4.0672399114095127E-2</v>
      </c>
      <c r="K127" s="202">
        <f t="shared" si="30"/>
        <v>4.0656402870873506E-2</v>
      </c>
      <c r="L127" s="202">
        <f t="shared" si="30"/>
        <v>4.0635848987875763E-2</v>
      </c>
      <c r="M127" s="202">
        <f t="shared" si="30"/>
        <v>4.0604942112984606E-2</v>
      </c>
      <c r="N127" s="202">
        <f t="shared" si="30"/>
        <v>4.0643376966944374E-2</v>
      </c>
      <c r="O127" s="202">
        <f t="shared" si="30"/>
        <v>4.0650891895343481E-2</v>
      </c>
      <c r="P127" s="202">
        <f t="shared" si="30"/>
        <v>4.0694309205305312E-2</v>
      </c>
      <c r="Q127" s="202">
        <f t="shared" si="30"/>
        <v>4.0709416955481872E-2</v>
      </c>
    </row>
    <row r="128" spans="1:17" x14ac:dyDescent="0.25">
      <c r="A128" s="129" t="s">
        <v>79</v>
      </c>
      <c r="B128" s="201">
        <f t="shared" ref="B128:Q128" si="31">IF(B$86=0,0,B$86/B$81)</f>
        <v>0.24135609135931937</v>
      </c>
      <c r="C128" s="201">
        <f t="shared" si="31"/>
        <v>0.24130617767463708</v>
      </c>
      <c r="D128" s="201">
        <f t="shared" si="31"/>
        <v>0.24158116457446924</v>
      </c>
      <c r="E128" s="201">
        <f t="shared" si="31"/>
        <v>0.2403631891699439</v>
      </c>
      <c r="F128" s="201">
        <f t="shared" si="31"/>
        <v>0.23902514152170523</v>
      </c>
      <c r="G128" s="201">
        <f t="shared" si="31"/>
        <v>0.24059685654737817</v>
      </c>
      <c r="H128" s="201">
        <f t="shared" si="31"/>
        <v>0.23916055777767353</v>
      </c>
      <c r="I128" s="201">
        <f t="shared" si="31"/>
        <v>0.23728351427590039</v>
      </c>
      <c r="J128" s="201">
        <f t="shared" si="31"/>
        <v>0.23622307833583378</v>
      </c>
      <c r="K128" s="201">
        <f t="shared" si="31"/>
        <v>0.23652346783023612</v>
      </c>
      <c r="L128" s="201">
        <f t="shared" si="31"/>
        <v>0.23690944411455167</v>
      </c>
      <c r="M128" s="201">
        <f t="shared" si="31"/>
        <v>0.23748983667257123</v>
      </c>
      <c r="N128" s="201">
        <f t="shared" si="31"/>
        <v>0.23676807805784952</v>
      </c>
      <c r="O128" s="201">
        <f t="shared" si="31"/>
        <v>0.23662695707644149</v>
      </c>
      <c r="P128" s="201">
        <f t="shared" si="31"/>
        <v>0.23581163415298767</v>
      </c>
      <c r="Q128" s="201">
        <f t="shared" si="31"/>
        <v>0.23552792944968859</v>
      </c>
    </row>
    <row r="129" spans="1:17" x14ac:dyDescent="0.25">
      <c r="A129" s="72" t="s">
        <v>235</v>
      </c>
      <c r="B129" s="276">
        <f t="shared" ref="B129:Q129" si="32">IF(B$91=0,0,B$91/B$81)</f>
        <v>0.55919766028991902</v>
      </c>
      <c r="C129" s="276">
        <f t="shared" si="32"/>
        <v>0.55923445174816833</v>
      </c>
      <c r="D129" s="276">
        <f t="shared" si="32"/>
        <v>0.55903175845656583</v>
      </c>
      <c r="E129" s="276">
        <f t="shared" si="32"/>
        <v>0.55992953011035995</v>
      </c>
      <c r="F129" s="276">
        <f t="shared" si="32"/>
        <v>0.56091580721049794</v>
      </c>
      <c r="G129" s="276">
        <f t="shared" si="32"/>
        <v>0.5597572935059939</v>
      </c>
      <c r="H129" s="276">
        <f t="shared" si="32"/>
        <v>0.56081599166773777</v>
      </c>
      <c r="I129" s="276">
        <f t="shared" si="32"/>
        <v>0.56219956348911393</v>
      </c>
      <c r="J129" s="276">
        <f t="shared" si="32"/>
        <v>0.56298121254714839</v>
      </c>
      <c r="K129" s="276">
        <f t="shared" si="32"/>
        <v>0.56275979496172768</v>
      </c>
      <c r="L129" s="276">
        <f t="shared" si="32"/>
        <v>0.56247529121410855</v>
      </c>
      <c r="M129" s="276">
        <f t="shared" si="32"/>
        <v>0.56204748291459194</v>
      </c>
      <c r="N129" s="276">
        <f t="shared" si="32"/>
        <v>0.56257949236467708</v>
      </c>
      <c r="O129" s="276">
        <f t="shared" si="32"/>
        <v>0.56268351286984752</v>
      </c>
      <c r="P129" s="276">
        <f t="shared" si="32"/>
        <v>0.56328448872424153</v>
      </c>
      <c r="Q129" s="276">
        <f t="shared" si="32"/>
        <v>0.56349360792297387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128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53">
        <f>IF(B$5=0,0,B$5/PPA_fec!B$5)</f>
        <v>0.39193817289012223</v>
      </c>
      <c r="C133" s="253">
        <f>IF(C$5=0,0,C$5/PPA_fec!C$5)</f>
        <v>0.39231878004794746</v>
      </c>
      <c r="D133" s="253">
        <f>IF(D$5=0,0,D$5/PPA_fec!D$5)</f>
        <v>0.39396884898131984</v>
      </c>
      <c r="E133" s="253">
        <f>IF(E$5=0,0,E$5/PPA_fec!E$5)</f>
        <v>0.39408784400653202</v>
      </c>
      <c r="F133" s="253">
        <f>IF(F$5=0,0,F$5/PPA_fec!F$5)</f>
        <v>0.39685259115875543</v>
      </c>
      <c r="G133" s="253">
        <f>IF(G$5=0,0,G$5/PPA_fec!G$5)</f>
        <v>0.40039170941753949</v>
      </c>
      <c r="H133" s="253">
        <f>IF(H$5=0,0,H$5/PPA_fec!H$5)</f>
        <v>0.40050660861843596</v>
      </c>
      <c r="I133" s="253">
        <f>IF(I$5=0,0,I$5/PPA_fec!I$5)</f>
        <v>0.40517461148787903</v>
      </c>
      <c r="J133" s="253">
        <f>IF(J$5=0,0,J$5/PPA_fec!J$5)</f>
        <v>0.40518565666682921</v>
      </c>
      <c r="K133" s="253">
        <f>IF(K$5=0,0,K$5/PPA_fec!K$5)</f>
        <v>0.40556103286310974</v>
      </c>
      <c r="L133" s="253">
        <f>IF(L$5=0,0,L$5/PPA_fec!L$5)</f>
        <v>0.41232091228567208</v>
      </c>
      <c r="M133" s="253">
        <f>IF(M$5=0,0,M$5/PPA_fec!M$5)</f>
        <v>0.41227324037839713</v>
      </c>
      <c r="N133" s="253">
        <f>IF(N$5=0,0,N$5/PPA_fec!N$5)</f>
        <v>0.41256044073583004</v>
      </c>
      <c r="O133" s="253">
        <f>IF(O$5=0,0,O$5/PPA_fec!O$5)</f>
        <v>0.42081715857075619</v>
      </c>
      <c r="P133" s="253">
        <f>IF(P$5=0,0,P$5/PPA_fec!P$5)</f>
        <v>0.42978036486606608</v>
      </c>
      <c r="Q133" s="253">
        <f>IF(Q$5=0,0,Q$5/PPA_fec!Q$5)</f>
        <v>0.42976293935870086</v>
      </c>
    </row>
    <row r="134" spans="1:17" x14ac:dyDescent="0.25">
      <c r="A134" s="132" t="s">
        <v>83</v>
      </c>
      <c r="B134" s="252">
        <f>IF(B$6=0,0,B$6/PPA_fec!B$6)</f>
        <v>0.30470804028513315</v>
      </c>
      <c r="C134" s="252">
        <f>IF(C$6=0,0,C$6/PPA_fec!C$6)</f>
        <v>0.3047080402851331</v>
      </c>
      <c r="D134" s="252">
        <f>IF(D$6=0,0,D$6/PPA_fec!D$6)</f>
        <v>0.30584146704277987</v>
      </c>
      <c r="E134" s="252">
        <f>IF(E$6=0,0,E$6/PPA_fec!E$6)</f>
        <v>0.30584146704277976</v>
      </c>
      <c r="F134" s="252">
        <f>IF(F$6=0,0,F$6/PPA_fec!F$6)</f>
        <v>0.30807141944636535</v>
      </c>
      <c r="G134" s="252">
        <f>IF(G$6=0,0,G$6/PPA_fec!G$6)</f>
        <v>0.3105420747027286</v>
      </c>
      <c r="H134" s="252">
        <f>IF(H$6=0,0,H$6/PPA_fec!H$6)</f>
        <v>0.31054207470272854</v>
      </c>
      <c r="I134" s="252">
        <f>IF(I$6=0,0,I$6/PPA_fec!I$6)</f>
        <v>0.31400836383444952</v>
      </c>
      <c r="J134" s="252">
        <f>IF(J$6=0,0,J$6/PPA_fec!J$6)</f>
        <v>0.31400836383444952</v>
      </c>
      <c r="K134" s="252">
        <f>IF(K$6=0,0,K$6/PPA_fec!K$6)</f>
        <v>0.31400836383444952</v>
      </c>
      <c r="L134" s="252">
        <f>IF(L$6=0,0,L$6/PPA_fec!L$6)</f>
        <v>0.31908995550679475</v>
      </c>
      <c r="M134" s="252">
        <f>IF(M$6=0,0,M$6/PPA_fec!M$6)</f>
        <v>0.31908995550679464</v>
      </c>
      <c r="N134" s="252">
        <f>IF(N$6=0,0,N$6/PPA_fec!N$6)</f>
        <v>0.31908995550679475</v>
      </c>
      <c r="O134" s="252">
        <f>IF(O$6=0,0,O$6/PPA_fec!O$6)</f>
        <v>0.32580097542681374</v>
      </c>
      <c r="P134" s="252">
        <f>IF(P$6=0,0,P$6/PPA_fec!P$6)</f>
        <v>0.33271722506774548</v>
      </c>
      <c r="Q134" s="252">
        <f>IF(Q$6=0,0,Q$6/PPA_fec!Q$6)</f>
        <v>0.33271722506774548</v>
      </c>
    </row>
    <row r="135" spans="1:17" x14ac:dyDescent="0.25">
      <c r="A135" s="76" t="s">
        <v>82</v>
      </c>
      <c r="B135" s="251">
        <f>IF(B$7=0,0,B$7/PPA_fec!B$7)</f>
        <v>7.9492834153343808E-2</v>
      </c>
      <c r="C135" s="251">
        <f>IF(C$7=0,0,C$7/PPA_fec!C$7)</f>
        <v>7.9492834153343822E-2</v>
      </c>
      <c r="D135" s="251">
        <f>IF(D$7=0,0,D$7/PPA_fec!D$7)</f>
        <v>7.9788524759952892E-2</v>
      </c>
      <c r="E135" s="251">
        <f>IF(E$7=0,0,E$7/PPA_fec!E$7)</f>
        <v>7.9788524759952892E-2</v>
      </c>
      <c r="F135" s="251">
        <f>IF(F$7=0,0,F$7/PPA_fec!F$7)</f>
        <v>8.0370279138413658E-2</v>
      </c>
      <c r="G135" s="251">
        <f>IF(G$7=0,0,G$7/PPA_fec!G$7)</f>
        <v>8.101482855155151E-2</v>
      </c>
      <c r="H135" s="251">
        <f>IF(H$7=0,0,H$7/PPA_fec!H$7)</f>
        <v>8.101482855155151E-2</v>
      </c>
      <c r="I135" s="251">
        <f>IF(I$7=0,0,I$7/PPA_fec!I$7)</f>
        <v>8.1919120892566172E-2</v>
      </c>
      <c r="J135" s="251">
        <f>IF(J$7=0,0,J$7/PPA_fec!J$7)</f>
        <v>8.1919120892566172E-2</v>
      </c>
      <c r="K135" s="251">
        <f>IF(K$7=0,0,K$7/PPA_fec!K$7)</f>
        <v>8.1919120892566186E-2</v>
      </c>
      <c r="L135" s="251">
        <f>IF(L$7=0,0,L$7/PPA_fec!L$7)</f>
        <v>8.3244816544268532E-2</v>
      </c>
      <c r="M135" s="251">
        <f>IF(M$7=0,0,M$7/PPA_fec!M$7)</f>
        <v>8.3244816544268518E-2</v>
      </c>
      <c r="N135" s="251">
        <f>IF(N$7=0,0,N$7/PPA_fec!N$7)</f>
        <v>8.3244816544268532E-2</v>
      </c>
      <c r="O135" s="251">
        <f>IF(O$7=0,0,O$7/PPA_fec!O$7)</f>
        <v>8.4995600648956587E-2</v>
      </c>
      <c r="P135" s="251">
        <f>IF(P$7=0,0,P$7/PPA_fec!P$7)</f>
        <v>8.6799925487760457E-2</v>
      </c>
      <c r="Q135" s="251">
        <f>IF(Q$7=0,0,Q$7/PPA_fec!Q$7)</f>
        <v>8.6799925487760443E-2</v>
      </c>
    </row>
    <row r="136" spans="1:17" x14ac:dyDescent="0.25">
      <c r="A136" s="76" t="s">
        <v>81</v>
      </c>
      <c r="B136" s="251">
        <f>IF(B$8=0,0,B$8/PPA_fec!B$8)</f>
        <v>0.43852806733565008</v>
      </c>
      <c r="C136" s="251">
        <f>IF(C$8=0,0,C$8/PPA_fec!C$8)</f>
        <v>0.43852806733564997</v>
      </c>
      <c r="D136" s="251">
        <f>IF(D$8=0,0,D$8/PPA_fec!D$8)</f>
        <v>0.44015926631888724</v>
      </c>
      <c r="E136" s="251">
        <f>IF(E$8=0,0,E$8/PPA_fec!E$8)</f>
        <v>0.4401592663188873</v>
      </c>
      <c r="F136" s="251">
        <f>IF(F$8=0,0,F$8/PPA_fec!F$8)</f>
        <v>0.44336855714324425</v>
      </c>
      <c r="G136" s="251">
        <f>IF(G$8=0,0,G$8/PPA_fec!G$8)</f>
        <v>0.44692426139578634</v>
      </c>
      <c r="H136" s="251">
        <f>IF(H$8=0,0,H$8/PPA_fec!H$8)</f>
        <v>0.44692426139578639</v>
      </c>
      <c r="I136" s="251">
        <f>IF(I$8=0,0,I$8/PPA_fec!I$8)</f>
        <v>0.45191285661742137</v>
      </c>
      <c r="J136" s="251">
        <f>IF(J$8=0,0,J$8/PPA_fec!J$8)</f>
        <v>0.45191285661742131</v>
      </c>
      <c r="K136" s="251">
        <f>IF(K$8=0,0,K$8/PPA_fec!K$8)</f>
        <v>0.45191285661742131</v>
      </c>
      <c r="L136" s="251">
        <f>IF(L$8=0,0,L$8/PPA_fec!L$8)</f>
        <v>0.4592261542021428</v>
      </c>
      <c r="M136" s="251">
        <f>IF(M$8=0,0,M$8/PPA_fec!M$8)</f>
        <v>0.45922615420214274</v>
      </c>
      <c r="N136" s="251">
        <f>IF(N$8=0,0,N$8/PPA_fec!N$8)</f>
        <v>0.45922615420214274</v>
      </c>
      <c r="O136" s="251">
        <f>IF(O$8=0,0,O$8/PPA_fec!O$8)</f>
        <v>0.46888448350852757</v>
      </c>
      <c r="P136" s="251">
        <f>IF(P$8=0,0,P$8/PPA_fec!P$8)</f>
        <v>0.47883817421327746</v>
      </c>
      <c r="Q136" s="251">
        <f>IF(Q$8=0,0,Q$8/PPA_fec!Q$8)</f>
        <v>0.4788381742132774</v>
      </c>
    </row>
    <row r="137" spans="1:17" x14ac:dyDescent="0.25">
      <c r="A137" s="76" t="s">
        <v>80</v>
      </c>
      <c r="B137" s="251">
        <f>IF(B$9=0,0,B$9/PPA_fec!B$9)</f>
        <v>0.3069303561715977</v>
      </c>
      <c r="C137" s="251">
        <f>IF(C$9=0,0,C$9/PPA_fec!C$9)</f>
        <v>0.3069303561715977</v>
      </c>
      <c r="D137" s="251">
        <f>IF(D$9=0,0,D$9/PPA_fec!D$9)</f>
        <v>0.30807204930871801</v>
      </c>
      <c r="E137" s="251">
        <f>IF(E$9=0,0,E$9/PPA_fec!E$9)</f>
        <v>0.30807204930871801</v>
      </c>
      <c r="F137" s="251">
        <f>IF(F$9=0,0,F$9/PPA_fec!F$9)</f>
        <v>0.31031826534173695</v>
      </c>
      <c r="G137" s="251">
        <f>IF(G$9=0,0,G$9/PPA_fec!G$9)</f>
        <v>0.31280693973675178</v>
      </c>
      <c r="H137" s="251">
        <f>IF(H$9=0,0,H$9/PPA_fec!H$9)</f>
        <v>0.31280693973675178</v>
      </c>
      <c r="I137" s="251">
        <f>IF(I$9=0,0,I$9/PPA_fec!I$9)</f>
        <v>0.31629850942686333</v>
      </c>
      <c r="J137" s="251">
        <f>IF(J$9=0,0,J$9/PPA_fec!J$9)</f>
        <v>0.31629850942686333</v>
      </c>
      <c r="K137" s="251">
        <f>IF(K$9=0,0,K$9/PPA_fec!K$9)</f>
        <v>0.31629850942686333</v>
      </c>
      <c r="L137" s="251">
        <f>IF(L$9=0,0,L$9/PPA_fec!L$9)</f>
        <v>0.32141716248390784</v>
      </c>
      <c r="M137" s="251">
        <f>IF(M$9=0,0,M$9/PPA_fec!M$9)</f>
        <v>0.32141716248390784</v>
      </c>
      <c r="N137" s="251">
        <f>IF(N$9=0,0,N$9/PPA_fec!N$9)</f>
        <v>0.32141716248390789</v>
      </c>
      <c r="O137" s="251">
        <f>IF(O$9=0,0,O$9/PPA_fec!O$9)</f>
        <v>0.32817712763743195</v>
      </c>
      <c r="P137" s="251">
        <f>IF(P$9=0,0,P$9/PPA_fec!P$9)</f>
        <v>0.3351438193062059</v>
      </c>
      <c r="Q137" s="251">
        <f>IF(Q$9=0,0,Q$9/PPA_fec!Q$9)</f>
        <v>0.3351438193062059</v>
      </c>
    </row>
    <row r="138" spans="1:17" x14ac:dyDescent="0.25">
      <c r="A138" s="129" t="s">
        <v>79</v>
      </c>
      <c r="B138" s="250">
        <f>IF(B$10=0,0,B$10/PPA_fec!B$10)</f>
        <v>0.52160015441240315</v>
      </c>
      <c r="C138" s="250">
        <f>IF(C$10=0,0,C$10/PPA_fec!C$10)</f>
        <v>0.52145797636991364</v>
      </c>
      <c r="D138" s="250">
        <f>IF(D$10=0,0,D$10/PPA_fec!D$10)</f>
        <v>0.52418409203394567</v>
      </c>
      <c r="E138" s="250">
        <f>IF(E$10=0,0,E$10/PPA_fec!E$10)</f>
        <v>0.52070510121338098</v>
      </c>
      <c r="F138" s="250">
        <f>IF(F$10=0,0,F$10/PPA_fec!F$10)</f>
        <v>0.52066477071460293</v>
      </c>
      <c r="G138" s="250">
        <f>IF(G$10=0,0,G$10/PPA_fec!G$10)</f>
        <v>0.52938486023112841</v>
      </c>
      <c r="H138" s="250">
        <f>IF(H$10=0,0,H$10/PPA_fec!H$10)</f>
        <v>0.52523117733769875</v>
      </c>
      <c r="I138" s="250">
        <f>IF(I$10=0,0,I$10/PPA_fec!I$10)</f>
        <v>0.52562880449207072</v>
      </c>
      <c r="J138" s="250">
        <f>IF(J$10=0,0,J$10/PPA_fec!J$10)</f>
        <v>0.52255320700420727</v>
      </c>
      <c r="K138" s="250">
        <f>IF(K$10=0,0,K$10/PPA_fec!K$10)</f>
        <v>0.52342356363117459</v>
      </c>
      <c r="L138" s="250">
        <f>IF(L$10=0,0,L$10/PPA_fec!L$10)</f>
        <v>0.53303157601433226</v>
      </c>
      <c r="M138" s="250">
        <f>IF(M$10=0,0,M$10/PPA_fec!M$10)</f>
        <v>0.53474413982148616</v>
      </c>
      <c r="N138" s="250">
        <f>IF(N$10=0,0,N$10/PPA_fec!N$10)</f>
        <v>0.532614841778282</v>
      </c>
      <c r="O138" s="250">
        <f>IF(O$10=0,0,O$10/PPA_fec!O$10)</f>
        <v>0.54339205950827107</v>
      </c>
      <c r="P138" s="250">
        <f>IF(P$10=0,0,P$10/PPA_fec!P$10)</f>
        <v>0.55242535046705576</v>
      </c>
      <c r="Q138" s="250">
        <f>IF(Q$10=0,0,Q$10/PPA_fec!Q$10)</f>
        <v>0.55155596318209466</v>
      </c>
    </row>
    <row r="139" spans="1:17" x14ac:dyDescent="0.25">
      <c r="A139" s="127" t="s">
        <v>241</v>
      </c>
      <c r="B139" s="248">
        <f>IF(B$15=0,0,B$15/PPA_fec!B$15)</f>
        <v>0.37889631913927618</v>
      </c>
      <c r="C139" s="248">
        <f>IF(C$15=0,0,C$15/PPA_fec!C$15)</f>
        <v>0.37889631913927618</v>
      </c>
      <c r="D139" s="248">
        <f>IF(D$15=0,0,D$15/PPA_fec!D$15)</f>
        <v>0.38030570507502121</v>
      </c>
      <c r="E139" s="248">
        <f>IF(E$15=0,0,E$15/PPA_fec!E$15)</f>
        <v>0.38030570507502126</v>
      </c>
      <c r="F139" s="248">
        <f>IF(F$15=0,0,F$15/PPA_fec!F$15)</f>
        <v>0.383078591398545</v>
      </c>
      <c r="G139" s="248">
        <f>IF(G$15=0,0,G$15/PPA_fec!G$15)</f>
        <v>0.38615078529806307</v>
      </c>
      <c r="H139" s="248">
        <f>IF(H$15=0,0,H$15/PPA_fec!H$15)</f>
        <v>0.38615078529806313</v>
      </c>
      <c r="I139" s="248">
        <f>IF(I$15=0,0,I$15/PPA_fec!I$15)</f>
        <v>0.39046102336021782</v>
      </c>
      <c r="J139" s="248">
        <f>IF(J$15=0,0,J$15/PPA_fec!J$15)</f>
        <v>0.39046102336021782</v>
      </c>
      <c r="K139" s="248">
        <f>IF(K$15=0,0,K$15/PPA_fec!K$15)</f>
        <v>0.39046102336021782</v>
      </c>
      <c r="L139" s="248">
        <f>IF(L$15=0,0,L$15/PPA_fec!L$15)</f>
        <v>0.39677984703884045</v>
      </c>
      <c r="M139" s="248">
        <f>IF(M$15=0,0,M$15/PPA_fec!M$15)</f>
        <v>0.39677984703884045</v>
      </c>
      <c r="N139" s="248">
        <f>IF(N$15=0,0,N$15/PPA_fec!N$15)</f>
        <v>0.39677984703884051</v>
      </c>
      <c r="O139" s="248">
        <f>IF(O$15=0,0,O$15/PPA_fec!O$15)</f>
        <v>0.40512482127380367</v>
      </c>
      <c r="P139" s="248">
        <f>IF(P$15=0,0,P$15/PPA_fec!P$15)</f>
        <v>0.41372499319163425</v>
      </c>
      <c r="Q139" s="248">
        <f>IF(Q$15=0,0,Q$15/PPA_fec!Q$15)</f>
        <v>0.41372499319163419</v>
      </c>
    </row>
    <row r="140" spans="1:17" x14ac:dyDescent="0.25">
      <c r="A140" s="127" t="s">
        <v>240</v>
      </c>
      <c r="B140" s="249">
        <f>IF(B$16=0,0,B$16/PPA_fec!B$16)</f>
        <v>0.39392092123144501</v>
      </c>
      <c r="C140" s="249">
        <f>IF(C$16=0,0,C$16/PPA_fec!C$16)</f>
        <v>0.39443455900500568</v>
      </c>
      <c r="D140" s="249">
        <f>IF(D$16=0,0,D$16/PPA_fec!D$16)</f>
        <v>0.39614736642823944</v>
      </c>
      <c r="E140" s="249">
        <f>IF(E$16=0,0,E$16/PPA_fec!E$16)</f>
        <v>0.39636399696020846</v>
      </c>
      <c r="F140" s="249">
        <f>IF(F$16=0,0,F$16/PPA_fec!F$16)</f>
        <v>0.39916704540606274</v>
      </c>
      <c r="G140" s="249">
        <f>IF(G$16=0,0,G$16/PPA_fec!G$16)</f>
        <v>0.40278206933378807</v>
      </c>
      <c r="H140" s="249">
        <f>IF(H$16=0,0,H$16/PPA_fec!H$16)</f>
        <v>0.40300588678454208</v>
      </c>
      <c r="I140" s="249">
        <f>IF(I$16=0,0,I$16/PPA_fec!I$16)</f>
        <v>0.40786403731455023</v>
      </c>
      <c r="J140" s="249">
        <f>IF(J$16=0,0,J$16/PPA_fec!J$16)</f>
        <v>0.40792883058624735</v>
      </c>
      <c r="K140" s="249">
        <f>IF(K$16=0,0,K$16/PPA_fec!K$16)</f>
        <v>0.40843614454407323</v>
      </c>
      <c r="L140" s="249">
        <f>IF(L$16=0,0,L$16/PPA_fec!L$16)</f>
        <v>0.41530227757340504</v>
      </c>
      <c r="M140" s="249">
        <f>IF(M$16=0,0,M$16/PPA_fec!M$16)</f>
        <v>0.41520763218960971</v>
      </c>
      <c r="N140" s="249">
        <f>IF(N$16=0,0,N$16/PPA_fec!N$16)</f>
        <v>0.41564555427986244</v>
      </c>
      <c r="O140" s="249">
        <f>IF(O$16=0,0,O$16/PPA_fec!O$16)</f>
        <v>0.42380516398727519</v>
      </c>
      <c r="P140" s="249">
        <f>IF(P$16=0,0,P$16/PPA_fec!P$16)</f>
        <v>0.4328843589083301</v>
      </c>
      <c r="Q140" s="249">
        <f>IF(Q$16=0,0,Q$16/PPA_fec!Q$16)</f>
        <v>0.43287416087682612</v>
      </c>
    </row>
    <row r="141" spans="1:17" x14ac:dyDescent="0.25">
      <c r="A141" s="72" t="s">
        <v>239</v>
      </c>
      <c r="B141" s="265">
        <f>IF(B$29=0,0,B$29/PPA_fec!B$29)</f>
        <v>0.38075015593458095</v>
      </c>
      <c r="C141" s="265">
        <f>IF(C$29=0,0,C$29/PPA_fec!C$29)</f>
        <v>0.38075015593458089</v>
      </c>
      <c r="D141" s="265">
        <f>IF(D$29=0,0,D$29/PPA_fec!D$29)</f>
        <v>0.38216643761297237</v>
      </c>
      <c r="E141" s="265">
        <f>IF(E$29=0,0,E$29/PPA_fec!E$29)</f>
        <v>0.38216643761297242</v>
      </c>
      <c r="F141" s="265">
        <f>IF(F$29=0,0,F$29/PPA_fec!F$29)</f>
        <v>0.38495289091626361</v>
      </c>
      <c r="G141" s="265">
        <f>IF(G$29=0,0,G$29/PPA_fec!G$29)</f>
        <v>0.3880401162262378</v>
      </c>
      <c r="H141" s="265">
        <f>IF(H$29=0,0,H$29/PPA_fec!H$29)</f>
        <v>0.38804011622623774</v>
      </c>
      <c r="I141" s="265">
        <f>IF(I$29=0,0,I$29/PPA_fec!I$29)</f>
        <v>0.39237144311272915</v>
      </c>
      <c r="J141" s="265">
        <f>IF(J$29=0,0,J$29/PPA_fec!J$29)</f>
        <v>0.39237144311272909</v>
      </c>
      <c r="K141" s="265">
        <f>IF(K$29=0,0,K$29/PPA_fec!K$29)</f>
        <v>0.39237144311272915</v>
      </c>
      <c r="L141" s="265">
        <f>IF(L$29=0,0,L$29/PPA_fec!L$29)</f>
        <v>0.39872118307965221</v>
      </c>
      <c r="M141" s="265">
        <f>IF(M$29=0,0,M$29/PPA_fec!M$29)</f>
        <v>0.39872118307965215</v>
      </c>
      <c r="N141" s="265">
        <f>IF(N$29=0,0,N$29/PPA_fec!N$29)</f>
        <v>0.39872118307965215</v>
      </c>
      <c r="O141" s="265">
        <f>IF(O$29=0,0,O$29/PPA_fec!O$29)</f>
        <v>0.40710698700736031</v>
      </c>
      <c r="P141" s="265">
        <f>IF(P$29=0,0,P$29/PPA_fec!P$29)</f>
        <v>0.41574923723089585</v>
      </c>
      <c r="Q141" s="265">
        <f>IF(Q$29=0,0,Q$29/PPA_fec!Q$29)</f>
        <v>0.41574923723089574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53">
        <f>IF(B$31=0,0,B$31/PPA_fec!B$31)</f>
        <v>0.49292515280365196</v>
      </c>
      <c r="C143" s="253">
        <f>IF(C$31=0,0,C$31/PPA_fec!C$31)</f>
        <v>0.49514392557417919</v>
      </c>
      <c r="D143" s="253">
        <f>IF(D$31=0,0,D$31/PPA_fec!D$31)</f>
        <v>0.49616599698884145</v>
      </c>
      <c r="E143" s="253">
        <f>IF(E$31=0,0,E$31/PPA_fec!E$31)</f>
        <v>0.50183561013159639</v>
      </c>
      <c r="F143" s="253">
        <f>IF(F$31=0,0,F$31/PPA_fec!F$31)</f>
        <v>0.50419195774360304</v>
      </c>
      <c r="G143" s="253">
        <f>IF(G$31=0,0,G$31/PPA_fec!G$31)</f>
        <v>0.50759509864901975</v>
      </c>
      <c r="H143" s="253">
        <f>IF(H$31=0,0,H$31/PPA_fec!H$31)</f>
        <v>0.51355233204885165</v>
      </c>
      <c r="I143" s="253">
        <f>IF(I$31=0,0,I$31/PPA_fec!I$31)</f>
        <v>0.5186764332001258</v>
      </c>
      <c r="J143" s="253">
        <f>IF(J$31=0,0,J$31/PPA_fec!J$31)</f>
        <v>0.52654982873921186</v>
      </c>
      <c r="K143" s="253">
        <f>IF(K$31=0,0,K$31/PPA_fec!K$31)</f>
        <v>0.52946433651550784</v>
      </c>
      <c r="L143" s="253">
        <f>IF(L$31=0,0,L$31/PPA_fec!L$31)</f>
        <v>0.54134713181179495</v>
      </c>
      <c r="M143" s="253">
        <f>IF(M$31=0,0,M$31/PPA_fec!M$31)</f>
        <v>0.53678997185882049</v>
      </c>
      <c r="N143" s="253">
        <f>IF(N$31=0,0,N$31/PPA_fec!N$31)</f>
        <v>0.54495605301130512</v>
      </c>
      <c r="O143" s="253">
        <f>IF(O$31=0,0,O$31/PPA_fec!O$31)</f>
        <v>0.551066612780022</v>
      </c>
      <c r="P143" s="253">
        <f>IF(P$31=0,0,P$31/PPA_fec!P$31)</f>
        <v>0.55489415358479433</v>
      </c>
      <c r="Q143" s="253">
        <f>IF(Q$31=0,0,Q$31/PPA_fec!Q$31)</f>
        <v>0.56438383566206707</v>
      </c>
    </row>
    <row r="144" spans="1:17" x14ac:dyDescent="0.25">
      <c r="A144" s="132" t="s">
        <v>83</v>
      </c>
      <c r="B144" s="252">
        <f>IF(B$32=0,0,B$32/PPA_fec!B$32)</f>
        <v>0.34026865768606274</v>
      </c>
      <c r="C144" s="252">
        <f>IF(C$32=0,0,C$32/PPA_fec!C$32)</f>
        <v>0.34124288024606503</v>
      </c>
      <c r="D144" s="252">
        <f>IF(D$32=0,0,D$32/PPA_fec!D$32)</f>
        <v>0.34209413663336191</v>
      </c>
      <c r="E144" s="252">
        <f>IF(E$32=0,0,E$32/PPA_fec!E$32)</f>
        <v>0.34446527044491893</v>
      </c>
      <c r="F144" s="252">
        <f>IF(F$32=0,0,F$32/PPA_fec!F$32)</f>
        <v>0.34586284617142471</v>
      </c>
      <c r="G144" s="252">
        <f>IF(G$32=0,0,G$32/PPA_fec!G$32)</f>
        <v>0.3491596443858469</v>
      </c>
      <c r="H144" s="252">
        <f>IF(H$32=0,0,H$32/PPA_fec!H$32)</f>
        <v>0.35093857403668699</v>
      </c>
      <c r="I144" s="252">
        <f>IF(I$32=0,0,I$32/PPA_fec!I$32)</f>
        <v>0.35093857403668699</v>
      </c>
      <c r="J144" s="252">
        <f>IF(J$32=0,0,J$32/PPA_fec!J$32)</f>
        <v>0.35567729668253084</v>
      </c>
      <c r="K144" s="252">
        <f>IF(K$32=0,0,K$32/PPA_fec!K$32)</f>
        <v>0.35808195878823929</v>
      </c>
      <c r="L144" s="252">
        <f>IF(L$32=0,0,L$32/PPA_fec!L$32)</f>
        <v>0.36742752588570771</v>
      </c>
      <c r="M144" s="252">
        <f>IF(M$32=0,0,M$32/PPA_fec!M$32)</f>
        <v>0.36742752588570771</v>
      </c>
      <c r="N144" s="252">
        <f>IF(N$32=0,0,N$32/PPA_fec!N$32)</f>
        <v>0.37248672036674035</v>
      </c>
      <c r="O144" s="252">
        <f>IF(O$32=0,0,O$32/PPA_fec!O$32)</f>
        <v>0.37505082673926987</v>
      </c>
      <c r="P144" s="252">
        <f>IF(P$32=0,0,P$32/PPA_fec!P$32)</f>
        <v>0.37774631134557107</v>
      </c>
      <c r="Q144" s="252">
        <f>IF(Q$32=0,0,Q$32/PPA_fec!Q$32)</f>
        <v>0.38338392507019647</v>
      </c>
    </row>
    <row r="145" spans="1:17" x14ac:dyDescent="0.25">
      <c r="A145" s="76" t="s">
        <v>82</v>
      </c>
      <c r="B145" s="251">
        <f>IF(B$33=0,0,B$33/PPA_fec!B$33)</f>
        <v>8.8797031883251873E-2</v>
      </c>
      <c r="C145" s="251">
        <f>IF(C$33=0,0,C$33/PPA_fec!C$33)</f>
        <v>8.9051266499834525E-2</v>
      </c>
      <c r="D145" s="251">
        <f>IF(D$33=0,0,D$33/PPA_fec!D$33)</f>
        <v>8.9273411674995987E-2</v>
      </c>
      <c r="E145" s="251">
        <f>IF(E$33=0,0,E$33/PPA_fec!E$33)</f>
        <v>8.9892186398757179E-2</v>
      </c>
      <c r="F145" s="251">
        <f>IF(F$33=0,0,F$33/PPA_fec!F$33)</f>
        <v>9.0256899908340196E-2</v>
      </c>
      <c r="G145" s="251">
        <f>IF(G$33=0,0,G$33/PPA_fec!G$33)</f>
        <v>9.1117237437366425E-2</v>
      </c>
      <c r="H145" s="251">
        <f>IF(H$33=0,0,H$33/PPA_fec!H$33)</f>
        <v>9.1581469653162939E-2</v>
      </c>
      <c r="I145" s="251">
        <f>IF(I$33=0,0,I$33/PPA_fec!I$33)</f>
        <v>9.1581469653162939E-2</v>
      </c>
      <c r="J145" s="251">
        <f>IF(J$33=0,0,J$33/PPA_fec!J$33)</f>
        <v>9.281809399796849E-2</v>
      </c>
      <c r="K145" s="251">
        <f>IF(K$33=0,0,K$33/PPA_fec!K$33)</f>
        <v>9.3445618316902498E-2</v>
      </c>
      <c r="L145" s="251">
        <f>IF(L$33=0,0,L$33/PPA_fec!L$33)</f>
        <v>9.5884451870260831E-2</v>
      </c>
      <c r="M145" s="251">
        <f>IF(M$33=0,0,M$33/PPA_fec!M$33)</f>
        <v>9.5884451870260831E-2</v>
      </c>
      <c r="N145" s="251">
        <f>IF(N$33=0,0,N$33/PPA_fec!N$33)</f>
        <v>9.7204707037724158E-2</v>
      </c>
      <c r="O145" s="251">
        <f>IF(O$33=0,0,O$33/PPA_fec!O$33)</f>
        <v>9.7873840177584548E-2</v>
      </c>
      <c r="P145" s="251">
        <f>IF(P$33=0,0,P$33/PPA_fec!P$33)</f>
        <v>9.8577257983250829E-2</v>
      </c>
      <c r="Q145" s="251">
        <f>IF(Q$33=0,0,Q$33/PPA_fec!Q$33)</f>
        <v>0.10004845832551945</v>
      </c>
    </row>
    <row r="146" spans="1:17" x14ac:dyDescent="0.25">
      <c r="A146" s="76" t="s">
        <v>81</v>
      </c>
      <c r="B146" s="251">
        <f>IF(B$34=0,0,B$34/PPA_fec!B$34)</f>
        <v>0.48784270576176109</v>
      </c>
      <c r="C146" s="251">
        <f>IF(C$34=0,0,C$34/PPA_fec!C$34)</f>
        <v>0.4892394473039226</v>
      </c>
      <c r="D146" s="251">
        <f>IF(D$34=0,0,D$34/PPA_fec!D$34)</f>
        <v>0.49045989241367782</v>
      </c>
      <c r="E146" s="251">
        <f>IF(E$34=0,0,E$34/PPA_fec!E$34)</f>
        <v>0.49385938369277288</v>
      </c>
      <c r="F146" s="251">
        <f>IF(F$34=0,0,F$34/PPA_fec!F$34)</f>
        <v>0.49586308608652835</v>
      </c>
      <c r="G146" s="251">
        <f>IF(G$34=0,0,G$34/PPA_fec!G$34)</f>
        <v>0.50058970114479251</v>
      </c>
      <c r="H146" s="251">
        <f>IF(H$34=0,0,H$34/PPA_fec!H$34)</f>
        <v>0.50314015013450331</v>
      </c>
      <c r="I146" s="251">
        <f>IF(I$34=0,0,I$34/PPA_fec!I$34)</f>
        <v>0.50314015013450331</v>
      </c>
      <c r="J146" s="251">
        <f>IF(J$34=0,0,J$34/PPA_fec!J$34)</f>
        <v>0.5099340502636649</v>
      </c>
      <c r="K146" s="251">
        <f>IF(K$34=0,0,K$34/PPA_fec!K$34)</f>
        <v>0.5133816110118955</v>
      </c>
      <c r="L146" s="251">
        <f>IF(L$34=0,0,L$34/PPA_fec!L$34)</f>
        <v>0.52678033768484533</v>
      </c>
      <c r="M146" s="251">
        <f>IF(M$34=0,0,M$34/PPA_fec!M$34)</f>
        <v>0.52678033768484533</v>
      </c>
      <c r="N146" s="251">
        <f>IF(N$34=0,0,N$34/PPA_fec!N$34)</f>
        <v>0.534033697842627</v>
      </c>
      <c r="O146" s="251">
        <f>IF(O$34=0,0,O$34/PPA_fec!O$34)</f>
        <v>0.53770985361654466</v>
      </c>
      <c r="P146" s="251">
        <f>IF(P$34=0,0,P$34/PPA_fec!P$34)</f>
        <v>0.54157436618323052</v>
      </c>
      <c r="Q146" s="251">
        <f>IF(Q$34=0,0,Q$34/PPA_fec!Q$34)</f>
        <v>0.54965700521370608</v>
      </c>
    </row>
    <row r="147" spans="1:17" x14ac:dyDescent="0.25">
      <c r="A147" s="76" t="s">
        <v>80</v>
      </c>
      <c r="B147" s="251">
        <f>IF(B$35=0,0,B$35/PPA_fec!B$35)</f>
        <v>0.3430492066059424</v>
      </c>
      <c r="C147" s="251">
        <f>IF(C$35=0,0,C$35/PPA_fec!C$35)</f>
        <v>0.34403139015037781</v>
      </c>
      <c r="D147" s="251">
        <f>IF(D$35=0,0,D$35/PPA_fec!D$35)</f>
        <v>0.34488960268827745</v>
      </c>
      <c r="E147" s="251">
        <f>IF(E$35=0,0,E$35/PPA_fec!E$35)</f>
        <v>0.34728011252348429</v>
      </c>
      <c r="F147" s="251">
        <f>IF(F$35=0,0,F$35/PPA_fec!F$35)</f>
        <v>0.34868910871904879</v>
      </c>
      <c r="G147" s="251">
        <f>IF(G$35=0,0,G$35/PPA_fec!G$35)</f>
        <v>0.35201284714235342</v>
      </c>
      <c r="H147" s="251">
        <f>IF(H$35=0,0,H$35/PPA_fec!H$35)</f>
        <v>0.353806313544691</v>
      </c>
      <c r="I147" s="251">
        <f>IF(I$35=0,0,I$35/PPA_fec!I$35)</f>
        <v>0.35380631354469105</v>
      </c>
      <c r="J147" s="251">
        <f>IF(J$35=0,0,J$35/PPA_fec!J$35)</f>
        <v>0.35858375926959862</v>
      </c>
      <c r="K147" s="251">
        <f>IF(K$35=0,0,K$35/PPA_fec!K$35)</f>
        <v>0.36100807137970703</v>
      </c>
      <c r="L147" s="251">
        <f>IF(L$35=0,0,L$35/PPA_fec!L$35)</f>
        <v>0.37043000697574729</v>
      </c>
      <c r="M147" s="251">
        <f>IF(M$35=0,0,M$35/PPA_fec!M$35)</f>
        <v>0.37043000697574724</v>
      </c>
      <c r="N147" s="251">
        <f>IF(N$35=0,0,N$35/PPA_fec!N$35)</f>
        <v>0.37553054331249291</v>
      </c>
      <c r="O147" s="251">
        <f>IF(O$35=0,0,O$35/PPA_fec!O$35)</f>
        <v>0.37811560260867128</v>
      </c>
      <c r="P147" s="251">
        <f>IF(P$35=0,0,P$35/PPA_fec!P$35)</f>
        <v>0.3808331137126863</v>
      </c>
      <c r="Q147" s="251">
        <f>IF(Q$35=0,0,Q$35/PPA_fec!Q$35)</f>
        <v>0.38651679591996108</v>
      </c>
    </row>
    <row r="148" spans="1:17" x14ac:dyDescent="0.25">
      <c r="A148" s="129" t="s">
        <v>79</v>
      </c>
      <c r="B148" s="250">
        <f>IF(B$36=0,0,B$36/PPA_fec!B$36)</f>
        <v>0.58255356620466836</v>
      </c>
      <c r="C148" s="250">
        <f>IF(C$36=0,0,C$36/PPA_fec!C$36)</f>
        <v>0.5840622268403961</v>
      </c>
      <c r="D148" s="250">
        <f>IF(D$36=0,0,D$36/PPA_fec!D$36)</f>
        <v>0.58639899768564929</v>
      </c>
      <c r="E148" s="250">
        <f>IF(E$36=0,0,E$36/PPA_fec!E$36)</f>
        <v>0.58654458053918312</v>
      </c>
      <c r="F148" s="250">
        <f>IF(F$36=0,0,F$36/PPA_fec!F$36)</f>
        <v>0.58461615857392146</v>
      </c>
      <c r="G148" s="250">
        <f>IF(G$36=0,0,G$36/PPA_fec!G$36)</f>
        <v>0.59529910454697577</v>
      </c>
      <c r="H148" s="250">
        <f>IF(H$36=0,0,H$36/PPA_fec!H$36)</f>
        <v>0.59363742776396655</v>
      </c>
      <c r="I148" s="250">
        <f>IF(I$36=0,0,I$36/PPA_fec!I$36)</f>
        <v>0.58752881041505123</v>
      </c>
      <c r="J148" s="250">
        <f>IF(J$36=0,0,J$36/PPA_fec!J$36)</f>
        <v>0.59197799861165157</v>
      </c>
      <c r="K148" s="250">
        <f>IF(K$36=0,0,K$36/PPA_fec!K$36)</f>
        <v>0.59697289743689663</v>
      </c>
      <c r="L148" s="250">
        <f>IF(L$36=0,0,L$36/PPA_fec!L$36)</f>
        <v>0.61386321817301626</v>
      </c>
      <c r="M148" s="250">
        <f>IF(M$36=0,0,M$36/PPA_fec!M$36)</f>
        <v>0.6158354839397967</v>
      </c>
      <c r="N148" s="250">
        <f>IF(N$36=0,0,N$36/PPA_fec!N$36)</f>
        <v>0.62182910440924022</v>
      </c>
      <c r="O148" s="250">
        <f>IF(O$36=0,0,O$36/PPA_fec!O$36)</f>
        <v>0.62562076484844731</v>
      </c>
      <c r="P148" s="250">
        <f>IF(P$36=0,0,P$36/PPA_fec!P$36)</f>
        <v>0.62727599342197138</v>
      </c>
      <c r="Q148" s="250">
        <f>IF(Q$36=0,0,Q$36/PPA_fec!Q$36)</f>
        <v>0.63563575489674362</v>
      </c>
    </row>
    <row r="149" spans="1:17" x14ac:dyDescent="0.25">
      <c r="A149" s="127" t="s">
        <v>238</v>
      </c>
      <c r="B149" s="248">
        <f>IF(B$41=0,0,B$41/PPA_fec!B$41)</f>
        <v>0.47159491944204202</v>
      </c>
      <c r="C149" s="248">
        <f>IF(C$41=0,0,C$41/PPA_fec!C$41)</f>
        <v>0.47162647728911533</v>
      </c>
      <c r="D149" s="248">
        <f>IF(D$41=0,0,D$41/PPA_fec!D$41)</f>
        <v>0.47117762878253261</v>
      </c>
      <c r="E149" s="248">
        <f>IF(E$41=0,0,E$41/PPA_fec!E$41)</f>
        <v>0.4750380408849107</v>
      </c>
      <c r="F149" s="248">
        <f>IF(F$41=0,0,F$41/PPA_fec!F$41)</f>
        <v>0.47772113856191684</v>
      </c>
      <c r="G149" s="248">
        <f>IF(G$41=0,0,G$41/PPA_fec!G$41)</f>
        <v>0.47917401143784932</v>
      </c>
      <c r="H149" s="248">
        <f>IF(H$41=0,0,H$41/PPA_fec!H$41)</f>
        <v>0.48295311945695901</v>
      </c>
      <c r="I149" s="248">
        <f>IF(I$41=0,0,I$41/PPA_fec!I$41)</f>
        <v>0.48467810242568615</v>
      </c>
      <c r="J149" s="248">
        <f>IF(J$41=0,0,J$41/PPA_fec!J$41)</f>
        <v>0.49148973619022979</v>
      </c>
      <c r="K149" s="248">
        <f>IF(K$41=0,0,K$41/PPA_fec!K$41)</f>
        <v>0.49242683997624731</v>
      </c>
      <c r="L149" s="248">
        <f>IF(L$41=0,0,L$41/PPA_fec!L$41)</f>
        <v>0.50338435645213564</v>
      </c>
      <c r="M149" s="248">
        <f>IF(M$41=0,0,M$41/PPA_fec!M$41)</f>
        <v>0.50125366823479223</v>
      </c>
      <c r="N149" s="248">
        <f>IF(N$41=0,0,N$41/PPA_fec!N$41)</f>
        <v>0.5074102785910013</v>
      </c>
      <c r="O149" s="248">
        <f>IF(O$41=0,0,O$41/PPA_fec!O$41)</f>
        <v>0.51376035755063409</v>
      </c>
      <c r="P149" s="248">
        <f>IF(P$41=0,0,P$41/PPA_fec!P$41)</f>
        <v>0.5171428274679386</v>
      </c>
      <c r="Q149" s="248">
        <f>IF(Q$41=0,0,Q$41/PPA_fec!Q$41)</f>
        <v>0.52554667935705135</v>
      </c>
    </row>
    <row r="150" spans="1:17" x14ac:dyDescent="0.25">
      <c r="A150" s="127" t="s">
        <v>237</v>
      </c>
      <c r="B150" s="249">
        <f>IF(B$54=0,0,B$54/PPA_fec!B$54)</f>
        <v>0.50145688201406047</v>
      </c>
      <c r="C150" s="249">
        <f>IF(C$54=0,0,C$54/PPA_fec!C$54)</f>
        <v>0.50402540265881723</v>
      </c>
      <c r="D150" s="249">
        <f>IF(D$54=0,0,D$54/PPA_fec!D$54)</f>
        <v>0.50516662480880103</v>
      </c>
      <c r="E150" s="249">
        <f>IF(E$54=0,0,E$54/PPA_fec!E$54)</f>
        <v>0.51127950422856228</v>
      </c>
      <c r="F150" s="249">
        <f>IF(F$54=0,0,F$54/PPA_fec!F$54)</f>
        <v>0.5137142855233392</v>
      </c>
      <c r="G150" s="249">
        <f>IF(G$54=0,0,G$54/PPA_fec!G$54)</f>
        <v>0.51723090180124187</v>
      </c>
      <c r="H150" s="249">
        <f>IF(H$54=0,0,H$54/PPA_fec!H$54)</f>
        <v>0.52377371654643579</v>
      </c>
      <c r="I150" s="249">
        <f>IF(I$54=0,0,I$54/PPA_fec!I$54)</f>
        <v>0.52975238960899196</v>
      </c>
      <c r="J150" s="249">
        <f>IF(J$54=0,0,J$54/PPA_fec!J$54)</f>
        <v>0.5379623474996551</v>
      </c>
      <c r="K150" s="249">
        <f>IF(K$54=0,0,K$54/PPA_fec!K$54)</f>
        <v>0.5412171348902528</v>
      </c>
      <c r="L150" s="249">
        <f>IF(L$54=0,0,L$54/PPA_fec!L$54)</f>
        <v>0.55333290344929631</v>
      </c>
      <c r="M150" s="249">
        <f>IF(M$54=0,0,M$54/PPA_fec!M$54)</f>
        <v>0.54814128024538566</v>
      </c>
      <c r="N150" s="249">
        <f>IF(N$54=0,0,N$54/PPA_fec!N$54)</f>
        <v>0.55686346773007245</v>
      </c>
      <c r="O150" s="249">
        <f>IF(O$54=0,0,O$54/PPA_fec!O$54)</f>
        <v>0.56298237308295873</v>
      </c>
      <c r="P150" s="249">
        <f>IF(P$54=0,0,P$54/PPA_fec!P$54)</f>
        <v>0.56697147802436332</v>
      </c>
      <c r="Q150" s="249">
        <f>IF(Q$54=0,0,Q$54/PPA_fec!Q$54)</f>
        <v>0.57679183167646875</v>
      </c>
    </row>
    <row r="151" spans="1:17" x14ac:dyDescent="0.25">
      <c r="A151" s="72" t="s">
        <v>236</v>
      </c>
      <c r="B151" s="265">
        <f>IF(B$67=0,0,B$67/PPA_fec!B$67)</f>
        <v>0.48769438056734826</v>
      </c>
      <c r="C151" s="265">
        <f>IF(C$67=0,0,C$67/PPA_fec!C$67)</f>
        <v>0.49039708231239659</v>
      </c>
      <c r="D151" s="265">
        <f>IF(D$67=0,0,D$67/PPA_fec!D$67)</f>
        <v>0.49167591168102565</v>
      </c>
      <c r="E151" s="265">
        <f>IF(E$67=0,0,E$67/PPA_fec!E$67)</f>
        <v>0.49771192061673497</v>
      </c>
      <c r="F151" s="265">
        <f>IF(F$67=0,0,F$67/PPA_fec!F$67)</f>
        <v>0.50002056463349143</v>
      </c>
      <c r="G151" s="265">
        <f>IF(G$67=0,0,G$67/PPA_fec!G$67)</f>
        <v>0.50373677172169051</v>
      </c>
      <c r="H151" s="265">
        <f>IF(H$67=0,0,H$67/PPA_fec!H$67)</f>
        <v>0.51011214641777669</v>
      </c>
      <c r="I151" s="265">
        <f>IF(I$67=0,0,I$67/PPA_fec!I$67)</f>
        <v>0.51587295691696111</v>
      </c>
      <c r="J151" s="265">
        <f>IF(J$67=0,0,J$67/PPA_fec!J$67)</f>
        <v>0.52384845823099824</v>
      </c>
      <c r="K151" s="265">
        <f>IF(K$67=0,0,K$67/PPA_fec!K$67)</f>
        <v>0.527239881067045</v>
      </c>
      <c r="L151" s="265">
        <f>IF(L$67=0,0,L$67/PPA_fec!L$67)</f>
        <v>0.53926603866471756</v>
      </c>
      <c r="M151" s="265">
        <f>IF(M$67=0,0,M$67/PPA_fec!M$67)</f>
        <v>0.53446696377170766</v>
      </c>
      <c r="N151" s="265">
        <f>IF(N$67=0,0,N$67/PPA_fec!N$67)</f>
        <v>0.54313214916584862</v>
      </c>
      <c r="O151" s="265">
        <f>IF(O$67=0,0,O$67/PPA_fec!O$67)</f>
        <v>0.54866965483789798</v>
      </c>
      <c r="P151" s="265">
        <f>IF(P$67=0,0,P$67/PPA_fec!P$67)</f>
        <v>0.55259952153148539</v>
      </c>
      <c r="Q151" s="265">
        <f>IF(Q$67=0,0,Q$67/PPA_fec!Q$67)</f>
        <v>0.56208850691875212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53">
        <f>IF(B$81=0,0,B$81/PPA_fec!B$81)</f>
        <v>0.45511054901461889</v>
      </c>
      <c r="C153" s="253">
        <f>IF(C$81=0,0,C$81/PPA_fec!C$81)</f>
        <v>0.4550806077606232</v>
      </c>
      <c r="D153" s="253">
        <f>IF(D$81=0,0,D$81/PPA_fec!D$81)</f>
        <v>0.45524561052645202</v>
      </c>
      <c r="E153" s="253">
        <f>IF(E$81=0,0,E$81/PPA_fec!E$81)</f>
        <v>0.45451568545076565</v>
      </c>
      <c r="F153" s="253">
        <f>IF(F$81=0,0,F$81/PPA_fec!F$81)</f>
        <v>0.45371649525777924</v>
      </c>
      <c r="G153" s="253">
        <f>IF(G$81=0,0,G$81/PPA_fec!G$81)</f>
        <v>0.46961196508562719</v>
      </c>
      <c r="H153" s="253">
        <f>IF(H$81=0,0,H$81/PPA_fec!H$81)</f>
        <v>0.46872544021551676</v>
      </c>
      <c r="I153" s="253">
        <f>IF(I$81=0,0,I$81/PPA_fec!I$81)</f>
        <v>0.47855975347883745</v>
      </c>
      <c r="J153" s="253">
        <f>IF(J$81=0,0,J$81/PPA_fec!J$81)</f>
        <v>0.47789531606568203</v>
      </c>
      <c r="K153" s="253">
        <f>IF(K$81=0,0,K$81/PPA_fec!K$81)</f>
        <v>0.4780833437604719</v>
      </c>
      <c r="L153" s="253">
        <f>IF(L$81=0,0,L$81/PPA_fec!L$81)</f>
        <v>0.48684326572102976</v>
      </c>
      <c r="M153" s="253">
        <f>IF(M$81=0,0,M$81/PPA_fec!M$81)</f>
        <v>0.49627013767684131</v>
      </c>
      <c r="N153" s="253">
        <f>IF(N$81=0,0,N$81/PPA_fec!N$81)</f>
        <v>0.49580083439326539</v>
      </c>
      <c r="O153" s="253">
        <f>IF(O$81=0,0,O$81/PPA_fec!O$81)</f>
        <v>0.49570917815653925</v>
      </c>
      <c r="P153" s="253">
        <f>IF(P$81=0,0,P$81/PPA_fec!P$81)</f>
        <v>0.51947211204861177</v>
      </c>
      <c r="Q153" s="253">
        <f>IF(Q$81=0,0,Q$81/PPA_fec!Q$81)</f>
        <v>0.51927932975204616</v>
      </c>
    </row>
    <row r="154" spans="1:17" x14ac:dyDescent="0.25">
      <c r="A154" s="132" t="s">
        <v>83</v>
      </c>
      <c r="B154" s="282">
        <f>IF(B$82=0,0,B$82/PPA_fec!B$82)</f>
        <v>0.32266429970896032</v>
      </c>
      <c r="C154" s="282">
        <f>IF(C$82=0,0,C$82/PPA_fec!C$82)</f>
        <v>0.32266429970896038</v>
      </c>
      <c r="D154" s="282">
        <f>IF(D$82=0,0,D$82/PPA_fec!D$82)</f>
        <v>0.32266429970896032</v>
      </c>
      <c r="E154" s="282">
        <f>IF(E$82=0,0,E$82/PPA_fec!E$82)</f>
        <v>0.32266429970896032</v>
      </c>
      <c r="F154" s="282">
        <f>IF(F$82=0,0,F$82/PPA_fec!F$82)</f>
        <v>0.32266429970896032</v>
      </c>
      <c r="G154" s="282">
        <f>IF(G$82=0,0,G$82/PPA_fec!G$82)</f>
        <v>0.33327871924099389</v>
      </c>
      <c r="H154" s="282">
        <f>IF(H$82=0,0,H$82/PPA_fec!H$82)</f>
        <v>0.33327871924099395</v>
      </c>
      <c r="I154" s="282">
        <f>IF(I$82=0,0,I$82/PPA_fec!I$82)</f>
        <v>0.34111070188917153</v>
      </c>
      <c r="J154" s="282">
        <f>IF(J$82=0,0,J$82/PPA_fec!J$82)</f>
        <v>0.34111070188917147</v>
      </c>
      <c r="K154" s="282">
        <f>IF(K$82=0,0,K$82/PPA_fec!K$82)</f>
        <v>0.34111070188917153</v>
      </c>
      <c r="L154" s="282">
        <f>IF(L$82=0,0,L$82/PPA_fec!L$82)</f>
        <v>0.34718526526942467</v>
      </c>
      <c r="M154" s="282">
        <f>IF(M$82=0,0,M$82/PPA_fec!M$82)</f>
        <v>0.35363872747128872</v>
      </c>
      <c r="N154" s="282">
        <f>IF(N$82=0,0,N$82/PPA_fec!N$82)</f>
        <v>0.35363872747128872</v>
      </c>
      <c r="O154" s="282">
        <f>IF(O$82=0,0,O$82/PPA_fec!O$82)</f>
        <v>0.35363872747128872</v>
      </c>
      <c r="P154" s="282">
        <f>IF(P$82=0,0,P$82/PPA_fec!P$82)</f>
        <v>0.37098700597575152</v>
      </c>
      <c r="Q154" s="282">
        <f>IF(Q$82=0,0,Q$82/PPA_fec!Q$82)</f>
        <v>0.37098700597575152</v>
      </c>
    </row>
    <row r="155" spans="1:17" x14ac:dyDescent="0.25">
      <c r="A155" s="76" t="s">
        <v>82</v>
      </c>
      <c r="B155" s="281">
        <f>IF(B$83=0,0,B$83/PPA_fec!B$83)</f>
        <v>8.4564086276103595E-2</v>
      </c>
      <c r="C155" s="281">
        <f>IF(C$83=0,0,C$83/PPA_fec!C$83)</f>
        <v>8.4564086276103595E-2</v>
      </c>
      <c r="D155" s="281">
        <f>IF(D$83=0,0,D$83/PPA_fec!D$83)</f>
        <v>8.4564086276103595E-2</v>
      </c>
      <c r="E155" s="281">
        <f>IF(E$83=0,0,E$83/PPA_fec!E$83)</f>
        <v>8.4564086276103595E-2</v>
      </c>
      <c r="F155" s="281">
        <f>IF(F$83=0,0,F$83/PPA_fec!F$83)</f>
        <v>8.4564086276103581E-2</v>
      </c>
      <c r="G155" s="281">
        <f>IF(G$83=0,0,G$83/PPA_fec!G$83)</f>
        <v>8.7345920801606636E-2</v>
      </c>
      <c r="H155" s="281">
        <f>IF(H$83=0,0,H$83/PPA_fec!H$83)</f>
        <v>8.7345920801606636E-2</v>
      </c>
      <c r="I155" s="281">
        <f>IF(I$83=0,0,I$83/PPA_fec!I$83)</f>
        <v>8.9398532314472562E-2</v>
      </c>
      <c r="J155" s="281">
        <f>IF(J$83=0,0,J$83/PPA_fec!J$83)</f>
        <v>8.9398532314472562E-2</v>
      </c>
      <c r="K155" s="281">
        <f>IF(K$83=0,0,K$83/PPA_fec!K$83)</f>
        <v>8.9398532314472576E-2</v>
      </c>
      <c r="L155" s="281">
        <f>IF(L$83=0,0,L$83/PPA_fec!L$83)</f>
        <v>9.099055815135855E-2</v>
      </c>
      <c r="M155" s="281">
        <f>IF(M$83=0,0,M$83/PPA_fec!M$83)</f>
        <v>9.2681886057514401E-2</v>
      </c>
      <c r="N155" s="281">
        <f>IF(N$83=0,0,N$83/PPA_fec!N$83)</f>
        <v>9.2681886057514401E-2</v>
      </c>
      <c r="O155" s="281">
        <f>IF(O$83=0,0,O$83/PPA_fec!O$83)</f>
        <v>9.2681886057514401E-2</v>
      </c>
      <c r="P155" s="281">
        <f>IF(P$83=0,0,P$83/PPA_fec!P$83)</f>
        <v>9.7228535071726768E-2</v>
      </c>
      <c r="Q155" s="281">
        <f>IF(Q$83=0,0,Q$83/PPA_fec!Q$83)</f>
        <v>9.7228535071726768E-2</v>
      </c>
    </row>
    <row r="156" spans="1:17" x14ac:dyDescent="0.25">
      <c r="A156" s="76" t="s">
        <v>81</v>
      </c>
      <c r="B156" s="281">
        <f>IF(B$84=0,0,B$84/PPA_fec!B$84)</f>
        <v>0.4752951263387365</v>
      </c>
      <c r="C156" s="281">
        <f>IF(C$84=0,0,C$84/PPA_fec!C$84)</f>
        <v>0.47529512633873661</v>
      </c>
      <c r="D156" s="281">
        <f>IF(D$84=0,0,D$84/PPA_fec!D$84)</f>
        <v>0.47529512633873661</v>
      </c>
      <c r="E156" s="281">
        <f>IF(E$84=0,0,E$84/PPA_fec!E$84)</f>
        <v>0.47529512633873655</v>
      </c>
      <c r="F156" s="281">
        <f>IF(F$84=0,0,F$84/PPA_fec!F$84)</f>
        <v>0.47529512633873661</v>
      </c>
      <c r="G156" s="281">
        <f>IF(G$84=0,0,G$84/PPA_fec!G$84)</f>
        <v>0.49093051543210936</v>
      </c>
      <c r="H156" s="281">
        <f>IF(H$84=0,0,H$84/PPA_fec!H$84)</f>
        <v>0.49093051543210947</v>
      </c>
      <c r="I156" s="281">
        <f>IF(I$84=0,0,I$84/PPA_fec!I$84)</f>
        <v>0.50246728347743086</v>
      </c>
      <c r="J156" s="281">
        <f>IF(J$84=0,0,J$84/PPA_fec!J$84)</f>
        <v>0.50246728347743097</v>
      </c>
      <c r="K156" s="281">
        <f>IF(K$84=0,0,K$84/PPA_fec!K$84)</f>
        <v>0.50246728347743086</v>
      </c>
      <c r="L156" s="281">
        <f>IF(L$84=0,0,L$84/PPA_fec!L$84)</f>
        <v>0.51141531513719096</v>
      </c>
      <c r="M156" s="281">
        <f>IF(M$84=0,0,M$84/PPA_fec!M$84)</f>
        <v>0.5209214772236811</v>
      </c>
      <c r="N156" s="281">
        <f>IF(N$84=0,0,N$84/PPA_fec!N$84)</f>
        <v>0.5209214772236811</v>
      </c>
      <c r="O156" s="281">
        <f>IF(O$84=0,0,O$84/PPA_fec!O$84)</f>
        <v>0.52092147722368098</v>
      </c>
      <c r="P156" s="281">
        <f>IF(P$84=0,0,P$84/PPA_fec!P$84)</f>
        <v>0.54647606206921762</v>
      </c>
      <c r="Q156" s="281">
        <f>IF(Q$84=0,0,Q$84/PPA_fec!Q$84)</f>
        <v>0.54647606206921762</v>
      </c>
    </row>
    <row r="157" spans="1:17" x14ac:dyDescent="0.25">
      <c r="A157" s="76" t="s">
        <v>80</v>
      </c>
      <c r="B157" s="281">
        <f>IF(B$85=0,0,B$85/PPA_fec!B$85)</f>
        <v>0.33395685566637506</v>
      </c>
      <c r="C157" s="281">
        <f>IF(C$85=0,0,C$85/PPA_fec!C$85)</f>
        <v>0.33395685566637512</v>
      </c>
      <c r="D157" s="281">
        <f>IF(D$85=0,0,D$85/PPA_fec!D$85)</f>
        <v>0.33395685566637512</v>
      </c>
      <c r="E157" s="281">
        <f>IF(E$85=0,0,E$85/PPA_fec!E$85)</f>
        <v>0.33395685566637512</v>
      </c>
      <c r="F157" s="281">
        <f>IF(F$85=0,0,F$85/PPA_fec!F$85)</f>
        <v>0.33395685566637506</v>
      </c>
      <c r="G157" s="281">
        <f>IF(G$85=0,0,G$85/PPA_fec!G$85)</f>
        <v>0.34494275703457433</v>
      </c>
      <c r="H157" s="281">
        <f>IF(H$85=0,0,H$85/PPA_fec!H$85)</f>
        <v>0.34494275703457433</v>
      </c>
      <c r="I157" s="281">
        <f>IF(I$85=0,0,I$85/PPA_fec!I$85)</f>
        <v>0.35304884221715632</v>
      </c>
      <c r="J157" s="281">
        <f>IF(J$85=0,0,J$85/PPA_fec!J$85)</f>
        <v>0.35304884221715632</v>
      </c>
      <c r="K157" s="281">
        <f>IF(K$85=0,0,K$85/PPA_fec!K$85)</f>
        <v>0.35304884221715627</v>
      </c>
      <c r="L157" s="281">
        <f>IF(L$85=0,0,L$85/PPA_fec!L$85)</f>
        <v>0.35933600224026785</v>
      </c>
      <c r="M157" s="281">
        <f>IF(M$85=0,0,M$85/PPA_fec!M$85)</f>
        <v>0.36601532172816981</v>
      </c>
      <c r="N157" s="281">
        <f>IF(N$85=0,0,N$85/PPA_fec!N$85)</f>
        <v>0.36601532172816986</v>
      </c>
      <c r="O157" s="281">
        <f>IF(O$85=0,0,O$85/PPA_fec!O$85)</f>
        <v>0.36601532172816981</v>
      </c>
      <c r="P157" s="281">
        <f>IF(P$85=0,0,P$85/PPA_fec!P$85)</f>
        <v>0.38397075263825409</v>
      </c>
      <c r="Q157" s="281">
        <f>IF(Q$85=0,0,Q$85/PPA_fec!Q$85)</f>
        <v>0.38397075263825409</v>
      </c>
    </row>
    <row r="158" spans="1:17" x14ac:dyDescent="0.25">
      <c r="A158" s="129" t="s">
        <v>79</v>
      </c>
      <c r="B158" s="280">
        <f>IF(B$86=0,0,B$86/PPA_fec!B$86)</f>
        <v>0.57594758108703892</v>
      </c>
      <c r="C158" s="280">
        <f>IF(C$86=0,0,C$86/PPA_fec!C$86)</f>
        <v>0.57579058899460411</v>
      </c>
      <c r="D158" s="280">
        <f>IF(D$86=0,0,D$86/PPA_fec!D$86)</f>
        <v>0.57665575414329207</v>
      </c>
      <c r="E158" s="280">
        <f>IF(E$86=0,0,E$86/PPA_fec!E$86)</f>
        <v>0.57282851080306418</v>
      </c>
      <c r="F158" s="280">
        <f>IF(F$86=0,0,F$86/PPA_fec!F$86)</f>
        <v>0.56863808709306096</v>
      </c>
      <c r="G158" s="280">
        <f>IF(G$86=0,0,G$86/PPA_fec!G$86)</f>
        <v>0.59242979859620459</v>
      </c>
      <c r="H158" s="280">
        <f>IF(H$86=0,0,H$86/PPA_fec!H$86)</f>
        <v>0.58778144972027957</v>
      </c>
      <c r="I158" s="280">
        <f>IF(I$86=0,0,I$86/PPA_fec!I$86)</f>
        <v>0.59540370150932598</v>
      </c>
      <c r="J158" s="280">
        <f>IF(J$86=0,0,J$86/PPA_fec!J$86)</f>
        <v>0.59191983206956744</v>
      </c>
      <c r="K158" s="280">
        <f>IF(K$86=0,0,K$86/PPA_fec!K$86)</f>
        <v>0.59290572468599345</v>
      </c>
      <c r="L158" s="280">
        <f>IF(L$86=0,0,L$86/PPA_fec!L$86)</f>
        <v>0.60475481260274977</v>
      </c>
      <c r="M158" s="280">
        <f>IF(M$86=0,0,M$86/PPA_fec!M$86)</f>
        <v>0.6179750825751692</v>
      </c>
      <c r="N158" s="280">
        <f>IF(N$86=0,0,N$86/PPA_fec!N$86)</f>
        <v>0.61551436718609465</v>
      </c>
      <c r="O158" s="280">
        <f>IF(O$86=0,0,O$86/PPA_fec!O$86)</f>
        <v>0.61503378262572672</v>
      </c>
      <c r="P158" s="280">
        <f>IF(P$86=0,0,P$86/PPA_fec!P$86)</f>
        <v>0.64229605963313263</v>
      </c>
      <c r="Q158" s="280">
        <f>IF(Q$86=0,0,Q$86/PPA_fec!Q$86)</f>
        <v>0.6412852370361003</v>
      </c>
    </row>
    <row r="159" spans="1:17" x14ac:dyDescent="0.25">
      <c r="A159" s="72" t="s">
        <v>235</v>
      </c>
      <c r="B159" s="279">
        <f>IF(B$91=0,0,B$91/PPA_fec!B$91)</f>
        <v>0.44105945863411461</v>
      </c>
      <c r="C159" s="279">
        <f>IF(C$91=0,0,C$91/PPA_fec!C$91)</f>
        <v>0.44105945863411461</v>
      </c>
      <c r="D159" s="279">
        <f>IF(D$91=0,0,D$91/PPA_fec!D$91)</f>
        <v>0.44105945863411467</v>
      </c>
      <c r="E159" s="279">
        <f>IF(E$91=0,0,E$91/PPA_fec!E$91)</f>
        <v>0.44105945863411467</v>
      </c>
      <c r="F159" s="279">
        <f>IF(F$91=0,0,F$91/PPA_fec!F$91)</f>
        <v>0.44105945863411455</v>
      </c>
      <c r="G159" s="279">
        <f>IF(G$91=0,0,G$91/PPA_fec!G$91)</f>
        <v>0.45556862539578258</v>
      </c>
      <c r="H159" s="279">
        <f>IF(H$91=0,0,H$91/PPA_fec!H$91)</f>
        <v>0.45556862539578252</v>
      </c>
      <c r="I159" s="279">
        <f>IF(I$91=0,0,I$91/PPA_fec!I$91)</f>
        <v>0.46627439616110367</v>
      </c>
      <c r="J159" s="279">
        <f>IF(J$91=0,0,J$91/PPA_fec!J$91)</f>
        <v>0.46627439616110361</v>
      </c>
      <c r="K159" s="279">
        <f>IF(K$91=0,0,K$91/PPA_fec!K$91)</f>
        <v>0.46627439616110361</v>
      </c>
      <c r="L159" s="279">
        <f>IF(L$91=0,0,L$91/PPA_fec!L$91)</f>
        <v>0.4745778980928318</v>
      </c>
      <c r="M159" s="279">
        <f>IF(M$91=0,0,M$91/PPA_fec!M$91)</f>
        <v>0.48339932812905612</v>
      </c>
      <c r="N159" s="279">
        <f>IF(N$91=0,0,N$91/PPA_fec!N$91)</f>
        <v>0.48339932812905595</v>
      </c>
      <c r="O159" s="279">
        <f>IF(O$91=0,0,O$91/PPA_fec!O$91)</f>
        <v>0.48339932812905595</v>
      </c>
      <c r="P159" s="279">
        <f>IF(P$91=0,0,P$91/PPA_fec!P$91)</f>
        <v>0.50711320763885581</v>
      </c>
      <c r="Q159" s="279">
        <f>IF(Q$91=0,0,Q$91/PPA_fec!Q$91)</f>
        <v>0.50711320763885581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1.9934480785060937</v>
      </c>
      <c r="C5" s="96">
        <v>1.9493650582052138</v>
      </c>
      <c r="D5" s="96">
        <v>1.809690344218434</v>
      </c>
      <c r="E5" s="96">
        <v>2.2631276588407134</v>
      </c>
      <c r="F5" s="96">
        <v>2.5660034663214546</v>
      </c>
      <c r="G5" s="96">
        <v>2.075703323995203</v>
      </c>
      <c r="H5" s="96">
        <v>2.4599321828354452</v>
      </c>
      <c r="I5" s="96">
        <v>2.8026015284459107</v>
      </c>
      <c r="J5" s="96">
        <v>2.9952670787072808</v>
      </c>
      <c r="K5" s="96">
        <v>2.844844553584351</v>
      </c>
      <c r="L5" s="96">
        <v>2.7670976150106616</v>
      </c>
      <c r="M5" s="96">
        <v>2.5381499236622735</v>
      </c>
      <c r="N5" s="96">
        <v>2.6860799777530557</v>
      </c>
      <c r="O5" s="96">
        <v>5.2806748431129016</v>
      </c>
      <c r="P5" s="96">
        <v>9.8047364338861804</v>
      </c>
      <c r="Q5" s="96">
        <v>9.0072551278223454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1.9934480785060937</v>
      </c>
      <c r="C10" s="158">
        <v>1.9493650582052138</v>
      </c>
      <c r="D10" s="158">
        <v>1.809690344218434</v>
      </c>
      <c r="E10" s="158">
        <v>2.2631276588407134</v>
      </c>
      <c r="F10" s="158">
        <v>2.5660034663214546</v>
      </c>
      <c r="G10" s="158">
        <v>2.075703323995203</v>
      </c>
      <c r="H10" s="158">
        <v>2.4599321828354452</v>
      </c>
      <c r="I10" s="158">
        <v>2.8026015284459107</v>
      </c>
      <c r="J10" s="158">
        <v>2.9952670787072808</v>
      </c>
      <c r="K10" s="158">
        <v>2.844844553584351</v>
      </c>
      <c r="L10" s="158">
        <v>2.7670976150106616</v>
      </c>
      <c r="M10" s="158">
        <v>2.5381499236622735</v>
      </c>
      <c r="N10" s="158">
        <v>2.6860799777530557</v>
      </c>
      <c r="O10" s="158">
        <v>3.2917479421879738</v>
      </c>
      <c r="P10" s="158">
        <v>3.37448641910377</v>
      </c>
      <c r="Q10" s="158">
        <v>3.4606162418283652</v>
      </c>
    </row>
    <row r="11" spans="1:17" x14ac:dyDescent="0.25">
      <c r="A11" s="92" t="s">
        <v>125</v>
      </c>
      <c r="B11" s="91">
        <v>0.78974006856310441</v>
      </c>
      <c r="C11" s="91">
        <v>0.58873853604300441</v>
      </c>
      <c r="D11" s="91">
        <v>0.50416952573176543</v>
      </c>
      <c r="E11" s="91">
        <v>0.52044249063493353</v>
      </c>
      <c r="F11" s="91">
        <v>0.48875664623047388</v>
      </c>
      <c r="G11" s="91">
        <v>0.34308572232987866</v>
      </c>
      <c r="H11" s="91">
        <v>0.35922391293291289</v>
      </c>
      <c r="I11" s="91">
        <v>0.34030076715745111</v>
      </c>
      <c r="J11" s="91">
        <v>0.22814600873240484</v>
      </c>
      <c r="K11" s="91">
        <v>0.21137978134358229</v>
      </c>
      <c r="L11" s="91">
        <v>0.17347936615010909</v>
      </c>
      <c r="M11" s="91">
        <v>0.1486320377484168</v>
      </c>
      <c r="N11" s="91">
        <v>0.10650009428481046</v>
      </c>
      <c r="O11" s="91">
        <v>0.17091045518886286</v>
      </c>
      <c r="P11" s="91">
        <v>0.10676407536277638</v>
      </c>
      <c r="Q11" s="91">
        <v>0.1570986388966602</v>
      </c>
    </row>
    <row r="12" spans="1:17" x14ac:dyDescent="0.25">
      <c r="A12" s="92" t="s">
        <v>26</v>
      </c>
      <c r="B12" s="91">
        <v>1.2037080099429893</v>
      </c>
      <c r="C12" s="91">
        <v>1.3606265221622094</v>
      </c>
      <c r="D12" s="91">
        <v>1.3055208184866687</v>
      </c>
      <c r="E12" s="91">
        <v>1.7426851682057798</v>
      </c>
      <c r="F12" s="91">
        <v>2.0772468200909806</v>
      </c>
      <c r="G12" s="91">
        <v>1.7326176016653241</v>
      </c>
      <c r="H12" s="91">
        <v>2.1007082699025323</v>
      </c>
      <c r="I12" s="91">
        <v>2.4623007612884598</v>
      </c>
      <c r="J12" s="91">
        <v>2.7671210699748761</v>
      </c>
      <c r="K12" s="91">
        <v>2.6334647722407687</v>
      </c>
      <c r="L12" s="91">
        <v>2.5936182488605524</v>
      </c>
      <c r="M12" s="91">
        <v>2.3895178859138566</v>
      </c>
      <c r="N12" s="91">
        <v>2.5795798834682451</v>
      </c>
      <c r="O12" s="91">
        <v>3.1208374869991111</v>
      </c>
      <c r="P12" s="91">
        <v>3.2677223437409935</v>
      </c>
      <c r="Q12" s="91">
        <v>3.3035176029317053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241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240</v>
      </c>
      <c r="B16" s="206">
        <v>0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1.988926900924928</v>
      </c>
      <c r="P16" s="206">
        <v>6.4302500147824109</v>
      </c>
      <c r="Q16" s="206">
        <v>5.5466388859939801</v>
      </c>
    </row>
    <row r="17" spans="1:17" x14ac:dyDescent="0.25">
      <c r="A17" s="152" t="s">
        <v>249</v>
      </c>
      <c r="B17" s="264">
        <v>0</v>
      </c>
      <c r="C17" s="264">
        <v>0</v>
      </c>
      <c r="D17" s="264">
        <v>0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>
        <v>0</v>
      </c>
      <c r="K17" s="264">
        <v>0</v>
      </c>
      <c r="L17" s="264">
        <v>0</v>
      </c>
      <c r="M17" s="264">
        <v>0</v>
      </c>
      <c r="N17" s="264">
        <v>0</v>
      </c>
      <c r="O17" s="264">
        <v>1.988926900924928</v>
      </c>
      <c r="P17" s="264">
        <v>6.4302500147824109</v>
      </c>
      <c r="Q17" s="264">
        <v>5.5466388859939801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1.988926900924928</v>
      </c>
      <c r="P26" s="87">
        <v>6.4302500147824109</v>
      </c>
      <c r="Q26" s="87">
        <v>5.5466388859939801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243" t="s">
        <v>239</v>
      </c>
      <c r="B29" s="278">
        <v>0</v>
      </c>
      <c r="C29" s="278">
        <v>0</v>
      </c>
      <c r="D29" s="278">
        <v>0</v>
      </c>
      <c r="E29" s="278">
        <v>0</v>
      </c>
      <c r="F29" s="278">
        <v>0</v>
      </c>
      <c r="G29" s="278">
        <v>0</v>
      </c>
      <c r="H29" s="278">
        <v>0</v>
      </c>
      <c r="I29" s="278">
        <v>0</v>
      </c>
      <c r="J29" s="278">
        <v>0</v>
      </c>
      <c r="K29" s="278">
        <v>0</v>
      </c>
      <c r="L29" s="278">
        <v>0</v>
      </c>
      <c r="M29" s="278">
        <v>0</v>
      </c>
      <c r="N29" s="278">
        <v>0</v>
      </c>
      <c r="O29" s="278">
        <v>0</v>
      </c>
      <c r="P29" s="278">
        <v>0</v>
      </c>
      <c r="Q29" s="278">
        <v>0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1714.5430482021388</v>
      </c>
      <c r="C31" s="96">
        <v>1706.6399304346482</v>
      </c>
      <c r="D31" s="96">
        <v>1590.1363047176176</v>
      </c>
      <c r="E31" s="96">
        <v>1614.8872151190556</v>
      </c>
      <c r="F31" s="96">
        <v>1621.3592045422183</v>
      </c>
      <c r="G31" s="96">
        <v>1551.2355774763621</v>
      </c>
      <c r="H31" s="96">
        <v>1421.2017927408656</v>
      </c>
      <c r="I31" s="96">
        <v>1294.7559218037247</v>
      </c>
      <c r="J31" s="96">
        <v>1160.1628542936603</v>
      </c>
      <c r="K31" s="96">
        <v>1228.9624709272921</v>
      </c>
      <c r="L31" s="96">
        <v>1389.8691715358955</v>
      </c>
      <c r="M31" s="96">
        <v>1471.5929952428344</v>
      </c>
      <c r="N31" s="96">
        <v>1446.4772810532281</v>
      </c>
      <c r="O31" s="96">
        <v>1573.5850747291338</v>
      </c>
      <c r="P31" s="96">
        <v>1581.0358529580344</v>
      </c>
      <c r="Q31" s="96">
        <v>1575.8855906233955</v>
      </c>
    </row>
    <row r="32" spans="1:17" x14ac:dyDescent="0.25">
      <c r="A32" s="132" t="s">
        <v>83</v>
      </c>
      <c r="B32" s="160">
        <v>0</v>
      </c>
      <c r="C32" s="160">
        <v>0</v>
      </c>
      <c r="D32" s="160">
        <v>0</v>
      </c>
      <c r="E32" s="160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0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60">
        <v>0</v>
      </c>
    </row>
    <row r="33" spans="1:17" x14ac:dyDescent="0.25">
      <c r="A33" s="76" t="s">
        <v>82</v>
      </c>
      <c r="B33" s="159">
        <v>0</v>
      </c>
      <c r="C33" s="159">
        <v>0</v>
      </c>
      <c r="D33" s="159">
        <v>0</v>
      </c>
      <c r="E33" s="159">
        <v>0</v>
      </c>
      <c r="F33" s="159">
        <v>0</v>
      </c>
      <c r="G33" s="159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0</v>
      </c>
      <c r="M33" s="159">
        <v>0</v>
      </c>
      <c r="N33" s="159">
        <v>0</v>
      </c>
      <c r="O33" s="159">
        <v>0</v>
      </c>
      <c r="P33" s="159">
        <v>0</v>
      </c>
      <c r="Q33" s="159">
        <v>0</v>
      </c>
    </row>
    <row r="34" spans="1:17" x14ac:dyDescent="0.25">
      <c r="A34" s="76" t="s">
        <v>81</v>
      </c>
      <c r="B34" s="159">
        <v>0</v>
      </c>
      <c r="C34" s="159">
        <v>0</v>
      </c>
      <c r="D34" s="159">
        <v>0</v>
      </c>
      <c r="E34" s="159">
        <v>0</v>
      </c>
      <c r="F34" s="159">
        <v>0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9">
        <v>0</v>
      </c>
      <c r="M34" s="159">
        <v>0</v>
      </c>
      <c r="N34" s="159">
        <v>0</v>
      </c>
      <c r="O34" s="159">
        <v>0</v>
      </c>
      <c r="P34" s="159">
        <v>0</v>
      </c>
      <c r="Q34" s="159">
        <v>0</v>
      </c>
    </row>
    <row r="35" spans="1:17" x14ac:dyDescent="0.25">
      <c r="A35" s="76" t="s">
        <v>80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129" t="s">
        <v>79</v>
      </c>
      <c r="B36" s="158">
        <v>3.3289676220402158</v>
      </c>
      <c r="C36" s="158">
        <v>3.45403016654048</v>
      </c>
      <c r="D36" s="158">
        <v>3.4477450359792554</v>
      </c>
      <c r="E36" s="158">
        <v>4.4291897470824946</v>
      </c>
      <c r="F36" s="158">
        <v>5.424884660153225</v>
      </c>
      <c r="G36" s="158">
        <v>4.4343152497623706</v>
      </c>
      <c r="H36" s="158">
        <v>5.3885874751436811</v>
      </c>
      <c r="I36" s="158">
        <v>6.5613430779780382</v>
      </c>
      <c r="J36" s="158">
        <v>7.1619992422584939</v>
      </c>
      <c r="K36" s="158">
        <v>7.3002046642228446</v>
      </c>
      <c r="L36" s="158">
        <v>7.61942262533801</v>
      </c>
      <c r="M36" s="158">
        <v>7.0085980159082268</v>
      </c>
      <c r="N36" s="158">
        <v>7.8776878129185004</v>
      </c>
      <c r="O36" s="158">
        <v>9.8292864648118723</v>
      </c>
      <c r="P36" s="158">
        <v>10.524537923476643</v>
      </c>
      <c r="Q36" s="158">
        <v>10.945808812247728</v>
      </c>
    </row>
    <row r="37" spans="1:17" x14ac:dyDescent="0.25">
      <c r="A37" s="92" t="s">
        <v>125</v>
      </c>
      <c r="B37" s="91">
        <v>1.3188299943305286</v>
      </c>
      <c r="C37" s="91">
        <v>1.0431707776529477</v>
      </c>
      <c r="D37" s="91">
        <v>0.96052232647813607</v>
      </c>
      <c r="E37" s="91">
        <v>1.018563197025806</v>
      </c>
      <c r="F37" s="91">
        <v>1.0332988507161576</v>
      </c>
      <c r="G37" s="91">
        <v>0.73293241520416563</v>
      </c>
      <c r="H37" s="91">
        <v>0.78689546464293159</v>
      </c>
      <c r="I37" s="91">
        <v>0.79669908845632431</v>
      </c>
      <c r="J37" s="91">
        <v>0.54552115011092384</v>
      </c>
      <c r="K37" s="91">
        <v>0.54242530184736526</v>
      </c>
      <c r="L37" s="91">
        <v>0.47768918606376859</v>
      </c>
      <c r="M37" s="91">
        <v>0.41041791706334196</v>
      </c>
      <c r="N37" s="91">
        <v>0.31234159137880063</v>
      </c>
      <c r="O37" s="91">
        <v>0.51034521882805628</v>
      </c>
      <c r="P37" s="91">
        <v>0.33298179944042766</v>
      </c>
      <c r="Q37" s="91">
        <v>0.49689753092029554</v>
      </c>
    </row>
    <row r="38" spans="1:17" x14ac:dyDescent="0.25">
      <c r="A38" s="92" t="s">
        <v>26</v>
      </c>
      <c r="B38" s="91">
        <v>2.0101376277096872</v>
      </c>
      <c r="C38" s="91">
        <v>2.4108593888875323</v>
      </c>
      <c r="D38" s="91">
        <v>2.4872227095011192</v>
      </c>
      <c r="E38" s="91">
        <v>3.4106265500566884</v>
      </c>
      <c r="F38" s="91">
        <v>4.3915858094370677</v>
      </c>
      <c r="G38" s="91">
        <v>3.7013828345582045</v>
      </c>
      <c r="H38" s="91">
        <v>4.6016920105007495</v>
      </c>
      <c r="I38" s="91">
        <v>5.7646439895217139</v>
      </c>
      <c r="J38" s="91">
        <v>6.6164780921475703</v>
      </c>
      <c r="K38" s="91">
        <v>6.7577793623754792</v>
      </c>
      <c r="L38" s="91">
        <v>7.1417334392742413</v>
      </c>
      <c r="M38" s="91">
        <v>6.5981800988448844</v>
      </c>
      <c r="N38" s="91">
        <v>7.5653462215396994</v>
      </c>
      <c r="O38" s="91">
        <v>9.3189412459838152</v>
      </c>
      <c r="P38" s="91">
        <v>10.191556124036216</v>
      </c>
      <c r="Q38" s="91">
        <v>10.448911281327433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0</v>
      </c>
      <c r="C40" s="157">
        <v>0</v>
      </c>
      <c r="D40" s="157">
        <v>0</v>
      </c>
      <c r="E40" s="157">
        <v>0</v>
      </c>
      <c r="F40" s="157">
        <v>0</v>
      </c>
      <c r="G40" s="157">
        <v>0</v>
      </c>
      <c r="H40" s="157">
        <v>0</v>
      </c>
      <c r="I40" s="157">
        <v>0</v>
      </c>
      <c r="J40" s="157">
        <v>0</v>
      </c>
      <c r="K40" s="157">
        <v>0</v>
      </c>
      <c r="L40" s="157">
        <v>0</v>
      </c>
      <c r="M40" s="157">
        <v>0</v>
      </c>
      <c r="N40" s="157">
        <v>0</v>
      </c>
      <c r="O40" s="157">
        <v>0</v>
      </c>
      <c r="P40" s="157">
        <v>0</v>
      </c>
      <c r="Q40" s="157">
        <v>0</v>
      </c>
    </row>
    <row r="41" spans="1:17" x14ac:dyDescent="0.25">
      <c r="A41" s="156" t="s">
        <v>238</v>
      </c>
      <c r="B41" s="204">
        <v>49.600408132756485</v>
      </c>
      <c r="C41" s="204">
        <v>49.367707254148051</v>
      </c>
      <c r="D41" s="204">
        <v>45.990972744395314</v>
      </c>
      <c r="E41" s="204">
        <v>46.679942764405006</v>
      </c>
      <c r="F41" s="204">
        <v>46.838675938610564</v>
      </c>
      <c r="G41" s="204">
        <v>44.834819194973903</v>
      </c>
      <c r="H41" s="204">
        <v>41.038063920745564</v>
      </c>
      <c r="I41" s="204">
        <v>37.33897329639845</v>
      </c>
      <c r="J41" s="204">
        <v>33.420314639171053</v>
      </c>
      <c r="K41" s="204">
        <v>35.410500471393306</v>
      </c>
      <c r="L41" s="204">
        <v>40.065210113349487</v>
      </c>
      <c r="M41" s="204">
        <v>42.451721658751481</v>
      </c>
      <c r="N41" s="204">
        <v>41.698538934501734</v>
      </c>
      <c r="O41" s="204">
        <v>45.326254732299176</v>
      </c>
      <c r="P41" s="204">
        <v>45.522067102450947</v>
      </c>
      <c r="Q41" s="204">
        <v>45.360573385830349</v>
      </c>
    </row>
    <row r="42" spans="1:17" x14ac:dyDescent="0.25">
      <c r="A42" s="152" t="s">
        <v>247</v>
      </c>
      <c r="B42" s="151">
        <v>49.600408132756485</v>
      </c>
      <c r="C42" s="151">
        <v>49.367707254148051</v>
      </c>
      <c r="D42" s="151">
        <v>45.990972744395314</v>
      </c>
      <c r="E42" s="151">
        <v>46.679942764405006</v>
      </c>
      <c r="F42" s="151">
        <v>46.838675938610564</v>
      </c>
      <c r="G42" s="151">
        <v>44.834819194973903</v>
      </c>
      <c r="H42" s="151">
        <v>41.038063920745564</v>
      </c>
      <c r="I42" s="151">
        <v>37.33897329639845</v>
      </c>
      <c r="J42" s="151">
        <v>33.420314639171053</v>
      </c>
      <c r="K42" s="151">
        <v>35.410500471393306</v>
      </c>
      <c r="L42" s="151">
        <v>40.065210113349487</v>
      </c>
      <c r="M42" s="151">
        <v>42.451721658751481</v>
      </c>
      <c r="N42" s="151">
        <v>41.698538934501734</v>
      </c>
      <c r="O42" s="151">
        <v>45.326254732299176</v>
      </c>
      <c r="P42" s="151">
        <v>45.522067102450947</v>
      </c>
      <c r="Q42" s="151">
        <v>45.360573385830349</v>
      </c>
    </row>
    <row r="43" spans="1:17" x14ac:dyDescent="0.25">
      <c r="A43" s="150" t="s">
        <v>33</v>
      </c>
      <c r="B43" s="87">
        <v>43.126439204380418</v>
      </c>
      <c r="C43" s="87">
        <v>42.761587903629909</v>
      </c>
      <c r="D43" s="87">
        <v>39.345020844571827</v>
      </c>
      <c r="E43" s="87">
        <v>38.700697018196863</v>
      </c>
      <c r="F43" s="87">
        <v>37.916083819709208</v>
      </c>
      <c r="G43" s="87">
        <v>36.913080561335455</v>
      </c>
      <c r="H43" s="87">
        <v>31.86893997622122</v>
      </c>
      <c r="I43" s="87">
        <v>26.002856471014958</v>
      </c>
      <c r="J43" s="87">
        <v>21.618678408609387</v>
      </c>
      <c r="K43" s="87">
        <v>23.349938023746784</v>
      </c>
      <c r="L43" s="87">
        <v>27.743062984110715</v>
      </c>
      <c r="M43" s="87">
        <v>30.987750857176913</v>
      </c>
      <c r="N43" s="87">
        <v>29.183516315696604</v>
      </c>
      <c r="O43" s="87">
        <v>31.423916995923321</v>
      </c>
      <c r="P43" s="87">
        <v>30.958939229069045</v>
      </c>
      <c r="Q43" s="87">
        <v>29.948474054524642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0.25243554517274042</v>
      </c>
      <c r="C45" s="87">
        <v>0.16828104388278259</v>
      </c>
      <c r="D45" s="87">
        <v>8.4153156975652205E-2</v>
      </c>
      <c r="E45" s="87">
        <v>8.4205994391652175E-2</v>
      </c>
      <c r="F45" s="87">
        <v>0.16839743934991303</v>
      </c>
      <c r="G45" s="87">
        <v>8.4135267148079979E-2</v>
      </c>
      <c r="H45" s="87">
        <v>0.16832622370226091</v>
      </c>
      <c r="I45" s="87">
        <v>0.33652609706191311</v>
      </c>
      <c r="J45" s="87">
        <v>8.4027572392695649E-2</v>
      </c>
      <c r="K45" s="87">
        <v>0.16868613073878261</v>
      </c>
      <c r="L45" s="87">
        <v>0.16826982658901293</v>
      </c>
      <c r="M45" s="87">
        <v>0.16827080570234498</v>
      </c>
      <c r="N45" s="87">
        <v>0.16826639294609444</v>
      </c>
      <c r="O45" s="87">
        <v>0.16826657820686816</v>
      </c>
      <c r="P45" s="87">
        <v>0.16826797721707362</v>
      </c>
      <c r="Q45" s="87">
        <v>0.16826628303767488</v>
      </c>
    </row>
    <row r="46" spans="1:17" x14ac:dyDescent="0.25">
      <c r="A46" s="150" t="s">
        <v>125</v>
      </c>
      <c r="B46" s="87">
        <v>1.1849715779074297</v>
      </c>
      <c r="C46" s="87">
        <v>0.94276239182780242</v>
      </c>
      <c r="D46" s="87">
        <v>0.85235485193534499</v>
      </c>
      <c r="E46" s="87">
        <v>0.94936917678306576</v>
      </c>
      <c r="F46" s="87">
        <v>0.95021848318239477</v>
      </c>
      <c r="G46" s="87">
        <v>0.68808664707587786</v>
      </c>
      <c r="H46" s="87">
        <v>0.77798391170455206</v>
      </c>
      <c r="I46" s="87">
        <v>0.86676650445260373</v>
      </c>
      <c r="J46" s="87">
        <v>0.61261798020102154</v>
      </c>
      <c r="K46" s="87">
        <v>0.6168162657485462</v>
      </c>
      <c r="L46" s="87">
        <v>0.53129921697933891</v>
      </c>
      <c r="M46" s="87">
        <v>0.44075282085951539</v>
      </c>
      <c r="N46" s="87">
        <v>0.3543302825514586</v>
      </c>
      <c r="O46" s="87">
        <v>0.53106216002500428</v>
      </c>
      <c r="P46" s="87">
        <v>0.35408204430397855</v>
      </c>
      <c r="Q46" s="87">
        <v>0.52825637991600316</v>
      </c>
    </row>
    <row r="47" spans="1:17" x14ac:dyDescent="0.25">
      <c r="A47" s="150" t="s">
        <v>29</v>
      </c>
      <c r="B47" s="87">
        <v>3.0512022186795651</v>
      </c>
      <c r="C47" s="87">
        <v>3.316269134059826</v>
      </c>
      <c r="D47" s="87">
        <v>3.5023152424194786</v>
      </c>
      <c r="E47" s="87">
        <v>3.5881296427533917</v>
      </c>
      <c r="F47" s="87">
        <v>3.7654872309391303</v>
      </c>
      <c r="G47" s="87">
        <v>3.5896203864776628</v>
      </c>
      <c r="H47" s="87">
        <v>3.5877924342406966</v>
      </c>
      <c r="I47" s="87">
        <v>3.8611962119770444</v>
      </c>
      <c r="J47" s="87">
        <v>3.6747133293600003</v>
      </c>
      <c r="K47" s="87">
        <v>3.5904844665453917</v>
      </c>
      <c r="L47" s="87">
        <v>3.6793432483319881</v>
      </c>
      <c r="M47" s="87">
        <v>3.7690808660714059</v>
      </c>
      <c r="N47" s="87">
        <v>3.4100554288833096</v>
      </c>
      <c r="O47" s="87">
        <v>3.4100627269082819</v>
      </c>
      <c r="P47" s="87">
        <v>2.8716760830160628</v>
      </c>
      <c r="Q47" s="87">
        <v>3.3203581155965161</v>
      </c>
    </row>
    <row r="48" spans="1:17" x14ac:dyDescent="0.25">
      <c r="A48" s="150" t="s">
        <v>28</v>
      </c>
      <c r="B48" s="87">
        <v>0.17924661772879247</v>
      </c>
      <c r="C48" s="87">
        <v>0</v>
      </c>
      <c r="D48" s="87">
        <v>0</v>
      </c>
      <c r="E48" s="87">
        <v>0.17860836373981459</v>
      </c>
      <c r="F48" s="87">
        <v>0</v>
      </c>
      <c r="G48" s="87">
        <v>8.4989163677703233E-2</v>
      </c>
      <c r="H48" s="87">
        <v>8.5443303012522329E-2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1.8061129688875381</v>
      </c>
      <c r="C49" s="87">
        <v>2.178806780747728</v>
      </c>
      <c r="D49" s="87">
        <v>2.2071286484930139</v>
      </c>
      <c r="E49" s="87">
        <v>3.1789325685402217</v>
      </c>
      <c r="F49" s="87">
        <v>4.0384889654299201</v>
      </c>
      <c r="G49" s="87">
        <v>3.474907169259128</v>
      </c>
      <c r="H49" s="87">
        <v>4.5495780718643077</v>
      </c>
      <c r="I49" s="87">
        <v>6.2716280118919272</v>
      </c>
      <c r="J49" s="87">
        <v>7.4302773486079481</v>
      </c>
      <c r="K49" s="87">
        <v>7.6845755846137989</v>
      </c>
      <c r="L49" s="87">
        <v>7.9432348373384309</v>
      </c>
      <c r="M49" s="87">
        <v>7.0858663089412985</v>
      </c>
      <c r="N49" s="87">
        <v>8.5823705144242677</v>
      </c>
      <c r="O49" s="87">
        <v>9.697234116551309</v>
      </c>
      <c r="P49" s="87">
        <v>10.837370189907581</v>
      </c>
      <c r="Q49" s="87">
        <v>11.108334624473912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9.5712154684400599E-2</v>
      </c>
      <c r="P51" s="87">
        <v>0.33173157893720429</v>
      </c>
      <c r="Q51" s="87">
        <v>0.28688392828160364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2" t="s">
        <v>246</v>
      </c>
      <c r="B53" s="151">
        <v>0</v>
      </c>
      <c r="C53" s="151">
        <v>0</v>
      </c>
      <c r="D53" s="151">
        <v>0</v>
      </c>
      <c r="E53" s="151">
        <v>0</v>
      </c>
      <c r="F53" s="151">
        <v>0</v>
      </c>
      <c r="G53" s="151">
        <v>0</v>
      </c>
      <c r="H53" s="151">
        <v>0</v>
      </c>
      <c r="I53" s="151">
        <v>0</v>
      </c>
      <c r="J53" s="151">
        <v>0</v>
      </c>
      <c r="K53" s="151">
        <v>0</v>
      </c>
      <c r="L53" s="151">
        <v>0</v>
      </c>
      <c r="M53" s="151">
        <v>0</v>
      </c>
      <c r="N53" s="151">
        <v>0</v>
      </c>
      <c r="O53" s="151">
        <v>0</v>
      </c>
      <c r="P53" s="151">
        <v>0</v>
      </c>
      <c r="Q53" s="151">
        <v>0</v>
      </c>
    </row>
    <row r="54" spans="1:17" x14ac:dyDescent="0.25">
      <c r="A54" s="156" t="s">
        <v>237</v>
      </c>
      <c r="B54" s="204">
        <v>1488.0122439826944</v>
      </c>
      <c r="C54" s="204">
        <v>1481.0312176244415</v>
      </c>
      <c r="D54" s="204">
        <v>1379.7291823318594</v>
      </c>
      <c r="E54" s="204">
        <v>1400.3982829321503</v>
      </c>
      <c r="F54" s="204">
        <v>1405.1602781583174</v>
      </c>
      <c r="G54" s="204">
        <v>1345.0445758492172</v>
      </c>
      <c r="H54" s="204">
        <v>1231.1419176223667</v>
      </c>
      <c r="I54" s="204">
        <v>1120.1691988919536</v>
      </c>
      <c r="J54" s="204">
        <v>1002.6094391751319</v>
      </c>
      <c r="K54" s="204">
        <v>1062.3150141417991</v>
      </c>
      <c r="L54" s="204">
        <v>1201.9563034004848</v>
      </c>
      <c r="M54" s="204">
        <v>1273.5516497625445</v>
      </c>
      <c r="N54" s="204">
        <v>1250.9561680350521</v>
      </c>
      <c r="O54" s="204">
        <v>1359.7876419689755</v>
      </c>
      <c r="P54" s="204">
        <v>1365.6620130735284</v>
      </c>
      <c r="Q54" s="204">
        <v>1360.8172015749112</v>
      </c>
    </row>
    <row r="55" spans="1:17" x14ac:dyDescent="0.25">
      <c r="A55" s="152" t="s">
        <v>245</v>
      </c>
      <c r="B55" s="151">
        <v>1488.0122439826944</v>
      </c>
      <c r="C55" s="151">
        <v>1481.0312176244415</v>
      </c>
      <c r="D55" s="151">
        <v>1379.7291823318594</v>
      </c>
      <c r="E55" s="151">
        <v>1400.3982829321503</v>
      </c>
      <c r="F55" s="151">
        <v>1405.1602781583174</v>
      </c>
      <c r="G55" s="151">
        <v>1345.0445758492172</v>
      </c>
      <c r="H55" s="151">
        <v>1231.1419176223667</v>
      </c>
      <c r="I55" s="151">
        <v>1120.1691988919536</v>
      </c>
      <c r="J55" s="151">
        <v>1002.6094391751319</v>
      </c>
      <c r="K55" s="151">
        <v>1062.3150141417991</v>
      </c>
      <c r="L55" s="151">
        <v>1201.9563034004848</v>
      </c>
      <c r="M55" s="151">
        <v>1273.5516497625445</v>
      </c>
      <c r="N55" s="151">
        <v>1250.9561680350521</v>
      </c>
      <c r="O55" s="151">
        <v>1359.7876419689755</v>
      </c>
      <c r="P55" s="151">
        <v>1365.6620130735284</v>
      </c>
      <c r="Q55" s="151">
        <v>1360.8172015749112</v>
      </c>
    </row>
    <row r="56" spans="1:17" x14ac:dyDescent="0.25">
      <c r="A56" s="150" t="s">
        <v>33</v>
      </c>
      <c r="B56" s="87">
        <v>1293.7931761314126</v>
      </c>
      <c r="C56" s="87">
        <v>1282.8476371088973</v>
      </c>
      <c r="D56" s="87">
        <v>1180.3506253371547</v>
      </c>
      <c r="E56" s="87">
        <v>1161.020910545906</v>
      </c>
      <c r="F56" s="87">
        <v>1137.4825145912766</v>
      </c>
      <c r="G56" s="87">
        <v>1107.3924168400638</v>
      </c>
      <c r="H56" s="87">
        <v>956.0681992866364</v>
      </c>
      <c r="I56" s="87">
        <v>780.08569413044881</v>
      </c>
      <c r="J56" s="87">
        <v>648.56035225828191</v>
      </c>
      <c r="K56" s="87">
        <v>700.49814071240348</v>
      </c>
      <c r="L56" s="87">
        <v>832.29188952332163</v>
      </c>
      <c r="M56" s="87">
        <v>929.63252571530745</v>
      </c>
      <c r="N56" s="87">
        <v>875.50548947089806</v>
      </c>
      <c r="O56" s="87">
        <v>942.71750987769974</v>
      </c>
      <c r="P56" s="87">
        <v>928.76817687207142</v>
      </c>
      <c r="Q56" s="87">
        <v>898.4542216357396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7.5730663551822115</v>
      </c>
      <c r="C58" s="87">
        <v>5.0484313164834784</v>
      </c>
      <c r="D58" s="87">
        <v>2.5245947092695653</v>
      </c>
      <c r="E58" s="87">
        <v>2.5261798317495652</v>
      </c>
      <c r="F58" s="87">
        <v>5.0519231804973925</v>
      </c>
      <c r="G58" s="87">
        <v>2.5240580144423999</v>
      </c>
      <c r="H58" s="87">
        <v>5.0497867110678269</v>
      </c>
      <c r="I58" s="87">
        <v>10.095782911857393</v>
      </c>
      <c r="J58" s="87">
        <v>2.5208271717808706</v>
      </c>
      <c r="K58" s="87">
        <v>5.0605839221634783</v>
      </c>
      <c r="L58" s="87">
        <v>5.0480947976703883</v>
      </c>
      <c r="M58" s="87">
        <v>5.0481241710703495</v>
      </c>
      <c r="N58" s="87">
        <v>5.0479917883828316</v>
      </c>
      <c r="O58" s="87">
        <v>5.0479973462060457</v>
      </c>
      <c r="P58" s="87">
        <v>5.0480393165122095</v>
      </c>
      <c r="Q58" s="87">
        <v>5.0479884911302477</v>
      </c>
    </row>
    <row r="59" spans="1:17" x14ac:dyDescent="0.25">
      <c r="A59" s="150" t="s">
        <v>125</v>
      </c>
      <c r="B59" s="87">
        <v>35.549147337222891</v>
      </c>
      <c r="C59" s="87">
        <v>28.28287175483408</v>
      </c>
      <c r="D59" s="87">
        <v>25.570645558060345</v>
      </c>
      <c r="E59" s="87">
        <v>28.481075303491973</v>
      </c>
      <c r="F59" s="87">
        <v>28.506554495471853</v>
      </c>
      <c r="G59" s="87">
        <v>20.642599412276336</v>
      </c>
      <c r="H59" s="87">
        <v>23.339517351136564</v>
      </c>
      <c r="I59" s="87">
        <v>26.002995133578107</v>
      </c>
      <c r="J59" s="87">
        <v>18.378539406030654</v>
      </c>
      <c r="K59" s="87">
        <v>18.504487972456385</v>
      </c>
      <c r="L59" s="87">
        <v>15.93897650938017</v>
      </c>
      <c r="M59" s="87">
        <v>13.222584625785464</v>
      </c>
      <c r="N59" s="87">
        <v>10.629908476543758</v>
      </c>
      <c r="O59" s="87">
        <v>15.931864800750128</v>
      </c>
      <c r="P59" s="87">
        <v>10.622461329119361</v>
      </c>
      <c r="Q59" s="87">
        <v>15.847691397480098</v>
      </c>
    </row>
    <row r="60" spans="1:17" x14ac:dyDescent="0.25">
      <c r="A60" s="150" t="s">
        <v>29</v>
      </c>
      <c r="B60" s="87">
        <v>91.536066560386956</v>
      </c>
      <c r="C60" s="87">
        <v>99.488074021794787</v>
      </c>
      <c r="D60" s="87">
        <v>105.06945727258436</v>
      </c>
      <c r="E60" s="87">
        <v>107.64388928260175</v>
      </c>
      <c r="F60" s="87">
        <v>112.96461692817397</v>
      </c>
      <c r="G60" s="87">
        <v>107.68861159432991</v>
      </c>
      <c r="H60" s="87">
        <v>107.63377302722088</v>
      </c>
      <c r="I60" s="87">
        <v>115.83588635931132</v>
      </c>
      <c r="J60" s="87">
        <v>110.24139988080003</v>
      </c>
      <c r="K60" s="87">
        <v>107.71453399636175</v>
      </c>
      <c r="L60" s="87">
        <v>110.38029744995966</v>
      </c>
      <c r="M60" s="87">
        <v>113.07242598214219</v>
      </c>
      <c r="N60" s="87">
        <v>102.30166286649929</v>
      </c>
      <c r="O60" s="87">
        <v>102.30188180724845</v>
      </c>
      <c r="P60" s="87">
        <v>86.150282490481885</v>
      </c>
      <c r="Q60" s="87">
        <v>99.610743467895503</v>
      </c>
    </row>
    <row r="61" spans="1:17" x14ac:dyDescent="0.25">
      <c r="A61" s="150" t="s">
        <v>28</v>
      </c>
      <c r="B61" s="87">
        <v>5.3773985318637729</v>
      </c>
      <c r="C61" s="87">
        <v>0</v>
      </c>
      <c r="D61" s="87">
        <v>0</v>
      </c>
      <c r="E61" s="87">
        <v>5.3582509121944382</v>
      </c>
      <c r="F61" s="87">
        <v>0</v>
      </c>
      <c r="G61" s="87">
        <v>2.5496749103310976</v>
      </c>
      <c r="H61" s="87">
        <v>2.5632990903756698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54.183389066626141</v>
      </c>
      <c r="C62" s="87">
        <v>65.364203422431856</v>
      </c>
      <c r="D62" s="87">
        <v>66.213859454790409</v>
      </c>
      <c r="E62" s="87">
        <v>95.367977056206655</v>
      </c>
      <c r="F62" s="87">
        <v>121.15466896289763</v>
      </c>
      <c r="G62" s="87">
        <v>104.24721507777386</v>
      </c>
      <c r="H62" s="87">
        <v>136.48734215592927</v>
      </c>
      <c r="I62" s="87">
        <v>188.1488403567578</v>
      </c>
      <c r="J62" s="87">
        <v>222.90832045823851</v>
      </c>
      <c r="K62" s="87">
        <v>230.537267538414</v>
      </c>
      <c r="L62" s="87">
        <v>238.29704512015297</v>
      </c>
      <c r="M62" s="87">
        <v>212.575989268239</v>
      </c>
      <c r="N62" s="87">
        <v>257.47111543272797</v>
      </c>
      <c r="O62" s="87">
        <v>290.91702349653923</v>
      </c>
      <c r="P62" s="87">
        <v>325.12110569722751</v>
      </c>
      <c r="Q62" s="87">
        <v>333.25003873421753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2.8713646405320179</v>
      </c>
      <c r="P64" s="87">
        <v>9.9519473681161301</v>
      </c>
      <c r="Q64" s="87">
        <v>8.6065178484481102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244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236</v>
      </c>
      <c r="B67" s="204">
        <v>173.60142846464771</v>
      </c>
      <c r="C67" s="204">
        <v>172.78697538951812</v>
      </c>
      <c r="D67" s="204">
        <v>160.9684046053836</v>
      </c>
      <c r="E67" s="204">
        <v>163.37979967541753</v>
      </c>
      <c r="F67" s="204">
        <v>163.93536578513701</v>
      </c>
      <c r="G67" s="204">
        <v>156.92186718240865</v>
      </c>
      <c r="H67" s="204">
        <v>143.63322372260944</v>
      </c>
      <c r="I67" s="204">
        <v>130.68640653739456</v>
      </c>
      <c r="J67" s="204">
        <v>116.97110123709872</v>
      </c>
      <c r="K67" s="204">
        <v>123.93675164987656</v>
      </c>
      <c r="L67" s="204">
        <v>140.22823539672319</v>
      </c>
      <c r="M67" s="204">
        <v>148.58102580563019</v>
      </c>
      <c r="N67" s="204">
        <v>145.944886270756</v>
      </c>
      <c r="O67" s="204">
        <v>158.64189156304715</v>
      </c>
      <c r="P67" s="204">
        <v>159.32723485857832</v>
      </c>
      <c r="Q67" s="204">
        <v>158.76200685040624</v>
      </c>
    </row>
    <row r="68" spans="1:17" x14ac:dyDescent="0.25">
      <c r="A68" s="152" t="s">
        <v>243</v>
      </c>
      <c r="B68" s="151">
        <v>173.60142846464771</v>
      </c>
      <c r="C68" s="151">
        <v>172.78697538951812</v>
      </c>
      <c r="D68" s="151">
        <v>160.9684046053836</v>
      </c>
      <c r="E68" s="151">
        <v>163.37979967541753</v>
      </c>
      <c r="F68" s="151">
        <v>163.93536578513701</v>
      </c>
      <c r="G68" s="151">
        <v>156.92186718240865</v>
      </c>
      <c r="H68" s="151">
        <v>143.63322372260944</v>
      </c>
      <c r="I68" s="151">
        <v>130.68640653739456</v>
      </c>
      <c r="J68" s="151">
        <v>116.97110123709872</v>
      </c>
      <c r="K68" s="151">
        <v>123.93675164987656</v>
      </c>
      <c r="L68" s="151">
        <v>140.22823539672319</v>
      </c>
      <c r="M68" s="151">
        <v>148.58102580563019</v>
      </c>
      <c r="N68" s="151">
        <v>145.944886270756</v>
      </c>
      <c r="O68" s="151">
        <v>158.64189156304715</v>
      </c>
      <c r="P68" s="151">
        <v>159.32723485857832</v>
      </c>
      <c r="Q68" s="151">
        <v>158.76200685040624</v>
      </c>
    </row>
    <row r="69" spans="1:17" x14ac:dyDescent="0.25">
      <c r="A69" s="150" t="s">
        <v>33</v>
      </c>
      <c r="B69" s="87">
        <v>150.94253721533147</v>
      </c>
      <c r="C69" s="87">
        <v>149.66555766270463</v>
      </c>
      <c r="D69" s="87">
        <v>137.70757295600137</v>
      </c>
      <c r="E69" s="87">
        <v>135.45243956368901</v>
      </c>
      <c r="F69" s="87">
        <v>132.70629336898224</v>
      </c>
      <c r="G69" s="87">
        <v>129.19578196467407</v>
      </c>
      <c r="H69" s="87">
        <v>111.54128991677426</v>
      </c>
      <c r="I69" s="87">
        <v>91.009997648552343</v>
      </c>
      <c r="J69" s="87">
        <v>75.665374430132886</v>
      </c>
      <c r="K69" s="87">
        <v>81.724783083113735</v>
      </c>
      <c r="L69" s="87">
        <v>97.100720444387505</v>
      </c>
      <c r="M69" s="87">
        <v>108.4571280001192</v>
      </c>
      <c r="N69" s="87">
        <v>102.14230710493808</v>
      </c>
      <c r="O69" s="87">
        <v>109.98370948573165</v>
      </c>
      <c r="P69" s="87">
        <v>108.35628730174167</v>
      </c>
      <c r="Q69" s="87">
        <v>104.81965919083625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0.88352440810459143</v>
      </c>
      <c r="C71" s="87">
        <v>0.58898365358973903</v>
      </c>
      <c r="D71" s="87">
        <v>0.29453604941478267</v>
      </c>
      <c r="E71" s="87">
        <v>0.29472098037078259</v>
      </c>
      <c r="F71" s="87">
        <v>0.58939103772469559</v>
      </c>
      <c r="G71" s="87">
        <v>0.29447343501827999</v>
      </c>
      <c r="H71" s="87">
        <v>0.58914178295791308</v>
      </c>
      <c r="I71" s="87">
        <v>1.1778413397166958</v>
      </c>
      <c r="J71" s="87">
        <v>0.29409650337443483</v>
      </c>
      <c r="K71" s="87">
        <v>0.59040145758573903</v>
      </c>
      <c r="L71" s="87">
        <v>0.58894439306154522</v>
      </c>
      <c r="M71" s="87">
        <v>0.58894781995820733</v>
      </c>
      <c r="N71" s="87">
        <v>0.58893237531133036</v>
      </c>
      <c r="O71" s="87">
        <v>0.58893302372403855</v>
      </c>
      <c r="P71" s="87">
        <v>0.58893792025975777</v>
      </c>
      <c r="Q71" s="87">
        <v>0.58893199063186208</v>
      </c>
    </row>
    <row r="72" spans="1:17" x14ac:dyDescent="0.25">
      <c r="A72" s="150" t="s">
        <v>125</v>
      </c>
      <c r="B72" s="87">
        <v>4.147400522676004</v>
      </c>
      <c r="C72" s="87">
        <v>3.299668371397309</v>
      </c>
      <c r="D72" s="87">
        <v>2.9832419817737073</v>
      </c>
      <c r="E72" s="87">
        <v>3.3227921187407299</v>
      </c>
      <c r="F72" s="87">
        <v>3.325764691138382</v>
      </c>
      <c r="G72" s="87">
        <v>2.4083032647655722</v>
      </c>
      <c r="H72" s="87">
        <v>2.7229436909659324</v>
      </c>
      <c r="I72" s="87">
        <v>3.0336827655841128</v>
      </c>
      <c r="J72" s="87">
        <v>2.1441629307035757</v>
      </c>
      <c r="K72" s="87">
        <v>2.158856930119911</v>
      </c>
      <c r="L72" s="87">
        <v>1.8595472594276861</v>
      </c>
      <c r="M72" s="87">
        <v>1.5426348730083037</v>
      </c>
      <c r="N72" s="87">
        <v>1.240155988930105</v>
      </c>
      <c r="O72" s="87">
        <v>1.858717560087515</v>
      </c>
      <c r="P72" s="87">
        <v>1.2392871550639251</v>
      </c>
      <c r="Q72" s="87">
        <v>1.8488973297060112</v>
      </c>
    </row>
    <row r="73" spans="1:17" x14ac:dyDescent="0.25">
      <c r="A73" s="150" t="s">
        <v>29</v>
      </c>
      <c r="B73" s="87">
        <v>10.679207765378479</v>
      </c>
      <c r="C73" s="87">
        <v>11.606941969209391</v>
      </c>
      <c r="D73" s="87">
        <v>12.258103348468174</v>
      </c>
      <c r="E73" s="87">
        <v>12.55845374963687</v>
      </c>
      <c r="F73" s="87">
        <v>13.179205308286958</v>
      </c>
      <c r="G73" s="87">
        <v>12.563671352671818</v>
      </c>
      <c r="H73" s="87">
        <v>12.557273519842436</v>
      </c>
      <c r="I73" s="87">
        <v>13.514186741919653</v>
      </c>
      <c r="J73" s="87">
        <v>12.861496652760003</v>
      </c>
      <c r="K73" s="87">
        <v>12.566695632908869</v>
      </c>
      <c r="L73" s="87">
        <v>12.87770136916196</v>
      </c>
      <c r="M73" s="87">
        <v>13.191783031249921</v>
      </c>
      <c r="N73" s="87">
        <v>11.935194001091581</v>
      </c>
      <c r="O73" s="87">
        <v>11.935219544178986</v>
      </c>
      <c r="P73" s="87">
        <v>10.05086629055622</v>
      </c>
      <c r="Q73" s="87">
        <v>11.621253404587806</v>
      </c>
    </row>
    <row r="74" spans="1:17" x14ac:dyDescent="0.25">
      <c r="A74" s="150" t="s">
        <v>28</v>
      </c>
      <c r="B74" s="87">
        <v>0.62736316205077347</v>
      </c>
      <c r="C74" s="87">
        <v>0</v>
      </c>
      <c r="D74" s="87">
        <v>0</v>
      </c>
      <c r="E74" s="87">
        <v>0.62512927308935096</v>
      </c>
      <c r="F74" s="87">
        <v>0</v>
      </c>
      <c r="G74" s="87">
        <v>0.29746207287196136</v>
      </c>
      <c r="H74" s="87">
        <v>0.29905156054382814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6.3213953911063827</v>
      </c>
      <c r="C75" s="87">
        <v>7.6258237326170493</v>
      </c>
      <c r="D75" s="87">
        <v>7.7249502697255483</v>
      </c>
      <c r="E75" s="87">
        <v>11.126263989890775</v>
      </c>
      <c r="F75" s="87">
        <v>14.134711379004722</v>
      </c>
      <c r="G75" s="87">
        <v>12.162175092406947</v>
      </c>
      <c r="H75" s="87">
        <v>15.923523251525078</v>
      </c>
      <c r="I75" s="87">
        <v>21.950698041621742</v>
      </c>
      <c r="J75" s="87">
        <v>26.005970720127817</v>
      </c>
      <c r="K75" s="87">
        <v>26.896014546148294</v>
      </c>
      <c r="L75" s="87">
        <v>27.801321930684509</v>
      </c>
      <c r="M75" s="87">
        <v>24.800532081294541</v>
      </c>
      <c r="N75" s="87">
        <v>30.038296800484929</v>
      </c>
      <c r="O75" s="87">
        <v>33.940319407929579</v>
      </c>
      <c r="P75" s="87">
        <v>37.930795664676538</v>
      </c>
      <c r="Q75" s="87">
        <v>38.879171185658691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0.33499254139540213</v>
      </c>
      <c r="P77" s="87">
        <v>1.1610605262802152</v>
      </c>
      <c r="Q77" s="87">
        <v>1.0040937489856125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49" t="s">
        <v>242</v>
      </c>
      <c r="B79" s="148">
        <v>0</v>
      </c>
      <c r="C79" s="148">
        <v>0</v>
      </c>
      <c r="D79" s="148">
        <v>0</v>
      </c>
      <c r="E79" s="148">
        <v>0</v>
      </c>
      <c r="F79" s="148">
        <v>0</v>
      </c>
      <c r="G79" s="148">
        <v>0</v>
      </c>
      <c r="H79" s="148">
        <v>0</v>
      </c>
      <c r="I79" s="148">
        <v>0</v>
      </c>
      <c r="J79" s="148">
        <v>0</v>
      </c>
      <c r="K79" s="148">
        <v>0</v>
      </c>
      <c r="L79" s="148">
        <v>0</v>
      </c>
      <c r="M79" s="148">
        <v>0</v>
      </c>
      <c r="N79" s="148">
        <v>0</v>
      </c>
      <c r="O79" s="148">
        <v>0</v>
      </c>
      <c r="P79" s="148">
        <v>0</v>
      </c>
      <c r="Q79" s="148">
        <v>0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3.9039565077738576</v>
      </c>
      <c r="C81" s="96">
        <v>2.9994851072744733</v>
      </c>
      <c r="D81" s="96">
        <v>2.8321909919999433</v>
      </c>
      <c r="E81" s="96">
        <v>3.3911863221753711</v>
      </c>
      <c r="F81" s="96">
        <v>4.1159481535524405</v>
      </c>
      <c r="G81" s="96">
        <v>3.6421818560515455</v>
      </c>
      <c r="H81" s="96">
        <v>3.9111048987712387</v>
      </c>
      <c r="I81" s="96">
        <v>5.2848621052378189</v>
      </c>
      <c r="J81" s="96">
        <v>5.2699481089528062</v>
      </c>
      <c r="K81" s="96">
        <v>4.8430383690679468</v>
      </c>
      <c r="L81" s="96">
        <v>4.5322878923015892</v>
      </c>
      <c r="M81" s="96">
        <v>4.1191520304004721</v>
      </c>
      <c r="N81" s="96">
        <v>4.456092324199127</v>
      </c>
      <c r="O81" s="96">
        <v>5.0706536688724198</v>
      </c>
      <c r="P81" s="96">
        <v>5.1773200284589498</v>
      </c>
      <c r="Q81" s="96">
        <v>5.2645305114202445</v>
      </c>
    </row>
    <row r="82" spans="1:17" x14ac:dyDescent="0.25">
      <c r="A82" s="132" t="s">
        <v>83</v>
      </c>
      <c r="B82" s="160">
        <v>0</v>
      </c>
      <c r="C82" s="160">
        <v>0</v>
      </c>
      <c r="D82" s="160">
        <v>0</v>
      </c>
      <c r="E82" s="160">
        <v>0</v>
      </c>
      <c r="F82" s="160">
        <v>0</v>
      </c>
      <c r="G82" s="160">
        <v>0</v>
      </c>
      <c r="H82" s="160">
        <v>0</v>
      </c>
      <c r="I82" s="160">
        <v>0</v>
      </c>
      <c r="J82" s="160">
        <v>0</v>
      </c>
      <c r="K82" s="160">
        <v>0</v>
      </c>
      <c r="L82" s="160">
        <v>0</v>
      </c>
      <c r="M82" s="160">
        <v>0</v>
      </c>
      <c r="N82" s="160">
        <v>0</v>
      </c>
      <c r="O82" s="160">
        <v>0</v>
      </c>
      <c r="P82" s="160">
        <v>0</v>
      </c>
      <c r="Q82" s="160">
        <v>0</v>
      </c>
    </row>
    <row r="83" spans="1:17" x14ac:dyDescent="0.25">
      <c r="A83" s="76" t="s">
        <v>82</v>
      </c>
      <c r="B83" s="159">
        <v>0</v>
      </c>
      <c r="C83" s="159">
        <v>0</v>
      </c>
      <c r="D83" s="159">
        <v>0</v>
      </c>
      <c r="E83" s="159">
        <v>0</v>
      </c>
      <c r="F83" s="159">
        <v>0</v>
      </c>
      <c r="G83" s="159">
        <v>0</v>
      </c>
      <c r="H83" s="159">
        <v>0</v>
      </c>
      <c r="I83" s="159">
        <v>0</v>
      </c>
      <c r="J83" s="159">
        <v>0</v>
      </c>
      <c r="K83" s="159">
        <v>0</v>
      </c>
      <c r="L83" s="159">
        <v>0</v>
      </c>
      <c r="M83" s="159">
        <v>0</v>
      </c>
      <c r="N83" s="159">
        <v>0</v>
      </c>
      <c r="O83" s="159">
        <v>0</v>
      </c>
      <c r="P83" s="159">
        <v>0</v>
      </c>
      <c r="Q83" s="159">
        <v>0</v>
      </c>
    </row>
    <row r="84" spans="1:17" x14ac:dyDescent="0.25">
      <c r="A84" s="76" t="s">
        <v>81</v>
      </c>
      <c r="B84" s="159">
        <v>0</v>
      </c>
      <c r="C84" s="159">
        <v>0</v>
      </c>
      <c r="D84" s="159">
        <v>0</v>
      </c>
      <c r="E84" s="159">
        <v>0</v>
      </c>
      <c r="F84" s="159">
        <v>0</v>
      </c>
      <c r="G84" s="159">
        <v>0</v>
      </c>
      <c r="H84" s="159">
        <v>0</v>
      </c>
      <c r="I84" s="159">
        <v>0</v>
      </c>
      <c r="J84" s="159">
        <v>0</v>
      </c>
      <c r="K84" s="159">
        <v>0</v>
      </c>
      <c r="L84" s="159">
        <v>0</v>
      </c>
      <c r="M84" s="159">
        <v>0</v>
      </c>
      <c r="N84" s="159">
        <v>0</v>
      </c>
      <c r="O84" s="159">
        <v>0</v>
      </c>
      <c r="P84" s="159">
        <v>0</v>
      </c>
      <c r="Q84" s="159">
        <v>0</v>
      </c>
    </row>
    <row r="85" spans="1:17" x14ac:dyDescent="0.25">
      <c r="A85" s="76" t="s">
        <v>80</v>
      </c>
      <c r="B85" s="159">
        <v>0</v>
      </c>
      <c r="C85" s="159">
        <v>0</v>
      </c>
      <c r="D85" s="159">
        <v>0</v>
      </c>
      <c r="E85" s="159">
        <v>0</v>
      </c>
      <c r="F85" s="159">
        <v>0</v>
      </c>
      <c r="G85" s="159">
        <v>0</v>
      </c>
      <c r="H85" s="159">
        <v>0</v>
      </c>
      <c r="I85" s="159">
        <v>0</v>
      </c>
      <c r="J85" s="159">
        <v>0</v>
      </c>
      <c r="K85" s="159">
        <v>0</v>
      </c>
      <c r="L85" s="159">
        <v>0</v>
      </c>
      <c r="M85" s="159">
        <v>0</v>
      </c>
      <c r="N85" s="159">
        <v>0</v>
      </c>
      <c r="O85" s="159">
        <v>0</v>
      </c>
      <c r="P85" s="159">
        <v>0</v>
      </c>
      <c r="Q85" s="159">
        <v>0</v>
      </c>
    </row>
    <row r="86" spans="1:17" x14ac:dyDescent="0.25">
      <c r="A86" s="129" t="s">
        <v>79</v>
      </c>
      <c r="B86" s="158">
        <v>3.9039565077738576</v>
      </c>
      <c r="C86" s="158">
        <v>2.9994851072744733</v>
      </c>
      <c r="D86" s="158">
        <v>2.8321909919999433</v>
      </c>
      <c r="E86" s="158">
        <v>3.3911863221753711</v>
      </c>
      <c r="F86" s="158">
        <v>4.1159481535524405</v>
      </c>
      <c r="G86" s="158">
        <v>3.6421818560515455</v>
      </c>
      <c r="H86" s="158">
        <v>3.9111048987712387</v>
      </c>
      <c r="I86" s="158">
        <v>5.2848621052378189</v>
      </c>
      <c r="J86" s="158">
        <v>5.2699481089528062</v>
      </c>
      <c r="K86" s="158">
        <v>4.8430383690679468</v>
      </c>
      <c r="L86" s="158">
        <v>4.5322878923015892</v>
      </c>
      <c r="M86" s="158">
        <v>4.1191520304004721</v>
      </c>
      <c r="N86" s="158">
        <v>4.456092324199127</v>
      </c>
      <c r="O86" s="158">
        <v>5.0706536688724198</v>
      </c>
      <c r="P86" s="158">
        <v>5.1773200284589498</v>
      </c>
      <c r="Q86" s="158">
        <v>5.2645305114202445</v>
      </c>
    </row>
    <row r="87" spans="1:17" x14ac:dyDescent="0.25">
      <c r="A87" s="92" t="s">
        <v>125</v>
      </c>
      <c r="B87" s="91">
        <v>1.5466221133921947</v>
      </c>
      <c r="C87" s="91">
        <v>0.90589110721285238</v>
      </c>
      <c r="D87" s="91">
        <v>0.78903244070469436</v>
      </c>
      <c r="E87" s="91">
        <v>0.77985766681149093</v>
      </c>
      <c r="F87" s="91">
        <v>0.78398063057674328</v>
      </c>
      <c r="G87" s="91">
        <v>0.6020034647991489</v>
      </c>
      <c r="H87" s="91">
        <v>0.57113867424111531</v>
      </c>
      <c r="I87" s="91">
        <v>0.64170471987540745</v>
      </c>
      <c r="J87" s="91">
        <v>0.40140581647342521</v>
      </c>
      <c r="K87" s="91">
        <v>0.35985108226821377</v>
      </c>
      <c r="L87" s="91">
        <v>0.28414553447665936</v>
      </c>
      <c r="M87" s="91">
        <v>0.2412142617606127</v>
      </c>
      <c r="N87" s="91">
        <v>0.17667912221512314</v>
      </c>
      <c r="O87" s="91">
        <v>0.26327280881537624</v>
      </c>
      <c r="P87" s="91">
        <v>0.16380323315759801</v>
      </c>
      <c r="Q87" s="91">
        <v>0.23898939378990455</v>
      </c>
    </row>
    <row r="88" spans="1:17" x14ac:dyDescent="0.25">
      <c r="A88" s="92" t="s">
        <v>26</v>
      </c>
      <c r="B88" s="91">
        <v>2.3573343943816631</v>
      </c>
      <c r="C88" s="91">
        <v>2.0935940000616209</v>
      </c>
      <c r="D88" s="91">
        <v>2.043158551295249</v>
      </c>
      <c r="E88" s="91">
        <v>2.6113286553638799</v>
      </c>
      <c r="F88" s="91">
        <v>3.3319675229756975</v>
      </c>
      <c r="G88" s="91">
        <v>3.0401783912523968</v>
      </c>
      <c r="H88" s="91">
        <v>3.3399662245301234</v>
      </c>
      <c r="I88" s="91">
        <v>4.6431573853624117</v>
      </c>
      <c r="J88" s="91">
        <v>4.8685422924793809</v>
      </c>
      <c r="K88" s="91">
        <v>4.4831872867997333</v>
      </c>
      <c r="L88" s="91">
        <v>4.2481423578249302</v>
      </c>
      <c r="M88" s="91">
        <v>3.8779377686398591</v>
      </c>
      <c r="N88" s="91">
        <v>4.2794132019840037</v>
      </c>
      <c r="O88" s="91">
        <v>4.8073808600570436</v>
      </c>
      <c r="P88" s="91">
        <v>5.013516795301352</v>
      </c>
      <c r="Q88" s="91">
        <v>5.0255411176303397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0</v>
      </c>
      <c r="C90" s="157">
        <v>0</v>
      </c>
      <c r="D90" s="157">
        <v>0</v>
      </c>
      <c r="E90" s="157">
        <v>0</v>
      </c>
      <c r="F90" s="157">
        <v>0</v>
      </c>
      <c r="G90" s="157">
        <v>0</v>
      </c>
      <c r="H90" s="157">
        <v>0</v>
      </c>
      <c r="I90" s="157">
        <v>0</v>
      </c>
      <c r="J90" s="157">
        <v>0</v>
      </c>
      <c r="K90" s="157">
        <v>0</v>
      </c>
      <c r="L90" s="157">
        <v>0</v>
      </c>
      <c r="M90" s="157">
        <v>0</v>
      </c>
      <c r="N90" s="157">
        <v>0</v>
      </c>
      <c r="O90" s="157">
        <v>0</v>
      </c>
      <c r="P90" s="157">
        <v>0</v>
      </c>
      <c r="Q90" s="157">
        <v>0</v>
      </c>
    </row>
    <row r="91" spans="1:17" x14ac:dyDescent="0.25">
      <c r="A91" s="243" t="s">
        <v>235</v>
      </c>
      <c r="B91" s="242">
        <v>0</v>
      </c>
      <c r="C91" s="242">
        <v>0</v>
      </c>
      <c r="D91" s="242">
        <v>0</v>
      </c>
      <c r="E91" s="242">
        <v>0</v>
      </c>
      <c r="F91" s="242">
        <v>0</v>
      </c>
      <c r="G91" s="242">
        <v>0</v>
      </c>
      <c r="H91" s="242">
        <v>0</v>
      </c>
      <c r="I91" s="242">
        <v>0</v>
      </c>
      <c r="J91" s="242">
        <v>0</v>
      </c>
      <c r="K91" s="242">
        <v>0</v>
      </c>
      <c r="L91" s="242">
        <v>0</v>
      </c>
      <c r="M91" s="242">
        <v>0</v>
      </c>
      <c r="N91" s="242">
        <v>0</v>
      </c>
      <c r="O91" s="242">
        <v>0</v>
      </c>
      <c r="P91" s="242">
        <v>0</v>
      </c>
      <c r="Q91" s="242">
        <v>0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134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1</v>
      </c>
      <c r="C95" s="77">
        <f t="shared" si="0"/>
        <v>1</v>
      </c>
      <c r="D95" s="77">
        <f t="shared" si="0"/>
        <v>1</v>
      </c>
      <c r="E95" s="77">
        <f t="shared" si="0"/>
        <v>1</v>
      </c>
      <c r="F95" s="77">
        <f t="shared" si="0"/>
        <v>1</v>
      </c>
      <c r="G95" s="77">
        <f t="shared" si="0"/>
        <v>1</v>
      </c>
      <c r="H95" s="77">
        <f t="shared" si="0"/>
        <v>1</v>
      </c>
      <c r="I95" s="77">
        <f t="shared" si="0"/>
        <v>1</v>
      </c>
      <c r="J95" s="77">
        <f t="shared" si="0"/>
        <v>1</v>
      </c>
      <c r="K95" s="77">
        <f t="shared" si="0"/>
        <v>1</v>
      </c>
      <c r="L95" s="77">
        <f t="shared" si="0"/>
        <v>1</v>
      </c>
      <c r="M95" s="77">
        <f t="shared" si="0"/>
        <v>1</v>
      </c>
      <c r="N95" s="77">
        <f t="shared" si="0"/>
        <v>1</v>
      </c>
      <c r="O95" s="77">
        <f t="shared" si="0"/>
        <v>1</v>
      </c>
      <c r="P95" s="77">
        <f t="shared" si="0"/>
        <v>1</v>
      </c>
      <c r="Q95" s="77">
        <f t="shared" si="0"/>
        <v>1</v>
      </c>
    </row>
    <row r="96" spans="1:17" x14ac:dyDescent="0.25">
      <c r="A96" s="132" t="s">
        <v>83</v>
      </c>
      <c r="B96" s="240">
        <f t="shared" ref="B96:Q96" si="1">IF(B$6=0,0,B$6/B$5)</f>
        <v>0</v>
      </c>
      <c r="C96" s="240">
        <f t="shared" si="1"/>
        <v>0</v>
      </c>
      <c r="D96" s="240">
        <f t="shared" si="1"/>
        <v>0</v>
      </c>
      <c r="E96" s="240">
        <f t="shared" si="1"/>
        <v>0</v>
      </c>
      <c r="F96" s="240">
        <f t="shared" si="1"/>
        <v>0</v>
      </c>
      <c r="G96" s="240">
        <f t="shared" si="1"/>
        <v>0</v>
      </c>
      <c r="H96" s="240">
        <f t="shared" si="1"/>
        <v>0</v>
      </c>
      <c r="I96" s="240">
        <f t="shared" si="1"/>
        <v>0</v>
      </c>
      <c r="J96" s="240">
        <f t="shared" si="1"/>
        <v>0</v>
      </c>
      <c r="K96" s="240">
        <f t="shared" si="1"/>
        <v>0</v>
      </c>
      <c r="L96" s="240">
        <f t="shared" si="1"/>
        <v>0</v>
      </c>
      <c r="M96" s="240">
        <f t="shared" si="1"/>
        <v>0</v>
      </c>
      <c r="N96" s="240">
        <f t="shared" si="1"/>
        <v>0</v>
      </c>
      <c r="O96" s="240">
        <f t="shared" si="1"/>
        <v>0</v>
      </c>
      <c r="P96" s="240">
        <f t="shared" si="1"/>
        <v>0</v>
      </c>
      <c r="Q96" s="240">
        <f t="shared" si="1"/>
        <v>0</v>
      </c>
    </row>
    <row r="97" spans="1:17" x14ac:dyDescent="0.25">
      <c r="A97" s="76" t="s">
        <v>82</v>
      </c>
      <c r="B97" s="239">
        <f t="shared" ref="B97:Q97" si="2">IF(B$7=0,0,B$7/B$5)</f>
        <v>0</v>
      </c>
      <c r="C97" s="239">
        <f t="shared" si="2"/>
        <v>0</v>
      </c>
      <c r="D97" s="239">
        <f t="shared" si="2"/>
        <v>0</v>
      </c>
      <c r="E97" s="239">
        <f t="shared" si="2"/>
        <v>0</v>
      </c>
      <c r="F97" s="239">
        <f t="shared" si="2"/>
        <v>0</v>
      </c>
      <c r="G97" s="239">
        <f t="shared" si="2"/>
        <v>0</v>
      </c>
      <c r="H97" s="239">
        <f t="shared" si="2"/>
        <v>0</v>
      </c>
      <c r="I97" s="239">
        <f t="shared" si="2"/>
        <v>0</v>
      </c>
      <c r="J97" s="239">
        <f t="shared" si="2"/>
        <v>0</v>
      </c>
      <c r="K97" s="239">
        <f t="shared" si="2"/>
        <v>0</v>
      </c>
      <c r="L97" s="239">
        <f t="shared" si="2"/>
        <v>0</v>
      </c>
      <c r="M97" s="239">
        <f t="shared" si="2"/>
        <v>0</v>
      </c>
      <c r="N97" s="239">
        <f t="shared" si="2"/>
        <v>0</v>
      </c>
      <c r="O97" s="239">
        <f t="shared" si="2"/>
        <v>0</v>
      </c>
      <c r="P97" s="239">
        <f t="shared" si="2"/>
        <v>0</v>
      </c>
      <c r="Q97" s="239">
        <f t="shared" si="2"/>
        <v>0</v>
      </c>
    </row>
    <row r="98" spans="1:17" x14ac:dyDescent="0.25">
      <c r="A98" s="76" t="s">
        <v>81</v>
      </c>
      <c r="B98" s="239">
        <f t="shared" ref="B98:Q98" si="3">IF(B$8=0,0,B$8/B$5)</f>
        <v>0</v>
      </c>
      <c r="C98" s="239">
        <f t="shared" si="3"/>
        <v>0</v>
      </c>
      <c r="D98" s="239">
        <f t="shared" si="3"/>
        <v>0</v>
      </c>
      <c r="E98" s="239">
        <f t="shared" si="3"/>
        <v>0</v>
      </c>
      <c r="F98" s="239">
        <f t="shared" si="3"/>
        <v>0</v>
      </c>
      <c r="G98" s="239">
        <f t="shared" si="3"/>
        <v>0</v>
      </c>
      <c r="H98" s="239">
        <f t="shared" si="3"/>
        <v>0</v>
      </c>
      <c r="I98" s="239">
        <f t="shared" si="3"/>
        <v>0</v>
      </c>
      <c r="J98" s="239">
        <f t="shared" si="3"/>
        <v>0</v>
      </c>
      <c r="K98" s="239">
        <f t="shared" si="3"/>
        <v>0</v>
      </c>
      <c r="L98" s="239">
        <f t="shared" si="3"/>
        <v>0</v>
      </c>
      <c r="M98" s="239">
        <f t="shared" si="3"/>
        <v>0</v>
      </c>
      <c r="N98" s="239">
        <f t="shared" si="3"/>
        <v>0</v>
      </c>
      <c r="O98" s="239">
        <f t="shared" si="3"/>
        <v>0</v>
      </c>
      <c r="P98" s="239">
        <f t="shared" si="3"/>
        <v>0</v>
      </c>
      <c r="Q98" s="239">
        <f t="shared" si="3"/>
        <v>0</v>
      </c>
    </row>
    <row r="99" spans="1:17" x14ac:dyDescent="0.25">
      <c r="A99" s="76" t="s">
        <v>80</v>
      </c>
      <c r="B99" s="239">
        <f t="shared" ref="B99:Q99" si="4">IF(B$9=0,0,B$9/B$5)</f>
        <v>0</v>
      </c>
      <c r="C99" s="239">
        <f t="shared" si="4"/>
        <v>0</v>
      </c>
      <c r="D99" s="239">
        <f t="shared" si="4"/>
        <v>0</v>
      </c>
      <c r="E99" s="239">
        <f t="shared" si="4"/>
        <v>0</v>
      </c>
      <c r="F99" s="239">
        <f t="shared" si="4"/>
        <v>0</v>
      </c>
      <c r="G99" s="239">
        <f t="shared" si="4"/>
        <v>0</v>
      </c>
      <c r="H99" s="239">
        <f t="shared" si="4"/>
        <v>0</v>
      </c>
      <c r="I99" s="239">
        <f t="shared" si="4"/>
        <v>0</v>
      </c>
      <c r="J99" s="239">
        <f t="shared" si="4"/>
        <v>0</v>
      </c>
      <c r="K99" s="239">
        <f t="shared" si="4"/>
        <v>0</v>
      </c>
      <c r="L99" s="239">
        <f t="shared" si="4"/>
        <v>0</v>
      </c>
      <c r="M99" s="239">
        <f t="shared" si="4"/>
        <v>0</v>
      </c>
      <c r="N99" s="239">
        <f t="shared" si="4"/>
        <v>0</v>
      </c>
      <c r="O99" s="239">
        <f t="shared" si="4"/>
        <v>0</v>
      </c>
      <c r="P99" s="239">
        <f t="shared" si="4"/>
        <v>0</v>
      </c>
      <c r="Q99" s="239">
        <f t="shared" si="4"/>
        <v>0</v>
      </c>
    </row>
    <row r="100" spans="1:17" x14ac:dyDescent="0.25">
      <c r="A100" s="129" t="s">
        <v>79</v>
      </c>
      <c r="B100" s="238">
        <f t="shared" ref="B100:Q100" si="5">IF(B$10=0,0,B$10/B$5)</f>
        <v>1</v>
      </c>
      <c r="C100" s="238">
        <f t="shared" si="5"/>
        <v>1</v>
      </c>
      <c r="D100" s="238">
        <f t="shared" si="5"/>
        <v>1</v>
      </c>
      <c r="E100" s="238">
        <f t="shared" si="5"/>
        <v>1</v>
      </c>
      <c r="F100" s="238">
        <f t="shared" si="5"/>
        <v>1</v>
      </c>
      <c r="G100" s="238">
        <f t="shared" si="5"/>
        <v>1</v>
      </c>
      <c r="H100" s="238">
        <f t="shared" si="5"/>
        <v>1</v>
      </c>
      <c r="I100" s="238">
        <f t="shared" si="5"/>
        <v>1</v>
      </c>
      <c r="J100" s="238">
        <f t="shared" si="5"/>
        <v>1</v>
      </c>
      <c r="K100" s="238">
        <f t="shared" si="5"/>
        <v>1</v>
      </c>
      <c r="L100" s="238">
        <f t="shared" si="5"/>
        <v>1</v>
      </c>
      <c r="M100" s="238">
        <f t="shared" si="5"/>
        <v>1</v>
      </c>
      <c r="N100" s="238">
        <f t="shared" si="5"/>
        <v>1</v>
      </c>
      <c r="O100" s="238">
        <f t="shared" si="5"/>
        <v>0.62335743820339518</v>
      </c>
      <c r="P100" s="238">
        <f t="shared" si="5"/>
        <v>0.34416900870901507</v>
      </c>
      <c r="Q100" s="238">
        <f t="shared" si="5"/>
        <v>0.38420319983375745</v>
      </c>
    </row>
    <row r="101" spans="1:17" x14ac:dyDescent="0.25">
      <c r="A101" s="127" t="s">
        <v>241</v>
      </c>
      <c r="B101" s="236">
        <f t="shared" ref="B101:Q101" si="6">IF(B$15=0,0,B$15/B$5)</f>
        <v>0</v>
      </c>
      <c r="C101" s="236">
        <f t="shared" si="6"/>
        <v>0</v>
      </c>
      <c r="D101" s="236">
        <f t="shared" si="6"/>
        <v>0</v>
      </c>
      <c r="E101" s="236">
        <f t="shared" si="6"/>
        <v>0</v>
      </c>
      <c r="F101" s="236">
        <f t="shared" si="6"/>
        <v>0</v>
      </c>
      <c r="G101" s="236">
        <f t="shared" si="6"/>
        <v>0</v>
      </c>
      <c r="H101" s="236">
        <f t="shared" si="6"/>
        <v>0</v>
      </c>
      <c r="I101" s="236">
        <f t="shared" si="6"/>
        <v>0</v>
      </c>
      <c r="J101" s="236">
        <f t="shared" si="6"/>
        <v>0</v>
      </c>
      <c r="K101" s="236">
        <f t="shared" si="6"/>
        <v>0</v>
      </c>
      <c r="L101" s="236">
        <f t="shared" si="6"/>
        <v>0</v>
      </c>
      <c r="M101" s="236">
        <f t="shared" si="6"/>
        <v>0</v>
      </c>
      <c r="N101" s="236">
        <f t="shared" si="6"/>
        <v>0</v>
      </c>
      <c r="O101" s="236">
        <f t="shared" si="6"/>
        <v>0</v>
      </c>
      <c r="P101" s="236">
        <f t="shared" si="6"/>
        <v>0</v>
      </c>
      <c r="Q101" s="236">
        <f t="shared" si="6"/>
        <v>0</v>
      </c>
    </row>
    <row r="102" spans="1:17" x14ac:dyDescent="0.25">
      <c r="A102" s="127" t="s">
        <v>240</v>
      </c>
      <c r="B102" s="237">
        <f t="shared" ref="B102:Q102" si="7">IF(B$16=0,0,B$16/B$5)</f>
        <v>0</v>
      </c>
      <c r="C102" s="237">
        <f t="shared" si="7"/>
        <v>0</v>
      </c>
      <c r="D102" s="237">
        <f t="shared" si="7"/>
        <v>0</v>
      </c>
      <c r="E102" s="237">
        <f t="shared" si="7"/>
        <v>0</v>
      </c>
      <c r="F102" s="237">
        <f t="shared" si="7"/>
        <v>0</v>
      </c>
      <c r="G102" s="237">
        <f t="shared" si="7"/>
        <v>0</v>
      </c>
      <c r="H102" s="237">
        <f t="shared" si="7"/>
        <v>0</v>
      </c>
      <c r="I102" s="237">
        <f t="shared" si="7"/>
        <v>0</v>
      </c>
      <c r="J102" s="237">
        <f t="shared" si="7"/>
        <v>0</v>
      </c>
      <c r="K102" s="237">
        <f t="shared" si="7"/>
        <v>0</v>
      </c>
      <c r="L102" s="237">
        <f t="shared" si="7"/>
        <v>0</v>
      </c>
      <c r="M102" s="237">
        <f t="shared" si="7"/>
        <v>0</v>
      </c>
      <c r="N102" s="237">
        <f t="shared" si="7"/>
        <v>0</v>
      </c>
      <c r="O102" s="237">
        <f t="shared" si="7"/>
        <v>0.37664256179660494</v>
      </c>
      <c r="P102" s="237">
        <f t="shared" si="7"/>
        <v>0.65583099129098499</v>
      </c>
      <c r="Q102" s="237">
        <f t="shared" si="7"/>
        <v>0.6157968001662425</v>
      </c>
    </row>
    <row r="103" spans="1:17" x14ac:dyDescent="0.25">
      <c r="A103" s="142" t="s">
        <v>249</v>
      </c>
      <c r="B103" s="235">
        <f t="shared" ref="B103:Q103" si="8">IF(B$17=0,0,B$17/B$5)</f>
        <v>0</v>
      </c>
      <c r="C103" s="235">
        <f t="shared" si="8"/>
        <v>0</v>
      </c>
      <c r="D103" s="235">
        <f t="shared" si="8"/>
        <v>0</v>
      </c>
      <c r="E103" s="235">
        <f t="shared" si="8"/>
        <v>0</v>
      </c>
      <c r="F103" s="235">
        <f t="shared" si="8"/>
        <v>0</v>
      </c>
      <c r="G103" s="235">
        <f t="shared" si="8"/>
        <v>0</v>
      </c>
      <c r="H103" s="235">
        <f t="shared" si="8"/>
        <v>0</v>
      </c>
      <c r="I103" s="235">
        <f t="shared" si="8"/>
        <v>0</v>
      </c>
      <c r="J103" s="235">
        <f t="shared" si="8"/>
        <v>0</v>
      </c>
      <c r="K103" s="235">
        <f t="shared" si="8"/>
        <v>0</v>
      </c>
      <c r="L103" s="235">
        <f t="shared" si="8"/>
        <v>0</v>
      </c>
      <c r="M103" s="235">
        <f t="shared" si="8"/>
        <v>0</v>
      </c>
      <c r="N103" s="235">
        <f t="shared" si="8"/>
        <v>0</v>
      </c>
      <c r="O103" s="235">
        <f t="shared" si="8"/>
        <v>0.37664256179660494</v>
      </c>
      <c r="P103" s="235">
        <f t="shared" si="8"/>
        <v>0.65583099129098499</v>
      </c>
      <c r="Q103" s="235">
        <f t="shared" si="8"/>
        <v>0.6157968001662425</v>
      </c>
    </row>
    <row r="104" spans="1:17" x14ac:dyDescent="0.25">
      <c r="A104" s="142" t="s">
        <v>248</v>
      </c>
      <c r="B104" s="235">
        <f t="shared" ref="B104:Q104" si="9">IF(B$28=0,0,B$28/B$5)</f>
        <v>0</v>
      </c>
      <c r="C104" s="235">
        <f t="shared" si="9"/>
        <v>0</v>
      </c>
      <c r="D104" s="235">
        <f t="shared" si="9"/>
        <v>0</v>
      </c>
      <c r="E104" s="235">
        <f t="shared" si="9"/>
        <v>0</v>
      </c>
      <c r="F104" s="235">
        <f t="shared" si="9"/>
        <v>0</v>
      </c>
      <c r="G104" s="235">
        <f t="shared" si="9"/>
        <v>0</v>
      </c>
      <c r="H104" s="235">
        <f t="shared" si="9"/>
        <v>0</v>
      </c>
      <c r="I104" s="235">
        <f t="shared" si="9"/>
        <v>0</v>
      </c>
      <c r="J104" s="235">
        <f t="shared" si="9"/>
        <v>0</v>
      </c>
      <c r="K104" s="235">
        <f t="shared" si="9"/>
        <v>0</v>
      </c>
      <c r="L104" s="235">
        <f t="shared" si="9"/>
        <v>0</v>
      </c>
      <c r="M104" s="235">
        <f t="shared" si="9"/>
        <v>0</v>
      </c>
      <c r="N104" s="235">
        <f t="shared" si="9"/>
        <v>0</v>
      </c>
      <c r="O104" s="235">
        <f t="shared" si="9"/>
        <v>0</v>
      </c>
      <c r="P104" s="235">
        <f t="shared" si="9"/>
        <v>0</v>
      </c>
      <c r="Q104" s="235">
        <f t="shared" si="9"/>
        <v>0</v>
      </c>
    </row>
    <row r="105" spans="1:17" x14ac:dyDescent="0.25">
      <c r="A105" s="72" t="s">
        <v>239</v>
      </c>
      <c r="B105" s="277">
        <f t="shared" ref="B105:Q105" si="10">IF(B$29=0,0,B$29/B$5)</f>
        <v>0</v>
      </c>
      <c r="C105" s="277">
        <f t="shared" si="10"/>
        <v>0</v>
      </c>
      <c r="D105" s="277">
        <f t="shared" si="10"/>
        <v>0</v>
      </c>
      <c r="E105" s="277">
        <f t="shared" si="10"/>
        <v>0</v>
      </c>
      <c r="F105" s="277">
        <f t="shared" si="10"/>
        <v>0</v>
      </c>
      <c r="G105" s="277">
        <f t="shared" si="10"/>
        <v>0</v>
      </c>
      <c r="H105" s="277">
        <f t="shared" si="10"/>
        <v>0</v>
      </c>
      <c r="I105" s="277">
        <f t="shared" si="10"/>
        <v>0</v>
      </c>
      <c r="J105" s="277">
        <f t="shared" si="10"/>
        <v>0</v>
      </c>
      <c r="K105" s="277">
        <f t="shared" si="10"/>
        <v>0</v>
      </c>
      <c r="L105" s="277">
        <f t="shared" si="10"/>
        <v>0</v>
      </c>
      <c r="M105" s="277">
        <f t="shared" si="10"/>
        <v>0</v>
      </c>
      <c r="N105" s="277">
        <f t="shared" si="10"/>
        <v>0</v>
      </c>
      <c r="O105" s="277">
        <f t="shared" si="10"/>
        <v>0</v>
      </c>
      <c r="P105" s="277">
        <f t="shared" si="10"/>
        <v>0</v>
      </c>
      <c r="Q105" s="277">
        <f t="shared" si="10"/>
        <v>0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1</v>
      </c>
      <c r="C107" s="77">
        <f t="shared" si="11"/>
        <v>0.99999999999999989</v>
      </c>
      <c r="D107" s="77">
        <f t="shared" si="11"/>
        <v>1</v>
      </c>
      <c r="E107" s="77">
        <f t="shared" si="11"/>
        <v>0.99999999999999989</v>
      </c>
      <c r="F107" s="77">
        <f t="shared" si="11"/>
        <v>1</v>
      </c>
      <c r="G107" s="77">
        <f t="shared" si="11"/>
        <v>1</v>
      </c>
      <c r="H107" s="77">
        <f t="shared" si="11"/>
        <v>0.99999999999999989</v>
      </c>
      <c r="I107" s="77">
        <f t="shared" si="11"/>
        <v>0.99999999999999978</v>
      </c>
      <c r="J107" s="77">
        <f t="shared" si="11"/>
        <v>0.99999999999999989</v>
      </c>
      <c r="K107" s="77">
        <f t="shared" si="11"/>
        <v>0.99999999999999978</v>
      </c>
      <c r="L107" s="77">
        <f t="shared" si="11"/>
        <v>1</v>
      </c>
      <c r="M107" s="77">
        <f t="shared" si="11"/>
        <v>0.99999999999999989</v>
      </c>
      <c r="N107" s="77">
        <f t="shared" si="11"/>
        <v>1</v>
      </c>
      <c r="O107" s="77">
        <f t="shared" si="11"/>
        <v>1</v>
      </c>
      <c r="P107" s="77">
        <f t="shared" si="11"/>
        <v>1</v>
      </c>
      <c r="Q107" s="77">
        <f t="shared" si="11"/>
        <v>1</v>
      </c>
    </row>
    <row r="108" spans="1:17" x14ac:dyDescent="0.25">
      <c r="A108" s="132" t="s">
        <v>83</v>
      </c>
      <c r="B108" s="203">
        <f t="shared" ref="B108:Q108" si="12">IF(B$32=0,0,B$32/B$31)</f>
        <v>0</v>
      </c>
      <c r="C108" s="203">
        <f t="shared" si="12"/>
        <v>0</v>
      </c>
      <c r="D108" s="203">
        <f t="shared" si="12"/>
        <v>0</v>
      </c>
      <c r="E108" s="203">
        <f t="shared" si="12"/>
        <v>0</v>
      </c>
      <c r="F108" s="203">
        <f t="shared" si="12"/>
        <v>0</v>
      </c>
      <c r="G108" s="203">
        <f t="shared" si="12"/>
        <v>0</v>
      </c>
      <c r="H108" s="203">
        <f t="shared" si="12"/>
        <v>0</v>
      </c>
      <c r="I108" s="203">
        <f t="shared" si="12"/>
        <v>0</v>
      </c>
      <c r="J108" s="203">
        <f t="shared" si="12"/>
        <v>0</v>
      </c>
      <c r="K108" s="203">
        <f t="shared" si="12"/>
        <v>0</v>
      </c>
      <c r="L108" s="203">
        <f t="shared" si="12"/>
        <v>0</v>
      </c>
      <c r="M108" s="203">
        <f t="shared" si="12"/>
        <v>0</v>
      </c>
      <c r="N108" s="203">
        <f t="shared" si="12"/>
        <v>0</v>
      </c>
      <c r="O108" s="203">
        <f t="shared" si="12"/>
        <v>0</v>
      </c>
      <c r="P108" s="203">
        <f t="shared" si="12"/>
        <v>0</v>
      </c>
      <c r="Q108" s="203">
        <f t="shared" si="12"/>
        <v>0</v>
      </c>
    </row>
    <row r="109" spans="1:17" x14ac:dyDescent="0.25">
      <c r="A109" s="76" t="s">
        <v>82</v>
      </c>
      <c r="B109" s="202">
        <f t="shared" ref="B109:Q109" si="13">IF(B$33=0,0,B$33/B$31)</f>
        <v>0</v>
      </c>
      <c r="C109" s="202">
        <f t="shared" si="13"/>
        <v>0</v>
      </c>
      <c r="D109" s="202">
        <f t="shared" si="13"/>
        <v>0</v>
      </c>
      <c r="E109" s="202">
        <f t="shared" si="13"/>
        <v>0</v>
      </c>
      <c r="F109" s="202">
        <f t="shared" si="13"/>
        <v>0</v>
      </c>
      <c r="G109" s="202">
        <f t="shared" si="13"/>
        <v>0</v>
      </c>
      <c r="H109" s="202">
        <f t="shared" si="13"/>
        <v>0</v>
      </c>
      <c r="I109" s="202">
        <f t="shared" si="13"/>
        <v>0</v>
      </c>
      <c r="J109" s="202">
        <f t="shared" si="13"/>
        <v>0</v>
      </c>
      <c r="K109" s="202">
        <f t="shared" si="13"/>
        <v>0</v>
      </c>
      <c r="L109" s="202">
        <f t="shared" si="13"/>
        <v>0</v>
      </c>
      <c r="M109" s="202">
        <f t="shared" si="13"/>
        <v>0</v>
      </c>
      <c r="N109" s="202">
        <f t="shared" si="13"/>
        <v>0</v>
      </c>
      <c r="O109" s="202">
        <f t="shared" si="13"/>
        <v>0</v>
      </c>
      <c r="P109" s="202">
        <f t="shared" si="13"/>
        <v>0</v>
      </c>
      <c r="Q109" s="202">
        <f t="shared" si="13"/>
        <v>0</v>
      </c>
    </row>
    <row r="110" spans="1:17" x14ac:dyDescent="0.25">
      <c r="A110" s="76" t="s">
        <v>81</v>
      </c>
      <c r="B110" s="202">
        <f t="shared" ref="B110:Q110" si="14">IF(B$34=0,0,B$34/B$31)</f>
        <v>0</v>
      </c>
      <c r="C110" s="202">
        <f t="shared" si="14"/>
        <v>0</v>
      </c>
      <c r="D110" s="202">
        <f t="shared" si="14"/>
        <v>0</v>
      </c>
      <c r="E110" s="202">
        <f t="shared" si="14"/>
        <v>0</v>
      </c>
      <c r="F110" s="202">
        <f t="shared" si="14"/>
        <v>0</v>
      </c>
      <c r="G110" s="202">
        <f t="shared" si="14"/>
        <v>0</v>
      </c>
      <c r="H110" s="202">
        <f t="shared" si="14"/>
        <v>0</v>
      </c>
      <c r="I110" s="202">
        <f t="shared" si="14"/>
        <v>0</v>
      </c>
      <c r="J110" s="202">
        <f t="shared" si="14"/>
        <v>0</v>
      </c>
      <c r="K110" s="202">
        <f t="shared" si="14"/>
        <v>0</v>
      </c>
      <c r="L110" s="202">
        <f t="shared" si="14"/>
        <v>0</v>
      </c>
      <c r="M110" s="202">
        <f t="shared" si="14"/>
        <v>0</v>
      </c>
      <c r="N110" s="202">
        <f t="shared" si="14"/>
        <v>0</v>
      </c>
      <c r="O110" s="202">
        <f t="shared" si="14"/>
        <v>0</v>
      </c>
      <c r="P110" s="202">
        <f t="shared" si="14"/>
        <v>0</v>
      </c>
      <c r="Q110" s="202">
        <f t="shared" si="14"/>
        <v>0</v>
      </c>
    </row>
    <row r="111" spans="1:17" x14ac:dyDescent="0.25">
      <c r="A111" s="76" t="s">
        <v>80</v>
      </c>
      <c r="B111" s="202">
        <f t="shared" ref="B111:Q111" si="15">IF(B$35=0,0,B$35/B$31)</f>
        <v>0</v>
      </c>
      <c r="C111" s="202">
        <f t="shared" si="15"/>
        <v>0</v>
      </c>
      <c r="D111" s="202">
        <f t="shared" si="15"/>
        <v>0</v>
      </c>
      <c r="E111" s="202">
        <f t="shared" si="15"/>
        <v>0</v>
      </c>
      <c r="F111" s="202">
        <f t="shared" si="15"/>
        <v>0</v>
      </c>
      <c r="G111" s="202">
        <f t="shared" si="15"/>
        <v>0</v>
      </c>
      <c r="H111" s="202">
        <f t="shared" si="15"/>
        <v>0</v>
      </c>
      <c r="I111" s="202">
        <f t="shared" si="15"/>
        <v>0</v>
      </c>
      <c r="J111" s="202">
        <f t="shared" si="15"/>
        <v>0</v>
      </c>
      <c r="K111" s="202">
        <f t="shared" si="15"/>
        <v>0</v>
      </c>
      <c r="L111" s="202">
        <f t="shared" si="15"/>
        <v>0</v>
      </c>
      <c r="M111" s="202">
        <f t="shared" si="15"/>
        <v>0</v>
      </c>
      <c r="N111" s="202">
        <f t="shared" si="15"/>
        <v>0</v>
      </c>
      <c r="O111" s="202">
        <f t="shared" si="15"/>
        <v>0</v>
      </c>
      <c r="P111" s="202">
        <f t="shared" si="15"/>
        <v>0</v>
      </c>
      <c r="Q111" s="202">
        <f t="shared" si="15"/>
        <v>0</v>
      </c>
    </row>
    <row r="112" spans="1:17" x14ac:dyDescent="0.25">
      <c r="A112" s="129" t="s">
        <v>79</v>
      </c>
      <c r="B112" s="201">
        <f t="shared" ref="B112:Q112" si="16">IF(B$36=0,0,B$36/B$31)</f>
        <v>1.9416063221806851E-3</v>
      </c>
      <c r="C112" s="201">
        <f t="shared" si="16"/>
        <v>2.0238775062885145E-3</v>
      </c>
      <c r="D112" s="201">
        <f t="shared" si="16"/>
        <v>2.1682072321413471E-3</v>
      </c>
      <c r="E112" s="201">
        <f t="shared" si="16"/>
        <v>2.7427238915604135E-3</v>
      </c>
      <c r="F112" s="201">
        <f t="shared" si="16"/>
        <v>3.3458869847936695E-3</v>
      </c>
      <c r="G112" s="201">
        <f t="shared" si="16"/>
        <v>2.8585698485438077E-3</v>
      </c>
      <c r="H112" s="201">
        <f t="shared" si="16"/>
        <v>3.7915709807482684E-3</v>
      </c>
      <c r="I112" s="201">
        <f t="shared" si="16"/>
        <v>5.0676293249444495E-3</v>
      </c>
      <c r="J112" s="201">
        <f t="shared" si="16"/>
        <v>6.1732706022715406E-3</v>
      </c>
      <c r="K112" s="201">
        <f t="shared" si="16"/>
        <v>5.9401363645503373E-3</v>
      </c>
      <c r="L112" s="201">
        <f t="shared" si="16"/>
        <v>5.4821149942609736E-3</v>
      </c>
      <c r="M112" s="201">
        <f t="shared" si="16"/>
        <v>4.7625926724064798E-3</v>
      </c>
      <c r="N112" s="201">
        <f t="shared" si="16"/>
        <v>5.4461192831058462E-3</v>
      </c>
      <c r="O112" s="201">
        <f t="shared" si="16"/>
        <v>6.2464283772542886E-3</v>
      </c>
      <c r="P112" s="201">
        <f t="shared" si="16"/>
        <v>6.656735774704786E-3</v>
      </c>
      <c r="Q112" s="201">
        <f t="shared" si="16"/>
        <v>6.9458143899378752E-3</v>
      </c>
    </row>
    <row r="113" spans="1:17" x14ac:dyDescent="0.25">
      <c r="A113" s="127" t="s">
        <v>238</v>
      </c>
      <c r="B113" s="200">
        <f t="shared" ref="B113:Q113" si="17">IF(B$41=0,0,B$41/B$31)</f>
        <v>2.8929228802255635E-2</v>
      </c>
      <c r="C113" s="200">
        <f t="shared" si="17"/>
        <v>2.8926844130252507E-2</v>
      </c>
      <c r="D113" s="200">
        <f t="shared" si="17"/>
        <v>2.8922660659937934E-2</v>
      </c>
      <c r="E113" s="200">
        <f t="shared" si="17"/>
        <v>2.890600800314317E-2</v>
      </c>
      <c r="F113" s="200">
        <f t="shared" si="17"/>
        <v>2.8888525014933504E-2</v>
      </c>
      <c r="G113" s="200">
        <f t="shared" si="17"/>
        <v>2.8902650149317571E-2</v>
      </c>
      <c r="H113" s="200">
        <f t="shared" si="17"/>
        <v>2.8875606638239182E-2</v>
      </c>
      <c r="I113" s="200">
        <f t="shared" si="17"/>
        <v>2.8838619439856678E-2</v>
      </c>
      <c r="J113" s="200">
        <f t="shared" si="17"/>
        <v>2.8806571866600812E-2</v>
      </c>
      <c r="K113" s="200">
        <f t="shared" si="17"/>
        <v>2.8813329380737666E-2</v>
      </c>
      <c r="L113" s="200">
        <f t="shared" si="17"/>
        <v>2.8826605362485186E-2</v>
      </c>
      <c r="M113" s="200">
        <f t="shared" si="17"/>
        <v>2.8847461081959232E-2</v>
      </c>
      <c r="N113" s="200">
        <f t="shared" si="17"/>
        <v>2.8827648716431717E-2</v>
      </c>
      <c r="O113" s="200">
        <f t="shared" si="17"/>
        <v>2.8804451351383927E-2</v>
      </c>
      <c r="P113" s="200">
        <f t="shared" si="17"/>
        <v>2.8792558383341889E-2</v>
      </c>
      <c r="Q113" s="200">
        <f t="shared" si="17"/>
        <v>2.8784179293045265E-2</v>
      </c>
    </row>
    <row r="114" spans="1:17" x14ac:dyDescent="0.25">
      <c r="A114" s="142" t="s">
        <v>247</v>
      </c>
      <c r="B114" s="199">
        <f t="shared" ref="B114:Q114" si="18">IF(B$42=0,0,B$42/B$31)</f>
        <v>2.8929228802255635E-2</v>
      </c>
      <c r="C114" s="199">
        <f t="shared" si="18"/>
        <v>2.8926844130252507E-2</v>
      </c>
      <c r="D114" s="199">
        <f t="shared" si="18"/>
        <v>2.8922660659937934E-2</v>
      </c>
      <c r="E114" s="199">
        <f t="shared" si="18"/>
        <v>2.890600800314317E-2</v>
      </c>
      <c r="F114" s="199">
        <f t="shared" si="18"/>
        <v>2.8888525014933504E-2</v>
      </c>
      <c r="G114" s="199">
        <f t="shared" si="18"/>
        <v>2.8902650149317571E-2</v>
      </c>
      <c r="H114" s="199">
        <f t="shared" si="18"/>
        <v>2.8875606638239182E-2</v>
      </c>
      <c r="I114" s="199">
        <f t="shared" si="18"/>
        <v>2.8838619439856678E-2</v>
      </c>
      <c r="J114" s="199">
        <f t="shared" si="18"/>
        <v>2.8806571866600812E-2</v>
      </c>
      <c r="K114" s="199">
        <f t="shared" si="18"/>
        <v>2.8813329380737666E-2</v>
      </c>
      <c r="L114" s="199">
        <f t="shared" si="18"/>
        <v>2.8826605362485186E-2</v>
      </c>
      <c r="M114" s="199">
        <f t="shared" si="18"/>
        <v>2.8847461081959232E-2</v>
      </c>
      <c r="N114" s="199">
        <f t="shared" si="18"/>
        <v>2.8827648716431717E-2</v>
      </c>
      <c r="O114" s="199">
        <f t="shared" si="18"/>
        <v>2.8804451351383927E-2</v>
      </c>
      <c r="P114" s="199">
        <f t="shared" si="18"/>
        <v>2.8792558383341889E-2</v>
      </c>
      <c r="Q114" s="199">
        <f t="shared" si="18"/>
        <v>2.8784179293045265E-2</v>
      </c>
    </row>
    <row r="115" spans="1:17" x14ac:dyDescent="0.25">
      <c r="A115" s="142" t="s">
        <v>246</v>
      </c>
      <c r="B115" s="199">
        <f t="shared" ref="B115:Q115" si="19">IF(B$53=0,0,B$53/B$31)</f>
        <v>0</v>
      </c>
      <c r="C115" s="199">
        <f t="shared" si="19"/>
        <v>0</v>
      </c>
      <c r="D115" s="199">
        <f t="shared" si="19"/>
        <v>0</v>
      </c>
      <c r="E115" s="199">
        <f t="shared" si="19"/>
        <v>0</v>
      </c>
      <c r="F115" s="199">
        <f t="shared" si="19"/>
        <v>0</v>
      </c>
      <c r="G115" s="199">
        <f t="shared" si="19"/>
        <v>0</v>
      </c>
      <c r="H115" s="199">
        <f t="shared" si="19"/>
        <v>0</v>
      </c>
      <c r="I115" s="199">
        <f t="shared" si="19"/>
        <v>0</v>
      </c>
      <c r="J115" s="199">
        <f t="shared" si="19"/>
        <v>0</v>
      </c>
      <c r="K115" s="199">
        <f t="shared" si="19"/>
        <v>0</v>
      </c>
      <c r="L115" s="199">
        <f t="shared" si="19"/>
        <v>0</v>
      </c>
      <c r="M115" s="199">
        <f t="shared" si="19"/>
        <v>0</v>
      </c>
      <c r="N115" s="199">
        <f t="shared" si="19"/>
        <v>0</v>
      </c>
      <c r="O115" s="199">
        <f t="shared" si="19"/>
        <v>0</v>
      </c>
      <c r="P115" s="199">
        <f t="shared" si="19"/>
        <v>0</v>
      </c>
      <c r="Q115" s="199">
        <f t="shared" si="19"/>
        <v>0</v>
      </c>
    </row>
    <row r="116" spans="1:17" x14ac:dyDescent="0.25">
      <c r="A116" s="127" t="s">
        <v>237</v>
      </c>
      <c r="B116" s="200">
        <f t="shared" ref="B116:Q116" si="20">IF(B$54=0,0,B$54/B$31)</f>
        <v>0.86787686406766895</v>
      </c>
      <c r="C116" s="200">
        <f t="shared" si="20"/>
        <v>0.86780532390757514</v>
      </c>
      <c r="D116" s="200">
        <f t="shared" si="20"/>
        <v>0.86767981979813802</v>
      </c>
      <c r="E116" s="200">
        <f t="shared" si="20"/>
        <v>0.86718024009429517</v>
      </c>
      <c r="F116" s="200">
        <f t="shared" si="20"/>
        <v>0.86665575044800547</v>
      </c>
      <c r="G116" s="200">
        <f t="shared" si="20"/>
        <v>0.86707950447952709</v>
      </c>
      <c r="H116" s="200">
        <f t="shared" si="20"/>
        <v>0.86626819914717534</v>
      </c>
      <c r="I116" s="200">
        <f t="shared" si="20"/>
        <v>0.86515858319570038</v>
      </c>
      <c r="J116" s="200">
        <f t="shared" si="20"/>
        <v>0.86419715599802471</v>
      </c>
      <c r="K116" s="200">
        <f t="shared" si="20"/>
        <v>0.86439988142212998</v>
      </c>
      <c r="L116" s="200">
        <f t="shared" si="20"/>
        <v>0.86479816087455574</v>
      </c>
      <c r="M116" s="200">
        <f t="shared" si="20"/>
        <v>0.86542383245877696</v>
      </c>
      <c r="N116" s="200">
        <f t="shared" si="20"/>
        <v>0.86482946149295159</v>
      </c>
      <c r="O116" s="200">
        <f t="shared" si="20"/>
        <v>0.86413354054151803</v>
      </c>
      <c r="P116" s="200">
        <f t="shared" si="20"/>
        <v>0.86377675150025668</v>
      </c>
      <c r="Q116" s="200">
        <f t="shared" si="20"/>
        <v>0.86352537879135849</v>
      </c>
    </row>
    <row r="117" spans="1:17" x14ac:dyDescent="0.25">
      <c r="A117" s="142" t="s">
        <v>245</v>
      </c>
      <c r="B117" s="199">
        <f t="shared" ref="B117:Q117" si="21">IF(B$55=0,0,B$55/B$31)</f>
        <v>0.86787686406766895</v>
      </c>
      <c r="C117" s="199">
        <f t="shared" si="21"/>
        <v>0.86780532390757514</v>
      </c>
      <c r="D117" s="199">
        <f t="shared" si="21"/>
        <v>0.86767981979813802</v>
      </c>
      <c r="E117" s="199">
        <f t="shared" si="21"/>
        <v>0.86718024009429517</v>
      </c>
      <c r="F117" s="199">
        <f t="shared" si="21"/>
        <v>0.86665575044800547</v>
      </c>
      <c r="G117" s="199">
        <f t="shared" si="21"/>
        <v>0.86707950447952709</v>
      </c>
      <c r="H117" s="199">
        <f t="shared" si="21"/>
        <v>0.86626819914717534</v>
      </c>
      <c r="I117" s="199">
        <f t="shared" si="21"/>
        <v>0.86515858319570038</v>
      </c>
      <c r="J117" s="199">
        <f t="shared" si="21"/>
        <v>0.86419715599802471</v>
      </c>
      <c r="K117" s="199">
        <f t="shared" si="21"/>
        <v>0.86439988142212998</v>
      </c>
      <c r="L117" s="199">
        <f t="shared" si="21"/>
        <v>0.86479816087455574</v>
      </c>
      <c r="M117" s="199">
        <f t="shared" si="21"/>
        <v>0.86542383245877696</v>
      </c>
      <c r="N117" s="199">
        <f t="shared" si="21"/>
        <v>0.86482946149295159</v>
      </c>
      <c r="O117" s="199">
        <f t="shared" si="21"/>
        <v>0.86413354054151803</v>
      </c>
      <c r="P117" s="199">
        <f t="shared" si="21"/>
        <v>0.86377675150025668</v>
      </c>
      <c r="Q117" s="199">
        <f t="shared" si="21"/>
        <v>0.86352537879135849</v>
      </c>
    </row>
    <row r="118" spans="1:17" x14ac:dyDescent="0.25">
      <c r="A118" s="142" t="s">
        <v>244</v>
      </c>
      <c r="B118" s="199">
        <f t="shared" ref="B118:Q118" si="22">IF(B$66=0,0,B$66/B$31)</f>
        <v>0</v>
      </c>
      <c r="C118" s="199">
        <f t="shared" si="22"/>
        <v>0</v>
      </c>
      <c r="D118" s="199">
        <f t="shared" si="22"/>
        <v>0</v>
      </c>
      <c r="E118" s="199">
        <f t="shared" si="22"/>
        <v>0</v>
      </c>
      <c r="F118" s="199">
        <f t="shared" si="22"/>
        <v>0</v>
      </c>
      <c r="G118" s="199">
        <f t="shared" si="22"/>
        <v>0</v>
      </c>
      <c r="H118" s="199">
        <f t="shared" si="22"/>
        <v>0</v>
      </c>
      <c r="I118" s="199">
        <f t="shared" si="22"/>
        <v>0</v>
      </c>
      <c r="J118" s="199">
        <f t="shared" si="22"/>
        <v>0</v>
      </c>
      <c r="K118" s="199">
        <f t="shared" si="22"/>
        <v>0</v>
      </c>
      <c r="L118" s="199">
        <f t="shared" si="22"/>
        <v>0</v>
      </c>
      <c r="M118" s="199">
        <f t="shared" si="22"/>
        <v>0</v>
      </c>
      <c r="N118" s="199">
        <f t="shared" si="22"/>
        <v>0</v>
      </c>
      <c r="O118" s="199">
        <f t="shared" si="22"/>
        <v>0</v>
      </c>
      <c r="P118" s="199">
        <f t="shared" si="22"/>
        <v>0</v>
      </c>
      <c r="Q118" s="199">
        <f t="shared" si="22"/>
        <v>0</v>
      </c>
    </row>
    <row r="119" spans="1:17" x14ac:dyDescent="0.25">
      <c r="A119" s="127" t="s">
        <v>236</v>
      </c>
      <c r="B119" s="200">
        <f t="shared" ref="B119:Q119" si="23">IF(B$67=0,0,B$67/B$31)</f>
        <v>0.10125230080789473</v>
      </c>
      <c r="C119" s="200">
        <f t="shared" si="23"/>
        <v>0.10124395445588374</v>
      </c>
      <c r="D119" s="200">
        <f t="shared" si="23"/>
        <v>0.10122931230978276</v>
      </c>
      <c r="E119" s="200">
        <f t="shared" si="23"/>
        <v>0.1011710280110011</v>
      </c>
      <c r="F119" s="200">
        <f t="shared" si="23"/>
        <v>0.1011098375522673</v>
      </c>
      <c r="G119" s="200">
        <f t="shared" si="23"/>
        <v>0.10115927552261149</v>
      </c>
      <c r="H119" s="200">
        <f t="shared" si="23"/>
        <v>0.10106462323383711</v>
      </c>
      <c r="I119" s="200">
        <f t="shared" si="23"/>
        <v>0.10093516803949837</v>
      </c>
      <c r="J119" s="200">
        <f t="shared" si="23"/>
        <v>0.10082300153310288</v>
      </c>
      <c r="K119" s="200">
        <f t="shared" si="23"/>
        <v>0.10084665283258182</v>
      </c>
      <c r="L119" s="200">
        <f t="shared" si="23"/>
        <v>0.10089311876869814</v>
      </c>
      <c r="M119" s="200">
        <f t="shared" si="23"/>
        <v>0.10096611378685731</v>
      </c>
      <c r="N119" s="200">
        <f t="shared" si="23"/>
        <v>0.10089677050751097</v>
      </c>
      <c r="O119" s="200">
        <f t="shared" si="23"/>
        <v>0.10081557972984377</v>
      </c>
      <c r="P119" s="200">
        <f t="shared" si="23"/>
        <v>0.10077395434169661</v>
      </c>
      <c r="Q119" s="200">
        <f t="shared" si="23"/>
        <v>0.10074462752565844</v>
      </c>
    </row>
    <row r="120" spans="1:17" x14ac:dyDescent="0.25">
      <c r="A120" s="142" t="s">
        <v>243</v>
      </c>
      <c r="B120" s="199">
        <f t="shared" ref="B120:Q120" si="24">IF(B$68=0,0,B$68/B$31)</f>
        <v>0.10125230080789473</v>
      </c>
      <c r="C120" s="199">
        <f t="shared" si="24"/>
        <v>0.10124395445588374</v>
      </c>
      <c r="D120" s="199">
        <f t="shared" si="24"/>
        <v>0.10122931230978276</v>
      </c>
      <c r="E120" s="199">
        <f t="shared" si="24"/>
        <v>0.1011710280110011</v>
      </c>
      <c r="F120" s="199">
        <f t="shared" si="24"/>
        <v>0.1011098375522673</v>
      </c>
      <c r="G120" s="199">
        <f t="shared" si="24"/>
        <v>0.10115927552261149</v>
      </c>
      <c r="H120" s="199">
        <f t="shared" si="24"/>
        <v>0.10106462323383711</v>
      </c>
      <c r="I120" s="199">
        <f t="shared" si="24"/>
        <v>0.10093516803949837</v>
      </c>
      <c r="J120" s="199">
        <f t="shared" si="24"/>
        <v>0.10082300153310288</v>
      </c>
      <c r="K120" s="199">
        <f t="shared" si="24"/>
        <v>0.10084665283258182</v>
      </c>
      <c r="L120" s="199">
        <f t="shared" si="24"/>
        <v>0.10089311876869814</v>
      </c>
      <c r="M120" s="199">
        <f t="shared" si="24"/>
        <v>0.10096611378685731</v>
      </c>
      <c r="N120" s="199">
        <f t="shared" si="24"/>
        <v>0.10089677050751097</v>
      </c>
      <c r="O120" s="199">
        <f t="shared" si="24"/>
        <v>0.10081557972984377</v>
      </c>
      <c r="P120" s="199">
        <f t="shared" si="24"/>
        <v>0.10077395434169661</v>
      </c>
      <c r="Q120" s="199">
        <f t="shared" si="24"/>
        <v>0.10074462752565844</v>
      </c>
    </row>
    <row r="121" spans="1:17" x14ac:dyDescent="0.25">
      <c r="A121" s="140" t="s">
        <v>242</v>
      </c>
      <c r="B121" s="198">
        <f t="shared" ref="B121:Q121" si="25">IF(B$79=0,0,B$79/B$31)</f>
        <v>0</v>
      </c>
      <c r="C121" s="198">
        <f t="shared" si="25"/>
        <v>0</v>
      </c>
      <c r="D121" s="198">
        <f t="shared" si="25"/>
        <v>0</v>
      </c>
      <c r="E121" s="198">
        <f t="shared" si="25"/>
        <v>0</v>
      </c>
      <c r="F121" s="198">
        <f t="shared" si="25"/>
        <v>0</v>
      </c>
      <c r="G121" s="198">
        <f t="shared" si="25"/>
        <v>0</v>
      </c>
      <c r="H121" s="198">
        <f t="shared" si="25"/>
        <v>0</v>
      </c>
      <c r="I121" s="198">
        <f t="shared" si="25"/>
        <v>0</v>
      </c>
      <c r="J121" s="198">
        <f t="shared" si="25"/>
        <v>0</v>
      </c>
      <c r="K121" s="198">
        <f t="shared" si="25"/>
        <v>0</v>
      </c>
      <c r="L121" s="198">
        <f t="shared" si="25"/>
        <v>0</v>
      </c>
      <c r="M121" s="198">
        <f t="shared" si="25"/>
        <v>0</v>
      </c>
      <c r="N121" s="198">
        <f t="shared" si="25"/>
        <v>0</v>
      </c>
      <c r="O121" s="198">
        <f t="shared" si="25"/>
        <v>0</v>
      </c>
      <c r="P121" s="198">
        <f t="shared" si="25"/>
        <v>0</v>
      </c>
      <c r="Q121" s="198">
        <f t="shared" si="25"/>
        <v>0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0</v>
      </c>
      <c r="C124" s="203">
        <f t="shared" si="27"/>
        <v>0</v>
      </c>
      <c r="D124" s="203">
        <f t="shared" si="27"/>
        <v>0</v>
      </c>
      <c r="E124" s="203">
        <f t="shared" si="27"/>
        <v>0</v>
      </c>
      <c r="F124" s="203">
        <f t="shared" si="27"/>
        <v>0</v>
      </c>
      <c r="G124" s="203">
        <f t="shared" si="27"/>
        <v>0</v>
      </c>
      <c r="H124" s="203">
        <f t="shared" si="27"/>
        <v>0</v>
      </c>
      <c r="I124" s="203">
        <f t="shared" si="27"/>
        <v>0</v>
      </c>
      <c r="J124" s="203">
        <f t="shared" si="27"/>
        <v>0</v>
      </c>
      <c r="K124" s="203">
        <f t="shared" si="27"/>
        <v>0</v>
      </c>
      <c r="L124" s="203">
        <f t="shared" si="27"/>
        <v>0</v>
      </c>
      <c r="M124" s="203">
        <f t="shared" si="27"/>
        <v>0</v>
      </c>
      <c r="N124" s="203">
        <f t="shared" si="27"/>
        <v>0</v>
      </c>
      <c r="O124" s="203">
        <f t="shared" si="27"/>
        <v>0</v>
      </c>
      <c r="P124" s="203">
        <f t="shared" si="27"/>
        <v>0</v>
      </c>
      <c r="Q124" s="203">
        <f t="shared" si="27"/>
        <v>0</v>
      </c>
    </row>
    <row r="125" spans="1:17" x14ac:dyDescent="0.25">
      <c r="A125" s="76" t="s">
        <v>82</v>
      </c>
      <c r="B125" s="202">
        <f t="shared" ref="B125:Q125" si="28">IF(B$83=0,0,B$83/B$81)</f>
        <v>0</v>
      </c>
      <c r="C125" s="202">
        <f t="shared" si="28"/>
        <v>0</v>
      </c>
      <c r="D125" s="202">
        <f t="shared" si="28"/>
        <v>0</v>
      </c>
      <c r="E125" s="202">
        <f t="shared" si="28"/>
        <v>0</v>
      </c>
      <c r="F125" s="202">
        <f t="shared" si="28"/>
        <v>0</v>
      </c>
      <c r="G125" s="202">
        <f t="shared" si="28"/>
        <v>0</v>
      </c>
      <c r="H125" s="202">
        <f t="shared" si="28"/>
        <v>0</v>
      </c>
      <c r="I125" s="202">
        <f t="shared" si="28"/>
        <v>0</v>
      </c>
      <c r="J125" s="202">
        <f t="shared" si="28"/>
        <v>0</v>
      </c>
      <c r="K125" s="202">
        <f t="shared" si="28"/>
        <v>0</v>
      </c>
      <c r="L125" s="202">
        <f t="shared" si="28"/>
        <v>0</v>
      </c>
      <c r="M125" s="202">
        <f t="shared" si="28"/>
        <v>0</v>
      </c>
      <c r="N125" s="202">
        <f t="shared" si="28"/>
        <v>0</v>
      </c>
      <c r="O125" s="202">
        <f t="shared" si="28"/>
        <v>0</v>
      </c>
      <c r="P125" s="202">
        <f t="shared" si="28"/>
        <v>0</v>
      </c>
      <c r="Q125" s="202">
        <f t="shared" si="28"/>
        <v>0</v>
      </c>
    </row>
    <row r="126" spans="1:17" x14ac:dyDescent="0.25">
      <c r="A126" s="76" t="s">
        <v>81</v>
      </c>
      <c r="B126" s="202">
        <f t="shared" ref="B126:Q126" si="29">IF(B$84=0,0,B$84/B$81)</f>
        <v>0</v>
      </c>
      <c r="C126" s="202">
        <f t="shared" si="29"/>
        <v>0</v>
      </c>
      <c r="D126" s="202">
        <f t="shared" si="29"/>
        <v>0</v>
      </c>
      <c r="E126" s="202">
        <f t="shared" si="29"/>
        <v>0</v>
      </c>
      <c r="F126" s="202">
        <f t="shared" si="29"/>
        <v>0</v>
      </c>
      <c r="G126" s="202">
        <f t="shared" si="29"/>
        <v>0</v>
      </c>
      <c r="H126" s="202">
        <f t="shared" si="29"/>
        <v>0</v>
      </c>
      <c r="I126" s="202">
        <f t="shared" si="29"/>
        <v>0</v>
      </c>
      <c r="J126" s="202">
        <f t="shared" si="29"/>
        <v>0</v>
      </c>
      <c r="K126" s="202">
        <f t="shared" si="29"/>
        <v>0</v>
      </c>
      <c r="L126" s="202">
        <f t="shared" si="29"/>
        <v>0</v>
      </c>
      <c r="M126" s="202">
        <f t="shared" si="29"/>
        <v>0</v>
      </c>
      <c r="N126" s="202">
        <f t="shared" si="29"/>
        <v>0</v>
      </c>
      <c r="O126" s="202">
        <f t="shared" si="29"/>
        <v>0</v>
      </c>
      <c r="P126" s="202">
        <f t="shared" si="29"/>
        <v>0</v>
      </c>
      <c r="Q126" s="202">
        <f t="shared" si="29"/>
        <v>0</v>
      </c>
    </row>
    <row r="127" spans="1:17" x14ac:dyDescent="0.25">
      <c r="A127" s="76" t="s">
        <v>80</v>
      </c>
      <c r="B127" s="202">
        <f t="shared" ref="B127:Q127" si="30">IF(B$85=0,0,B$85/B$81)</f>
        <v>0</v>
      </c>
      <c r="C127" s="202">
        <f t="shared" si="30"/>
        <v>0</v>
      </c>
      <c r="D127" s="202">
        <f t="shared" si="30"/>
        <v>0</v>
      </c>
      <c r="E127" s="202">
        <f t="shared" si="30"/>
        <v>0</v>
      </c>
      <c r="F127" s="202">
        <f t="shared" si="30"/>
        <v>0</v>
      </c>
      <c r="G127" s="202">
        <f t="shared" si="30"/>
        <v>0</v>
      </c>
      <c r="H127" s="202">
        <f t="shared" si="30"/>
        <v>0</v>
      </c>
      <c r="I127" s="202">
        <f t="shared" si="30"/>
        <v>0</v>
      </c>
      <c r="J127" s="202">
        <f t="shared" si="30"/>
        <v>0</v>
      </c>
      <c r="K127" s="202">
        <f t="shared" si="30"/>
        <v>0</v>
      </c>
      <c r="L127" s="202">
        <f t="shared" si="30"/>
        <v>0</v>
      </c>
      <c r="M127" s="202">
        <f t="shared" si="30"/>
        <v>0</v>
      </c>
      <c r="N127" s="202">
        <f t="shared" si="30"/>
        <v>0</v>
      </c>
      <c r="O127" s="202">
        <f t="shared" si="30"/>
        <v>0</v>
      </c>
      <c r="P127" s="202">
        <f t="shared" si="30"/>
        <v>0</v>
      </c>
      <c r="Q127" s="202">
        <f t="shared" si="30"/>
        <v>0</v>
      </c>
    </row>
    <row r="128" spans="1:17" x14ac:dyDescent="0.25">
      <c r="A128" s="129" t="s">
        <v>79</v>
      </c>
      <c r="B128" s="201">
        <f t="shared" ref="B128:Q128" si="31">IF(B$86=0,0,B$86/B$81)</f>
        <v>1</v>
      </c>
      <c r="C128" s="201">
        <f t="shared" si="31"/>
        <v>1</v>
      </c>
      <c r="D128" s="201">
        <f t="shared" si="31"/>
        <v>1</v>
      </c>
      <c r="E128" s="201">
        <f t="shared" si="31"/>
        <v>1</v>
      </c>
      <c r="F128" s="201">
        <f t="shared" si="31"/>
        <v>1</v>
      </c>
      <c r="G128" s="201">
        <f t="shared" si="31"/>
        <v>1</v>
      </c>
      <c r="H128" s="201">
        <f t="shared" si="31"/>
        <v>1</v>
      </c>
      <c r="I128" s="201">
        <f t="shared" si="31"/>
        <v>1</v>
      </c>
      <c r="J128" s="201">
        <f t="shared" si="31"/>
        <v>1</v>
      </c>
      <c r="K128" s="201">
        <f t="shared" si="31"/>
        <v>1</v>
      </c>
      <c r="L128" s="201">
        <f t="shared" si="31"/>
        <v>1</v>
      </c>
      <c r="M128" s="201">
        <f t="shared" si="31"/>
        <v>1</v>
      </c>
      <c r="N128" s="201">
        <f t="shared" si="31"/>
        <v>1</v>
      </c>
      <c r="O128" s="201">
        <f t="shared" si="31"/>
        <v>1</v>
      </c>
      <c r="P128" s="201">
        <f t="shared" si="31"/>
        <v>1</v>
      </c>
      <c r="Q128" s="201">
        <f t="shared" si="31"/>
        <v>1</v>
      </c>
    </row>
    <row r="129" spans="1:17" x14ac:dyDescent="0.25">
      <c r="A129" s="72" t="s">
        <v>235</v>
      </c>
      <c r="B129" s="276">
        <f t="shared" ref="B129:Q129" si="32">IF(B$91=0,0,B$91/B$81)</f>
        <v>0</v>
      </c>
      <c r="C129" s="276">
        <f t="shared" si="32"/>
        <v>0</v>
      </c>
      <c r="D129" s="276">
        <f t="shared" si="32"/>
        <v>0</v>
      </c>
      <c r="E129" s="276">
        <f t="shared" si="32"/>
        <v>0</v>
      </c>
      <c r="F129" s="276">
        <f t="shared" si="32"/>
        <v>0</v>
      </c>
      <c r="G129" s="276">
        <f t="shared" si="32"/>
        <v>0</v>
      </c>
      <c r="H129" s="276">
        <f t="shared" si="32"/>
        <v>0</v>
      </c>
      <c r="I129" s="276">
        <f t="shared" si="32"/>
        <v>0</v>
      </c>
      <c r="J129" s="276">
        <f t="shared" si="32"/>
        <v>0</v>
      </c>
      <c r="K129" s="276">
        <f t="shared" si="32"/>
        <v>0</v>
      </c>
      <c r="L129" s="276">
        <f t="shared" si="32"/>
        <v>0</v>
      </c>
      <c r="M129" s="276">
        <f t="shared" si="32"/>
        <v>0</v>
      </c>
      <c r="N129" s="276">
        <f t="shared" si="32"/>
        <v>0</v>
      </c>
      <c r="O129" s="276">
        <f t="shared" si="32"/>
        <v>0</v>
      </c>
      <c r="P129" s="276">
        <f t="shared" si="32"/>
        <v>0</v>
      </c>
      <c r="Q129" s="276">
        <f t="shared" si="32"/>
        <v>0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266" t="s">
        <v>133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>IF(B$5=0,0,B$5/PPA_fec!B$5)</f>
        <v>4.7965117307471328E-3</v>
      </c>
      <c r="C133" s="230">
        <f>IF(C$5=0,0,C$5/PPA_fec!C$5)</f>
        <v>4.8591654813513515E-3</v>
      </c>
      <c r="D133" s="230">
        <f>IF(D$5=0,0,D$5/PPA_fec!D$5)</f>
        <v>4.668503467791592E-3</v>
      </c>
      <c r="E133" s="230">
        <f>IF(E$5=0,0,E$5/PPA_fec!E$5)</f>
        <v>5.5580479210549719E-3</v>
      </c>
      <c r="F133" s="230">
        <f>IF(F$5=0,0,F$5/PPA_fec!F$5)</f>
        <v>6.5325673855530491E-3</v>
      </c>
      <c r="G133" s="230">
        <f>IF(G$5=0,0,G$5/PPA_fec!G$5)</f>
        <v>5.4111287755415393E-3</v>
      </c>
      <c r="H133" s="230">
        <f>IF(H$5=0,0,H$5/PPA_fec!H$5)</f>
        <v>6.4526071258386277E-3</v>
      </c>
      <c r="I133" s="230">
        <f>IF(I$5=0,0,I$5/PPA_fec!I$5)</f>
        <v>7.8111638297822614E-3</v>
      </c>
      <c r="J133" s="230">
        <f>IF(J$5=0,0,J$5/PPA_fec!J$5)</f>
        <v>8.5937489693124793E-3</v>
      </c>
      <c r="K133" s="230">
        <f>IF(K$5=0,0,K$5/PPA_fec!K$5)</f>
        <v>8.3533423244740793E-3</v>
      </c>
      <c r="L133" s="230">
        <f>IF(L$5=0,0,L$5/PPA_fec!L$5)</f>
        <v>8.0362373291277909E-3</v>
      </c>
      <c r="M133" s="230">
        <f>IF(M$5=0,0,M$5/PPA_fec!M$5)</f>
        <v>7.5791436552527557E-3</v>
      </c>
      <c r="N133" s="230">
        <f>IF(N$5=0,0,N$5/PPA_fec!N$5)</f>
        <v>8.1044511649258997E-3</v>
      </c>
      <c r="O133" s="230">
        <f>IF(O$5=0,0,O$5/PPA_fec!O$5)</f>
        <v>1.3160532882513202E-2</v>
      </c>
      <c r="P133" s="230">
        <f>IF(P$5=0,0,P$5/PPA_fec!P$5)</f>
        <v>2.5525290453643563E-2</v>
      </c>
      <c r="Q133" s="230">
        <f>IF(Q$5=0,0,Q$5/PPA_fec!Q$5)</f>
        <v>2.3439819806733004E-2</v>
      </c>
    </row>
    <row r="134" spans="1:17" x14ac:dyDescent="0.25">
      <c r="A134" s="132" t="s">
        <v>83</v>
      </c>
      <c r="B134" s="229">
        <f>IF(B$6=0,0,B$6/PPA_fec!B$6)</f>
        <v>0</v>
      </c>
      <c r="C134" s="229">
        <f>IF(C$6=0,0,C$6/PPA_fec!C$6)</f>
        <v>0</v>
      </c>
      <c r="D134" s="229">
        <f>IF(D$6=0,0,D$6/PPA_fec!D$6)</f>
        <v>0</v>
      </c>
      <c r="E134" s="229">
        <f>IF(E$6=0,0,E$6/PPA_fec!E$6)</f>
        <v>0</v>
      </c>
      <c r="F134" s="229">
        <f>IF(F$6=0,0,F$6/PPA_fec!F$6)</f>
        <v>0</v>
      </c>
      <c r="G134" s="229">
        <f>IF(G$6=0,0,G$6/PPA_fec!G$6)</f>
        <v>0</v>
      </c>
      <c r="H134" s="229">
        <f>IF(H$6=0,0,H$6/PPA_fec!H$6)</f>
        <v>0</v>
      </c>
      <c r="I134" s="229">
        <f>IF(I$6=0,0,I$6/PPA_fec!I$6)</f>
        <v>0</v>
      </c>
      <c r="J134" s="229">
        <f>IF(J$6=0,0,J$6/PPA_fec!J$6)</f>
        <v>0</v>
      </c>
      <c r="K134" s="229">
        <f>IF(K$6=0,0,K$6/PPA_fec!K$6)</f>
        <v>0</v>
      </c>
      <c r="L134" s="229">
        <f>IF(L$6=0,0,L$6/PPA_fec!L$6)</f>
        <v>0</v>
      </c>
      <c r="M134" s="229">
        <f>IF(M$6=0,0,M$6/PPA_fec!M$6)</f>
        <v>0</v>
      </c>
      <c r="N134" s="229">
        <f>IF(N$6=0,0,N$6/PPA_fec!N$6)</f>
        <v>0</v>
      </c>
      <c r="O134" s="229">
        <f>IF(O$6=0,0,O$6/PPA_fec!O$6)</f>
        <v>0</v>
      </c>
      <c r="P134" s="229">
        <f>IF(P$6=0,0,P$6/PPA_fec!P$6)</f>
        <v>0</v>
      </c>
      <c r="Q134" s="229">
        <f>IF(Q$6=0,0,Q$6/PPA_fec!Q$6)</f>
        <v>0</v>
      </c>
    </row>
    <row r="135" spans="1:17" x14ac:dyDescent="0.25">
      <c r="A135" s="76" t="s">
        <v>82</v>
      </c>
      <c r="B135" s="228">
        <f>IF(B$7=0,0,B$7/PPA_fec!B$7)</f>
        <v>0</v>
      </c>
      <c r="C135" s="228">
        <f>IF(C$7=0,0,C$7/PPA_fec!C$7)</f>
        <v>0</v>
      </c>
      <c r="D135" s="228">
        <f>IF(D$7=0,0,D$7/PPA_fec!D$7)</f>
        <v>0</v>
      </c>
      <c r="E135" s="228">
        <f>IF(E$7=0,0,E$7/PPA_fec!E$7)</f>
        <v>0</v>
      </c>
      <c r="F135" s="228">
        <f>IF(F$7=0,0,F$7/PPA_fec!F$7)</f>
        <v>0</v>
      </c>
      <c r="G135" s="228">
        <f>IF(G$7=0,0,G$7/PPA_fec!G$7)</f>
        <v>0</v>
      </c>
      <c r="H135" s="228">
        <f>IF(H$7=0,0,H$7/PPA_fec!H$7)</f>
        <v>0</v>
      </c>
      <c r="I135" s="228">
        <f>IF(I$7=0,0,I$7/PPA_fec!I$7)</f>
        <v>0</v>
      </c>
      <c r="J135" s="228">
        <f>IF(J$7=0,0,J$7/PPA_fec!J$7)</f>
        <v>0</v>
      </c>
      <c r="K135" s="228">
        <f>IF(K$7=0,0,K$7/PPA_fec!K$7)</f>
        <v>0</v>
      </c>
      <c r="L135" s="228">
        <f>IF(L$7=0,0,L$7/PPA_fec!L$7)</f>
        <v>0</v>
      </c>
      <c r="M135" s="228">
        <f>IF(M$7=0,0,M$7/PPA_fec!M$7)</f>
        <v>0</v>
      </c>
      <c r="N135" s="228">
        <f>IF(N$7=0,0,N$7/PPA_fec!N$7)</f>
        <v>0</v>
      </c>
      <c r="O135" s="228">
        <f>IF(O$7=0,0,O$7/PPA_fec!O$7)</f>
        <v>0</v>
      </c>
      <c r="P135" s="228">
        <f>IF(P$7=0,0,P$7/PPA_fec!P$7)</f>
        <v>0</v>
      </c>
      <c r="Q135" s="228">
        <f>IF(Q$7=0,0,Q$7/PPA_fec!Q$7)</f>
        <v>0</v>
      </c>
    </row>
    <row r="136" spans="1:17" x14ac:dyDescent="0.25">
      <c r="A136" s="76" t="s">
        <v>81</v>
      </c>
      <c r="B136" s="228">
        <f>IF(B$8=0,0,B$8/PPA_fec!B$8)</f>
        <v>0</v>
      </c>
      <c r="C136" s="228">
        <f>IF(C$8=0,0,C$8/PPA_fec!C$8)</f>
        <v>0</v>
      </c>
      <c r="D136" s="228">
        <f>IF(D$8=0,0,D$8/PPA_fec!D$8)</f>
        <v>0</v>
      </c>
      <c r="E136" s="228">
        <f>IF(E$8=0,0,E$8/PPA_fec!E$8)</f>
        <v>0</v>
      </c>
      <c r="F136" s="228">
        <f>IF(F$8=0,0,F$8/PPA_fec!F$8)</f>
        <v>0</v>
      </c>
      <c r="G136" s="228">
        <f>IF(G$8=0,0,G$8/PPA_fec!G$8)</f>
        <v>0</v>
      </c>
      <c r="H136" s="228">
        <f>IF(H$8=0,0,H$8/PPA_fec!H$8)</f>
        <v>0</v>
      </c>
      <c r="I136" s="228">
        <f>IF(I$8=0,0,I$8/PPA_fec!I$8)</f>
        <v>0</v>
      </c>
      <c r="J136" s="228">
        <f>IF(J$8=0,0,J$8/PPA_fec!J$8)</f>
        <v>0</v>
      </c>
      <c r="K136" s="228">
        <f>IF(K$8=0,0,K$8/PPA_fec!K$8)</f>
        <v>0</v>
      </c>
      <c r="L136" s="228">
        <f>IF(L$8=0,0,L$8/PPA_fec!L$8)</f>
        <v>0</v>
      </c>
      <c r="M136" s="228">
        <f>IF(M$8=0,0,M$8/PPA_fec!M$8)</f>
        <v>0</v>
      </c>
      <c r="N136" s="228">
        <f>IF(N$8=0,0,N$8/PPA_fec!N$8)</f>
        <v>0</v>
      </c>
      <c r="O136" s="228">
        <f>IF(O$8=0,0,O$8/PPA_fec!O$8)</f>
        <v>0</v>
      </c>
      <c r="P136" s="228">
        <f>IF(P$8=0,0,P$8/PPA_fec!P$8)</f>
        <v>0</v>
      </c>
      <c r="Q136" s="228">
        <f>IF(Q$8=0,0,Q$8/PPA_fec!Q$8)</f>
        <v>0</v>
      </c>
    </row>
    <row r="137" spans="1:17" x14ac:dyDescent="0.25">
      <c r="A137" s="76" t="s">
        <v>80</v>
      </c>
      <c r="B137" s="228">
        <f>IF(B$9=0,0,B$9/PPA_fec!B$9)</f>
        <v>0</v>
      </c>
      <c r="C137" s="228">
        <f>IF(C$9=0,0,C$9/PPA_fec!C$9)</f>
        <v>0</v>
      </c>
      <c r="D137" s="228">
        <f>IF(D$9=0,0,D$9/PPA_fec!D$9)</f>
        <v>0</v>
      </c>
      <c r="E137" s="228">
        <f>IF(E$9=0,0,E$9/PPA_fec!E$9)</f>
        <v>0</v>
      </c>
      <c r="F137" s="228">
        <f>IF(F$9=0,0,F$9/PPA_fec!F$9)</f>
        <v>0</v>
      </c>
      <c r="G137" s="228">
        <f>IF(G$9=0,0,G$9/PPA_fec!G$9)</f>
        <v>0</v>
      </c>
      <c r="H137" s="228">
        <f>IF(H$9=0,0,H$9/PPA_fec!H$9)</f>
        <v>0</v>
      </c>
      <c r="I137" s="228">
        <f>IF(I$9=0,0,I$9/PPA_fec!I$9)</f>
        <v>0</v>
      </c>
      <c r="J137" s="228">
        <f>IF(J$9=0,0,J$9/PPA_fec!J$9)</f>
        <v>0</v>
      </c>
      <c r="K137" s="228">
        <f>IF(K$9=0,0,K$9/PPA_fec!K$9)</f>
        <v>0</v>
      </c>
      <c r="L137" s="228">
        <f>IF(L$9=0,0,L$9/PPA_fec!L$9)</f>
        <v>0</v>
      </c>
      <c r="M137" s="228">
        <f>IF(M$9=0,0,M$9/PPA_fec!M$9)</f>
        <v>0</v>
      </c>
      <c r="N137" s="228">
        <f>IF(N$9=0,0,N$9/PPA_fec!N$9)</f>
        <v>0</v>
      </c>
      <c r="O137" s="228">
        <f>IF(O$9=0,0,O$9/PPA_fec!O$9)</f>
        <v>0</v>
      </c>
      <c r="P137" s="228">
        <f>IF(P$9=0,0,P$9/PPA_fec!P$9)</f>
        <v>0</v>
      </c>
      <c r="Q137" s="228">
        <f>IF(Q$9=0,0,Q$9/PPA_fec!Q$9)</f>
        <v>0</v>
      </c>
    </row>
    <row r="138" spans="1:17" x14ac:dyDescent="0.25">
      <c r="A138" s="129" t="s">
        <v>79</v>
      </c>
      <c r="B138" s="227">
        <f>IF(B$10=0,0,B$10/PPA_fec!B$10)</f>
        <v>0.41177860623416213</v>
      </c>
      <c r="C138" s="227">
        <f>IF(C$10=0,0,C$10/PPA_fec!C$10)</f>
        <v>0.41715740556738706</v>
      </c>
      <c r="D138" s="227">
        <f>IF(D$10=0,0,D$10/PPA_fec!D$10)</f>
        <v>0.40078914825610812</v>
      </c>
      <c r="E138" s="227">
        <f>IF(E$10=0,0,E$10/PPA_fec!E$10)</f>
        <v>0.47715618240720947</v>
      </c>
      <c r="F138" s="227">
        <f>IF(F$10=0,0,F$10/PPA_fec!F$10)</f>
        <v>0.56081828715443882</v>
      </c>
      <c r="G138" s="227">
        <f>IF(G$10=0,0,G$10/PPA_fec!G$10)</f>
        <v>0.46454323275448089</v>
      </c>
      <c r="H138" s="227">
        <f>IF(H$10=0,0,H$10/PPA_fec!H$10)</f>
        <v>0.55395373096285061</v>
      </c>
      <c r="I138" s="227">
        <f>IF(I$10=0,0,I$10/PPA_fec!I$10)</f>
        <v>0.67058527852144434</v>
      </c>
      <c r="J138" s="227">
        <f>IF(J$10=0,0,J$10/PPA_fec!J$10)</f>
        <v>0.73776989853385577</v>
      </c>
      <c r="K138" s="227">
        <f>IF(K$10=0,0,K$10/PPA_fec!K$10)</f>
        <v>0.71713108460030406</v>
      </c>
      <c r="L138" s="227">
        <f>IF(L$10=0,0,L$10/PPA_fec!L$10)</f>
        <v>0.68990774807085387</v>
      </c>
      <c r="M138" s="227">
        <f>IF(M$10=0,0,M$10/PPA_fec!M$10)</f>
        <v>0.65066643969665416</v>
      </c>
      <c r="N138" s="227">
        <f>IF(N$10=0,0,N$10/PPA_fec!N$10)</f>
        <v>0.69576387848554078</v>
      </c>
      <c r="O138" s="227">
        <f>IF(O$10=0,0,O$10/PPA_fec!O$10)</f>
        <v>0.70428573013229245</v>
      </c>
      <c r="P138" s="227">
        <f>IF(P$10=0,0,P$10/PPA_fec!P$10)</f>
        <v>0.75418991710646055</v>
      </c>
      <c r="Q138" s="227">
        <f>IF(Q$10=0,0,Q$10/PPA_fec!Q$10)</f>
        <v>0.77313176056974986</v>
      </c>
    </row>
    <row r="139" spans="1:17" x14ac:dyDescent="0.25">
      <c r="A139" s="127" t="s">
        <v>241</v>
      </c>
      <c r="B139" s="225">
        <f>IF(B$15=0,0,B$15/PPA_fec!B$15)</f>
        <v>0</v>
      </c>
      <c r="C139" s="225">
        <f>IF(C$15=0,0,C$15/PPA_fec!C$15)</f>
        <v>0</v>
      </c>
      <c r="D139" s="225">
        <f>IF(D$15=0,0,D$15/PPA_fec!D$15)</f>
        <v>0</v>
      </c>
      <c r="E139" s="225">
        <f>IF(E$15=0,0,E$15/PPA_fec!E$15)</f>
        <v>0</v>
      </c>
      <c r="F139" s="225">
        <f>IF(F$15=0,0,F$15/PPA_fec!F$15)</f>
        <v>0</v>
      </c>
      <c r="G139" s="225">
        <f>IF(G$15=0,0,G$15/PPA_fec!G$15)</f>
        <v>0</v>
      </c>
      <c r="H139" s="225">
        <f>IF(H$15=0,0,H$15/PPA_fec!H$15)</f>
        <v>0</v>
      </c>
      <c r="I139" s="225">
        <f>IF(I$15=0,0,I$15/PPA_fec!I$15)</f>
        <v>0</v>
      </c>
      <c r="J139" s="225">
        <f>IF(J$15=0,0,J$15/PPA_fec!J$15)</f>
        <v>0</v>
      </c>
      <c r="K139" s="225">
        <f>IF(K$15=0,0,K$15/PPA_fec!K$15)</f>
        <v>0</v>
      </c>
      <c r="L139" s="225">
        <f>IF(L$15=0,0,L$15/PPA_fec!L$15)</f>
        <v>0</v>
      </c>
      <c r="M139" s="225">
        <f>IF(M$15=0,0,M$15/PPA_fec!M$15)</f>
        <v>0</v>
      </c>
      <c r="N139" s="225">
        <f>IF(N$15=0,0,N$15/PPA_fec!N$15)</f>
        <v>0</v>
      </c>
      <c r="O139" s="225">
        <f>IF(O$15=0,0,O$15/PPA_fec!O$15)</f>
        <v>0</v>
      </c>
      <c r="P139" s="225">
        <f>IF(P$15=0,0,P$15/PPA_fec!P$15)</f>
        <v>0</v>
      </c>
      <c r="Q139" s="225">
        <f>IF(Q$15=0,0,Q$15/PPA_fec!Q$15)</f>
        <v>0</v>
      </c>
    </row>
    <row r="140" spans="1:17" x14ac:dyDescent="0.25">
      <c r="A140" s="127" t="s">
        <v>240</v>
      </c>
      <c r="B140" s="226">
        <f>IF(B$16=0,0,B$16/PPA_fec!B$16)</f>
        <v>0</v>
      </c>
      <c r="C140" s="226">
        <f>IF(C$16=0,0,C$16/PPA_fec!C$16)</f>
        <v>0</v>
      </c>
      <c r="D140" s="226">
        <f>IF(D$16=0,0,D$16/PPA_fec!D$16)</f>
        <v>0</v>
      </c>
      <c r="E140" s="226">
        <f>IF(E$16=0,0,E$16/PPA_fec!E$16)</f>
        <v>0</v>
      </c>
      <c r="F140" s="226">
        <f>IF(F$16=0,0,F$16/PPA_fec!F$16)</f>
        <v>0</v>
      </c>
      <c r="G140" s="226">
        <f>IF(G$16=0,0,G$16/PPA_fec!G$16)</f>
        <v>0</v>
      </c>
      <c r="H140" s="226">
        <f>IF(H$16=0,0,H$16/PPA_fec!H$16)</f>
        <v>0</v>
      </c>
      <c r="I140" s="226">
        <f>IF(I$16=0,0,I$16/PPA_fec!I$16)</f>
        <v>0</v>
      </c>
      <c r="J140" s="226">
        <f>IF(J$16=0,0,J$16/PPA_fec!J$16)</f>
        <v>0</v>
      </c>
      <c r="K140" s="226">
        <f>IF(K$16=0,0,K$16/PPA_fec!K$16)</f>
        <v>0</v>
      </c>
      <c r="L140" s="226">
        <f>IF(L$16=0,0,L$16/PPA_fec!L$16)</f>
        <v>0</v>
      </c>
      <c r="M140" s="226">
        <f>IF(M$16=0,0,M$16/PPA_fec!M$16)</f>
        <v>0</v>
      </c>
      <c r="N140" s="226">
        <f>IF(N$16=0,0,N$16/PPA_fec!N$16)</f>
        <v>0</v>
      </c>
      <c r="O140" s="226">
        <f>IF(O$16=0,0,O$16/PPA_fec!O$16)</f>
        <v>5.9577321613657978E-3</v>
      </c>
      <c r="P140" s="226">
        <f>IF(P$16=0,0,P$16/PPA_fec!P$16)</f>
        <v>2.0133612058848234E-2</v>
      </c>
      <c r="Q140" s="226">
        <f>IF(Q$16=0,0,Q$16/PPA_fec!Q$16)</f>
        <v>1.7358653361670792E-2</v>
      </c>
    </row>
    <row r="141" spans="1:17" x14ac:dyDescent="0.25">
      <c r="A141" s="72" t="s">
        <v>239</v>
      </c>
      <c r="B141" s="258">
        <f>IF(B$29=0,0,B$29/PPA_fec!B$29)</f>
        <v>0</v>
      </c>
      <c r="C141" s="258">
        <f>IF(C$29=0,0,C$29/PPA_fec!C$29)</f>
        <v>0</v>
      </c>
      <c r="D141" s="258">
        <f>IF(D$29=0,0,D$29/PPA_fec!D$29)</f>
        <v>0</v>
      </c>
      <c r="E141" s="258">
        <f>IF(E$29=0,0,E$29/PPA_fec!E$29)</f>
        <v>0</v>
      </c>
      <c r="F141" s="258">
        <f>IF(F$29=0,0,F$29/PPA_fec!F$29)</f>
        <v>0</v>
      </c>
      <c r="G141" s="258">
        <f>IF(G$29=0,0,G$29/PPA_fec!G$29)</f>
        <v>0</v>
      </c>
      <c r="H141" s="258">
        <f>IF(H$29=0,0,H$29/PPA_fec!H$29)</f>
        <v>0</v>
      </c>
      <c r="I141" s="258">
        <f>IF(I$29=0,0,I$29/PPA_fec!I$29)</f>
        <v>0</v>
      </c>
      <c r="J141" s="258">
        <f>IF(J$29=0,0,J$29/PPA_fec!J$29)</f>
        <v>0</v>
      </c>
      <c r="K141" s="258">
        <f>IF(K$29=0,0,K$29/PPA_fec!K$29)</f>
        <v>0</v>
      </c>
      <c r="L141" s="258">
        <f>IF(L$29=0,0,L$29/PPA_fec!L$29)</f>
        <v>0</v>
      </c>
      <c r="M141" s="258">
        <f>IF(M$29=0,0,M$29/PPA_fec!M$29)</f>
        <v>0</v>
      </c>
      <c r="N141" s="258">
        <f>IF(N$29=0,0,N$29/PPA_fec!N$29)</f>
        <v>0</v>
      </c>
      <c r="O141" s="258">
        <f>IF(O$29=0,0,O$29/PPA_fec!O$29)</f>
        <v>0</v>
      </c>
      <c r="P141" s="258">
        <f>IF(P$29=0,0,P$29/PPA_fec!P$29)</f>
        <v>0</v>
      </c>
      <c r="Q141" s="258">
        <f>IF(Q$29=0,0,Q$29/PPA_fec!Q$29)</f>
        <v>0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>IF(B$31=0,0,B$31/PPA_fec!B$31)</f>
        <v>2.6152728307844253</v>
      </c>
      <c r="C143" s="230">
        <f>IF(C$31=0,0,C$31/PPA_fec!C$31)</f>
        <v>2.541734210845132</v>
      </c>
      <c r="D143" s="230">
        <f>IF(D$31=0,0,D$31/PPA_fec!D$31)</f>
        <v>2.2794473509746784</v>
      </c>
      <c r="E143" s="230">
        <f>IF(E$31=0,0,E$31/PPA_fec!E$31)</f>
        <v>2.145323874418863</v>
      </c>
      <c r="F143" s="230">
        <f>IF(F$31=0,0,F$31/PPA_fec!F$31)</f>
        <v>2.0669277658401817</v>
      </c>
      <c r="G143" s="230">
        <f>IF(G$31=0,0,G$31/PPA_fec!G$31)</f>
        <v>2.003972370832976</v>
      </c>
      <c r="H143" s="230">
        <f>IF(H$31=0,0,H$31/PPA_fec!H$31)</f>
        <v>1.8016428451374686</v>
      </c>
      <c r="I143" s="230">
        <f>IF(I$31=0,0,I$31/PPA_fec!I$31)</f>
        <v>1.6317873974255019</v>
      </c>
      <c r="J143" s="230">
        <f>IF(J$31=0,0,J$31/PPA_fec!J$31)</f>
        <v>1.4737371031048263</v>
      </c>
      <c r="K143" s="230">
        <f>IF(K$31=0,0,K$31/PPA_fec!K$31)</f>
        <v>1.4887320324793831</v>
      </c>
      <c r="L143" s="230">
        <f>IF(L$31=0,0,L$31/PPA_fec!L$31)</f>
        <v>1.5518769457774804</v>
      </c>
      <c r="M143" s="230">
        <f>IF(M$31=0,0,M$31/PPA_fec!M$31)</f>
        <v>1.6847263477158378</v>
      </c>
      <c r="N143" s="230">
        <f>IF(N$31=0,0,N$31/PPA_fec!N$31)</f>
        <v>1.5753937894695653</v>
      </c>
      <c r="O143" s="230">
        <f>IF(O$31=0,0,O$31/PPA_fec!O$31)</f>
        <v>1.3903736374959941</v>
      </c>
      <c r="P143" s="230">
        <f>IF(P$31=0,0,P$31/PPA_fec!P$31)</f>
        <v>1.3971203011869808</v>
      </c>
      <c r="Q143" s="230">
        <f>IF(Q$31=0,0,Q$31/PPA_fec!Q$31)</f>
        <v>1.3726023598358246</v>
      </c>
    </row>
    <row r="144" spans="1:17" x14ac:dyDescent="0.25">
      <c r="A144" s="132" t="s">
        <v>83</v>
      </c>
      <c r="B144" s="229">
        <f>IF(B$32=0,0,B$32/PPA_fec!B$32)</f>
        <v>0</v>
      </c>
      <c r="C144" s="229">
        <f>IF(C$32=0,0,C$32/PPA_fec!C$32)</f>
        <v>0</v>
      </c>
      <c r="D144" s="229">
        <f>IF(D$32=0,0,D$32/PPA_fec!D$32)</f>
        <v>0</v>
      </c>
      <c r="E144" s="229">
        <f>IF(E$32=0,0,E$32/PPA_fec!E$32)</f>
        <v>0</v>
      </c>
      <c r="F144" s="229">
        <f>IF(F$32=0,0,F$32/PPA_fec!F$32)</f>
        <v>0</v>
      </c>
      <c r="G144" s="229">
        <f>IF(G$32=0,0,G$32/PPA_fec!G$32)</f>
        <v>0</v>
      </c>
      <c r="H144" s="229">
        <f>IF(H$32=0,0,H$32/PPA_fec!H$32)</f>
        <v>0</v>
      </c>
      <c r="I144" s="229">
        <f>IF(I$32=0,0,I$32/PPA_fec!I$32)</f>
        <v>0</v>
      </c>
      <c r="J144" s="229">
        <f>IF(J$32=0,0,J$32/PPA_fec!J$32)</f>
        <v>0</v>
      </c>
      <c r="K144" s="229">
        <f>IF(K$32=0,0,K$32/PPA_fec!K$32)</f>
        <v>0</v>
      </c>
      <c r="L144" s="229">
        <f>IF(L$32=0,0,L$32/PPA_fec!L$32)</f>
        <v>0</v>
      </c>
      <c r="M144" s="229">
        <f>IF(M$32=0,0,M$32/PPA_fec!M$32)</f>
        <v>0</v>
      </c>
      <c r="N144" s="229">
        <f>IF(N$32=0,0,N$32/PPA_fec!N$32)</f>
        <v>0</v>
      </c>
      <c r="O144" s="229">
        <f>IF(O$32=0,0,O$32/PPA_fec!O$32)</f>
        <v>0</v>
      </c>
      <c r="P144" s="229">
        <f>IF(P$32=0,0,P$32/PPA_fec!P$32)</f>
        <v>0</v>
      </c>
      <c r="Q144" s="229">
        <f>IF(Q$32=0,0,Q$32/PPA_fec!Q$32)</f>
        <v>0</v>
      </c>
    </row>
    <row r="145" spans="1:17" x14ac:dyDescent="0.25">
      <c r="A145" s="76" t="s">
        <v>82</v>
      </c>
      <c r="B145" s="228">
        <f>IF(B$33=0,0,B$33/PPA_fec!B$33)</f>
        <v>0</v>
      </c>
      <c r="C145" s="228">
        <f>IF(C$33=0,0,C$33/PPA_fec!C$33)</f>
        <v>0</v>
      </c>
      <c r="D145" s="228">
        <f>IF(D$33=0,0,D$33/PPA_fec!D$33)</f>
        <v>0</v>
      </c>
      <c r="E145" s="228">
        <f>IF(E$33=0,0,E$33/PPA_fec!E$33)</f>
        <v>0</v>
      </c>
      <c r="F145" s="228">
        <f>IF(F$33=0,0,F$33/PPA_fec!F$33)</f>
        <v>0</v>
      </c>
      <c r="G145" s="228">
        <f>IF(G$33=0,0,G$33/PPA_fec!G$33)</f>
        <v>0</v>
      </c>
      <c r="H145" s="228">
        <f>IF(H$33=0,0,H$33/PPA_fec!H$33)</f>
        <v>0</v>
      </c>
      <c r="I145" s="228">
        <f>IF(I$33=0,0,I$33/PPA_fec!I$33)</f>
        <v>0</v>
      </c>
      <c r="J145" s="228">
        <f>IF(J$33=0,0,J$33/PPA_fec!J$33)</f>
        <v>0</v>
      </c>
      <c r="K145" s="228">
        <f>IF(K$33=0,0,K$33/PPA_fec!K$33)</f>
        <v>0</v>
      </c>
      <c r="L145" s="228">
        <f>IF(L$33=0,0,L$33/PPA_fec!L$33)</f>
        <v>0</v>
      </c>
      <c r="M145" s="228">
        <f>IF(M$33=0,0,M$33/PPA_fec!M$33)</f>
        <v>0</v>
      </c>
      <c r="N145" s="228">
        <f>IF(N$33=0,0,N$33/PPA_fec!N$33)</f>
        <v>0</v>
      </c>
      <c r="O145" s="228">
        <f>IF(O$33=0,0,O$33/PPA_fec!O$33)</f>
        <v>0</v>
      </c>
      <c r="P145" s="228">
        <f>IF(P$33=0,0,P$33/PPA_fec!P$33)</f>
        <v>0</v>
      </c>
      <c r="Q145" s="228">
        <f>IF(Q$33=0,0,Q$33/PPA_fec!Q$33)</f>
        <v>0</v>
      </c>
    </row>
    <row r="146" spans="1:17" x14ac:dyDescent="0.25">
      <c r="A146" s="76" t="s">
        <v>81</v>
      </c>
      <c r="B146" s="228">
        <f>IF(B$34=0,0,B$34/PPA_fec!B$34)</f>
        <v>0</v>
      </c>
      <c r="C146" s="228">
        <f>IF(C$34=0,0,C$34/PPA_fec!C$34)</f>
        <v>0</v>
      </c>
      <c r="D146" s="228">
        <f>IF(D$34=0,0,D$34/PPA_fec!D$34)</f>
        <v>0</v>
      </c>
      <c r="E146" s="228">
        <f>IF(E$34=0,0,E$34/PPA_fec!E$34)</f>
        <v>0</v>
      </c>
      <c r="F146" s="228">
        <f>IF(F$34=0,0,F$34/PPA_fec!F$34)</f>
        <v>0</v>
      </c>
      <c r="G146" s="228">
        <f>IF(G$34=0,0,G$34/PPA_fec!G$34)</f>
        <v>0</v>
      </c>
      <c r="H146" s="228">
        <f>IF(H$34=0,0,H$34/PPA_fec!H$34)</f>
        <v>0</v>
      </c>
      <c r="I146" s="228">
        <f>IF(I$34=0,0,I$34/PPA_fec!I$34)</f>
        <v>0</v>
      </c>
      <c r="J146" s="228">
        <f>IF(J$34=0,0,J$34/PPA_fec!J$34)</f>
        <v>0</v>
      </c>
      <c r="K146" s="228">
        <f>IF(K$34=0,0,K$34/PPA_fec!K$34)</f>
        <v>0</v>
      </c>
      <c r="L146" s="228">
        <f>IF(L$34=0,0,L$34/PPA_fec!L$34)</f>
        <v>0</v>
      </c>
      <c r="M146" s="228">
        <f>IF(M$34=0,0,M$34/PPA_fec!M$34)</f>
        <v>0</v>
      </c>
      <c r="N146" s="228">
        <f>IF(N$34=0,0,N$34/PPA_fec!N$34)</f>
        <v>0</v>
      </c>
      <c r="O146" s="228">
        <f>IF(O$34=0,0,O$34/PPA_fec!O$34)</f>
        <v>0</v>
      </c>
      <c r="P146" s="228">
        <f>IF(P$34=0,0,P$34/PPA_fec!P$34)</f>
        <v>0</v>
      </c>
      <c r="Q146" s="228">
        <f>IF(Q$34=0,0,Q$34/PPA_fec!Q$34)</f>
        <v>0</v>
      </c>
    </row>
    <row r="147" spans="1:17" x14ac:dyDescent="0.25">
      <c r="A147" s="76" t="s">
        <v>80</v>
      </c>
      <c r="B147" s="228">
        <f>IF(B$35=0,0,B$35/PPA_fec!B$35)</f>
        <v>0</v>
      </c>
      <c r="C147" s="228">
        <f>IF(C$35=0,0,C$35/PPA_fec!C$35)</f>
        <v>0</v>
      </c>
      <c r="D147" s="228">
        <f>IF(D$35=0,0,D$35/PPA_fec!D$35)</f>
        <v>0</v>
      </c>
      <c r="E147" s="228">
        <f>IF(E$35=0,0,E$35/PPA_fec!E$35)</f>
        <v>0</v>
      </c>
      <c r="F147" s="228">
        <f>IF(F$35=0,0,F$35/PPA_fec!F$35)</f>
        <v>0</v>
      </c>
      <c r="G147" s="228">
        <f>IF(G$35=0,0,G$35/PPA_fec!G$35)</f>
        <v>0</v>
      </c>
      <c r="H147" s="228">
        <f>IF(H$35=0,0,H$35/PPA_fec!H$35)</f>
        <v>0</v>
      </c>
      <c r="I147" s="228">
        <f>IF(I$35=0,0,I$35/PPA_fec!I$35)</f>
        <v>0</v>
      </c>
      <c r="J147" s="228">
        <f>IF(J$35=0,0,J$35/PPA_fec!J$35)</f>
        <v>0</v>
      </c>
      <c r="K147" s="228">
        <f>IF(K$35=0,0,K$35/PPA_fec!K$35)</f>
        <v>0</v>
      </c>
      <c r="L147" s="228">
        <f>IF(L$35=0,0,L$35/PPA_fec!L$35)</f>
        <v>0</v>
      </c>
      <c r="M147" s="228">
        <f>IF(M$35=0,0,M$35/PPA_fec!M$35)</f>
        <v>0</v>
      </c>
      <c r="N147" s="228">
        <f>IF(N$35=0,0,N$35/PPA_fec!N$35)</f>
        <v>0</v>
      </c>
      <c r="O147" s="228">
        <f>IF(O$35=0,0,O$35/PPA_fec!O$35)</f>
        <v>0</v>
      </c>
      <c r="P147" s="228">
        <f>IF(P$35=0,0,P$35/PPA_fec!P$35)</f>
        <v>0</v>
      </c>
      <c r="Q147" s="228">
        <f>IF(Q$35=0,0,Q$35/PPA_fec!Q$35)</f>
        <v>0</v>
      </c>
    </row>
    <row r="148" spans="1:17" x14ac:dyDescent="0.25">
      <c r="A148" s="129" t="s">
        <v>79</v>
      </c>
      <c r="B148" s="227">
        <f>IF(B$36=0,0,B$36/PPA_fec!B$36)</f>
        <v>0.41177860623416213</v>
      </c>
      <c r="C148" s="227">
        <f>IF(C$36=0,0,C$36/PPA_fec!C$36)</f>
        <v>0.41715740556738712</v>
      </c>
      <c r="D148" s="227">
        <f>IF(D$36=0,0,D$36/PPA_fec!D$36)</f>
        <v>0.40078914825610829</v>
      </c>
      <c r="E148" s="227">
        <f>IF(E$36=0,0,E$36/PPA_fec!E$36)</f>
        <v>0.47715618240720953</v>
      </c>
      <c r="F148" s="227">
        <f>IF(F$36=0,0,F$36/PPA_fec!F$36)</f>
        <v>0.56081828715443871</v>
      </c>
      <c r="G148" s="227">
        <f>IF(G$36=0,0,G$36/PPA_fec!G$36)</f>
        <v>0.46454323275448095</v>
      </c>
      <c r="H148" s="227">
        <f>IF(H$36=0,0,H$36/PPA_fec!H$36)</f>
        <v>0.55395373096285061</v>
      </c>
      <c r="I148" s="227">
        <f>IF(I$36=0,0,I$36/PPA_fec!I$36)</f>
        <v>0.67058527852144434</v>
      </c>
      <c r="J148" s="227">
        <f>IF(J$36=0,0,J$36/PPA_fec!J$36)</f>
        <v>0.73776989853385577</v>
      </c>
      <c r="K148" s="227">
        <f>IF(K$36=0,0,K$36/PPA_fec!K$36)</f>
        <v>0.71713108460030417</v>
      </c>
      <c r="L148" s="227">
        <f>IF(L$36=0,0,L$36/PPA_fec!L$36)</f>
        <v>0.68990774807085375</v>
      </c>
      <c r="M148" s="227">
        <f>IF(M$36=0,0,M$36/PPA_fec!M$36)</f>
        <v>0.65066643969665416</v>
      </c>
      <c r="N148" s="227">
        <f>IF(N$36=0,0,N$36/PPA_fec!N$36)</f>
        <v>0.69576387848554067</v>
      </c>
      <c r="O148" s="227">
        <f>IF(O$36=0,0,O$36/PPA_fec!O$36)</f>
        <v>0.70428573013229268</v>
      </c>
      <c r="P148" s="227">
        <f>IF(P$36=0,0,P$36/PPA_fec!P$36)</f>
        <v>0.75418991710646066</v>
      </c>
      <c r="Q148" s="227">
        <f>IF(Q$36=0,0,Q$36/PPA_fec!Q$36)</f>
        <v>0.77313176056974986</v>
      </c>
    </row>
    <row r="149" spans="1:17" x14ac:dyDescent="0.25">
      <c r="A149" s="127" t="s">
        <v>238</v>
      </c>
      <c r="B149" s="225">
        <f>IF(B$41=0,0,B$41/PPA_fec!B$41)</f>
        <v>2.5694137042075047</v>
      </c>
      <c r="C149" s="225">
        <f>IF(C$41=0,0,C$41/PPA_fec!C$41)</f>
        <v>2.2827056596663384</v>
      </c>
      <c r="D149" s="225">
        <f>IF(D$41=0,0,D$41/PPA_fec!D$41)</f>
        <v>1.9062838633487553</v>
      </c>
      <c r="E149" s="225">
        <f>IF(E$41=0,0,E$41/PPA_fec!E$41)</f>
        <v>1.6910673929583884</v>
      </c>
      <c r="F149" s="225">
        <f>IF(F$41=0,0,F$41/PPA_fec!F$41)</f>
        <v>1.6660005642085141</v>
      </c>
      <c r="G149" s="225">
        <f>IF(G$41=0,0,G$41/PPA_fec!G$41)</f>
        <v>1.4570960783154143</v>
      </c>
      <c r="H149" s="225">
        <f>IF(H$41=0,0,H$41/PPA_fec!H$41)</f>
        <v>1.2429869924420687</v>
      </c>
      <c r="I149" s="225">
        <f>IF(I$41=0,0,I$41/PPA_fec!I$41)</f>
        <v>1.0415587939533475</v>
      </c>
      <c r="J149" s="225">
        <f>IF(J$41=0,0,J$41/PPA_fec!J$41)</f>
        <v>0.92737538027160393</v>
      </c>
      <c r="K149" s="225">
        <f>IF(K$41=0,0,K$41/PPA_fec!K$41)</f>
        <v>0.85058010084384439</v>
      </c>
      <c r="L149" s="225">
        <f>IF(L$41=0,0,L$41/PPA_fec!L$41)</f>
        <v>0.84837970769684046</v>
      </c>
      <c r="M149" s="225">
        <f>IF(M$41=0,0,M$41/PPA_fec!M$41)</f>
        <v>0.93673104615501779</v>
      </c>
      <c r="N149" s="225">
        <f>IF(N$41=0,0,N$41/PPA_fec!N$41)</f>
        <v>0.81397551638217913</v>
      </c>
      <c r="O149" s="225">
        <f>IF(O$41=0,0,O$41/PPA_fec!O$41)</f>
        <v>0.78998061744346337</v>
      </c>
      <c r="P149" s="225">
        <f>IF(P$41=0,0,P$41/PPA_fec!P$41)</f>
        <v>0.78252685334002881</v>
      </c>
      <c r="Q149" s="225">
        <f>IF(Q$41=0,0,Q$41/PPA_fec!Q$41)</f>
        <v>0.76988480179231</v>
      </c>
    </row>
    <row r="150" spans="1:17" x14ac:dyDescent="0.25">
      <c r="A150" s="127" t="s">
        <v>237</v>
      </c>
      <c r="B150" s="226">
        <f>IF(B$54=0,0,B$54/PPA_fec!B$54)</f>
        <v>2.7962376021896054</v>
      </c>
      <c r="C150" s="226">
        <f>IF(C$54=0,0,C$54/PPA_fec!C$54)</f>
        <v>2.7509357922855968</v>
      </c>
      <c r="D150" s="226">
        <f>IF(D$54=0,0,D$54/PPA_fec!D$54)</f>
        <v>2.4747287174494206</v>
      </c>
      <c r="E150" s="226">
        <f>IF(E$54=0,0,E$54/PPA_fec!E$54)</f>
        <v>2.3344448744601083</v>
      </c>
      <c r="F150" s="226">
        <f>IF(F$54=0,0,F$54/PPA_fec!F$54)</f>
        <v>2.2452171971331087</v>
      </c>
      <c r="G150" s="226">
        <f>IF(G$54=0,0,G$54/PPA_fec!G$54)</f>
        <v>2.189641767272466</v>
      </c>
      <c r="H150" s="226">
        <f>IF(H$54=0,0,H$54/PPA_fec!H$54)</f>
        <v>1.9724470745068692</v>
      </c>
      <c r="I150" s="226">
        <f>IF(I$54=0,0,I$54/PPA_fec!I$54)</f>
        <v>1.7924509053350217</v>
      </c>
      <c r="J150" s="226">
        <f>IF(J$54=0,0,J$54/PPA_fec!J$54)</f>
        <v>1.6183832580432345</v>
      </c>
      <c r="K150" s="226">
        <f>IF(K$54=0,0,K$54/PPA_fec!K$54)</f>
        <v>1.6458856560406423</v>
      </c>
      <c r="L150" s="226">
        <f>IF(L$54=0,0,L$54/PPA_fec!L$54)</f>
        <v>1.7220312031478253</v>
      </c>
      <c r="M150" s="226">
        <f>IF(M$54=0,0,M$54/PPA_fec!M$54)</f>
        <v>1.8685744408299287</v>
      </c>
      <c r="N150" s="226">
        <f>IF(N$54=0,0,N$54/PPA_fec!N$54)</f>
        <v>1.75574498510776</v>
      </c>
      <c r="O150" s="226">
        <f>IF(O$54=0,0,O$54/PPA_fec!O$54)</f>
        <v>1.537242020418649</v>
      </c>
      <c r="P150" s="226">
        <f>IF(P$54=0,0,P$54/PPA_fec!P$54)</f>
        <v>1.5456005426397978</v>
      </c>
      <c r="Q150" s="226">
        <f>IF(Q$54=0,0,Q$54/PPA_fec!Q$54)</f>
        <v>1.5178483036645329</v>
      </c>
    </row>
    <row r="151" spans="1:17" x14ac:dyDescent="0.25">
      <c r="A151" s="72" t="s">
        <v>236</v>
      </c>
      <c r="B151" s="258">
        <f>IF(B$67=0,0,B$67/PPA_fec!B$67)</f>
        <v>2.7811873669398017</v>
      </c>
      <c r="C151" s="258">
        <f>IF(C$67=0,0,C$67/PPA_fec!C$67)</f>
        <v>2.7167755089720851</v>
      </c>
      <c r="D151" s="258">
        <f>IF(D$67=0,0,D$67/PPA_fec!D$67)</f>
        <v>2.430304506074044</v>
      </c>
      <c r="E151" s="258">
        <f>IF(E$67=0,0,E$67/PPA_fec!E$67)</f>
        <v>2.2812420635148731</v>
      </c>
      <c r="F151" s="258">
        <f>IF(F$67=0,0,F$67/PPA_fec!F$67)</f>
        <v>2.1983656351837988</v>
      </c>
      <c r="G151" s="258">
        <f>IF(G$67=0,0,G$67/PPA_fec!G$67)</f>
        <v>2.1241787740027966</v>
      </c>
      <c r="H151" s="258">
        <f>IF(H$67=0,0,H$67/PPA_fec!H$67)</f>
        <v>1.9039535425912222</v>
      </c>
      <c r="I151" s="258">
        <f>IF(I$67=0,0,I$67/PPA_fec!I$67)</f>
        <v>1.7165899037036736</v>
      </c>
      <c r="J151" s="258">
        <f>IF(J$67=0,0,J$67/PPA_fec!J$67)</f>
        <v>1.5476912947595822</v>
      </c>
      <c r="K151" s="258">
        <f>IF(K$67=0,0,K$67/PPA_fec!K$67)</f>
        <v>1.5566636761497032</v>
      </c>
      <c r="L151" s="258">
        <f>IF(L$67=0,0,L$67/PPA_fec!L$67)</f>
        <v>1.6197813675347885</v>
      </c>
      <c r="M151" s="258">
        <f>IF(M$67=0,0,M$67/PPA_fec!M$67)</f>
        <v>1.7611780823530092</v>
      </c>
      <c r="N151" s="258">
        <f>IF(N$67=0,0,N$67/PPA_fec!N$67)</f>
        <v>1.6394678215723475</v>
      </c>
      <c r="O151" s="258">
        <f>IF(O$67=0,0,O$67/PPA_fec!O$67)</f>
        <v>1.452990608186618</v>
      </c>
      <c r="P151" s="258">
        <f>IF(P$67=0,0,P$67/PPA_fec!P$67)</f>
        <v>1.4584221706855511</v>
      </c>
      <c r="Q151" s="258">
        <f>IF(Q$67=0,0,Q$67/PPA_fec!Q$67)</f>
        <v>1.4325347388459715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>IF(B$81=0,0,B$81/PPA_fec!B$81)</f>
        <v>7.853368693918146E-2</v>
      </c>
      <c r="C153" s="230">
        <f>IF(C$81=0,0,C$81/PPA_fec!C$81)</f>
        <v>7.9559522027622065E-2</v>
      </c>
      <c r="D153" s="230">
        <f>IF(D$81=0,0,D$81/PPA_fec!D$81)</f>
        <v>7.6437796964778593E-2</v>
      </c>
      <c r="E153" s="230">
        <f>IF(E$81=0,0,E$81/PPA_fec!E$81)</f>
        <v>9.1002382549601052E-2</v>
      </c>
      <c r="F153" s="230">
        <f>IF(F$81=0,0,F$81/PPA_fec!F$81)</f>
        <v>0.10695827108635435</v>
      </c>
      <c r="G153" s="230">
        <f>IF(G$81=0,0,G$81/PPA_fec!G$81)</f>
        <v>8.859686311655951E-2</v>
      </c>
      <c r="H153" s="230">
        <f>IF(H$81=0,0,H$81/PPA_fec!H$81)</f>
        <v>0.10564907507965347</v>
      </c>
      <c r="I153" s="230">
        <f>IF(I$81=0,0,I$81/PPA_fec!I$81)</f>
        <v>0.12789283739398366</v>
      </c>
      <c r="J153" s="230">
        <f>IF(J$81=0,0,J$81/PPA_fec!J$81)</f>
        <v>0.14070616920700699</v>
      </c>
      <c r="K153" s="230">
        <f>IF(K$81=0,0,K$81/PPA_fec!K$81)</f>
        <v>0.13676997114398312</v>
      </c>
      <c r="L153" s="230">
        <f>IF(L$81=0,0,L$81/PPA_fec!L$81)</f>
        <v>0.1315779845859732</v>
      </c>
      <c r="M153" s="230">
        <f>IF(M$81=0,0,M$81/PPA_fec!M$81)</f>
        <v>0.12409395170935794</v>
      </c>
      <c r="N153" s="230">
        <f>IF(N$81=0,0,N$81/PPA_fec!N$81)</f>
        <v>0.13269485541340156</v>
      </c>
      <c r="O153" s="230">
        <f>IF(O$81=0,0,O$81/PPA_fec!O$81)</f>
        <v>0.13432012787592376</v>
      </c>
      <c r="P153" s="230">
        <f>IF(P$81=0,0,P$81/PPA_fec!P$81)</f>
        <v>0.14383776608599388</v>
      </c>
      <c r="Q153" s="230">
        <f>IF(Q$81=0,0,Q$81/PPA_fec!Q$81)</f>
        <v>0.14745032094454094</v>
      </c>
    </row>
    <row r="154" spans="1:17" x14ac:dyDescent="0.25">
      <c r="A154" s="132" t="s">
        <v>83</v>
      </c>
      <c r="B154" s="275">
        <f>IF(B$82=0,0,B$82/PPA_fec!B$82)</f>
        <v>0</v>
      </c>
      <c r="C154" s="275">
        <f>IF(C$82=0,0,C$82/PPA_fec!C$82)</f>
        <v>0</v>
      </c>
      <c r="D154" s="275">
        <f>IF(D$82=0,0,D$82/PPA_fec!D$82)</f>
        <v>0</v>
      </c>
      <c r="E154" s="275">
        <f>IF(E$82=0,0,E$82/PPA_fec!E$82)</f>
        <v>0</v>
      </c>
      <c r="F154" s="275">
        <f>IF(F$82=0,0,F$82/PPA_fec!F$82)</f>
        <v>0</v>
      </c>
      <c r="G154" s="275">
        <f>IF(G$82=0,0,G$82/PPA_fec!G$82)</f>
        <v>0</v>
      </c>
      <c r="H154" s="275">
        <f>IF(H$82=0,0,H$82/PPA_fec!H$82)</f>
        <v>0</v>
      </c>
      <c r="I154" s="275">
        <f>IF(I$82=0,0,I$82/PPA_fec!I$82)</f>
        <v>0</v>
      </c>
      <c r="J154" s="275">
        <f>IF(J$82=0,0,J$82/PPA_fec!J$82)</f>
        <v>0</v>
      </c>
      <c r="K154" s="275">
        <f>IF(K$82=0,0,K$82/PPA_fec!K$82)</f>
        <v>0</v>
      </c>
      <c r="L154" s="275">
        <f>IF(L$82=0,0,L$82/PPA_fec!L$82)</f>
        <v>0</v>
      </c>
      <c r="M154" s="275">
        <f>IF(M$82=0,0,M$82/PPA_fec!M$82)</f>
        <v>0</v>
      </c>
      <c r="N154" s="275">
        <f>IF(N$82=0,0,N$82/PPA_fec!N$82)</f>
        <v>0</v>
      </c>
      <c r="O154" s="275">
        <f>IF(O$82=0,0,O$82/PPA_fec!O$82)</f>
        <v>0</v>
      </c>
      <c r="P154" s="275">
        <f>IF(P$82=0,0,P$82/PPA_fec!P$82)</f>
        <v>0</v>
      </c>
      <c r="Q154" s="275">
        <f>IF(Q$82=0,0,Q$82/PPA_fec!Q$82)</f>
        <v>0</v>
      </c>
    </row>
    <row r="155" spans="1:17" x14ac:dyDescent="0.25">
      <c r="A155" s="76" t="s">
        <v>82</v>
      </c>
      <c r="B155" s="274">
        <f>IF(B$83=0,0,B$83/PPA_fec!B$83)</f>
        <v>0</v>
      </c>
      <c r="C155" s="274">
        <f>IF(C$83=0,0,C$83/PPA_fec!C$83)</f>
        <v>0</v>
      </c>
      <c r="D155" s="274">
        <f>IF(D$83=0,0,D$83/PPA_fec!D$83)</f>
        <v>0</v>
      </c>
      <c r="E155" s="274">
        <f>IF(E$83=0,0,E$83/PPA_fec!E$83)</f>
        <v>0</v>
      </c>
      <c r="F155" s="274">
        <f>IF(F$83=0,0,F$83/PPA_fec!F$83)</f>
        <v>0</v>
      </c>
      <c r="G155" s="274">
        <f>IF(G$83=0,0,G$83/PPA_fec!G$83)</f>
        <v>0</v>
      </c>
      <c r="H155" s="274">
        <f>IF(H$83=0,0,H$83/PPA_fec!H$83)</f>
        <v>0</v>
      </c>
      <c r="I155" s="274">
        <f>IF(I$83=0,0,I$83/PPA_fec!I$83)</f>
        <v>0</v>
      </c>
      <c r="J155" s="274">
        <f>IF(J$83=0,0,J$83/PPA_fec!J$83)</f>
        <v>0</v>
      </c>
      <c r="K155" s="274">
        <f>IF(K$83=0,0,K$83/PPA_fec!K$83)</f>
        <v>0</v>
      </c>
      <c r="L155" s="274">
        <f>IF(L$83=0,0,L$83/PPA_fec!L$83)</f>
        <v>0</v>
      </c>
      <c r="M155" s="274">
        <f>IF(M$83=0,0,M$83/PPA_fec!M$83)</f>
        <v>0</v>
      </c>
      <c r="N155" s="274">
        <f>IF(N$83=0,0,N$83/PPA_fec!N$83)</f>
        <v>0</v>
      </c>
      <c r="O155" s="274">
        <f>IF(O$83=0,0,O$83/PPA_fec!O$83)</f>
        <v>0</v>
      </c>
      <c r="P155" s="274">
        <f>IF(P$83=0,0,P$83/PPA_fec!P$83)</f>
        <v>0</v>
      </c>
      <c r="Q155" s="274">
        <f>IF(Q$83=0,0,Q$83/PPA_fec!Q$83)</f>
        <v>0</v>
      </c>
    </row>
    <row r="156" spans="1:17" x14ac:dyDescent="0.25">
      <c r="A156" s="76" t="s">
        <v>81</v>
      </c>
      <c r="B156" s="274">
        <f>IF(B$84=0,0,B$84/PPA_fec!B$84)</f>
        <v>0</v>
      </c>
      <c r="C156" s="274">
        <f>IF(C$84=0,0,C$84/PPA_fec!C$84)</f>
        <v>0</v>
      </c>
      <c r="D156" s="274">
        <f>IF(D$84=0,0,D$84/PPA_fec!D$84)</f>
        <v>0</v>
      </c>
      <c r="E156" s="274">
        <f>IF(E$84=0,0,E$84/PPA_fec!E$84)</f>
        <v>0</v>
      </c>
      <c r="F156" s="274">
        <f>IF(F$84=0,0,F$84/PPA_fec!F$84)</f>
        <v>0</v>
      </c>
      <c r="G156" s="274">
        <f>IF(G$84=0,0,G$84/PPA_fec!G$84)</f>
        <v>0</v>
      </c>
      <c r="H156" s="274">
        <f>IF(H$84=0,0,H$84/PPA_fec!H$84)</f>
        <v>0</v>
      </c>
      <c r="I156" s="274">
        <f>IF(I$84=0,0,I$84/PPA_fec!I$84)</f>
        <v>0</v>
      </c>
      <c r="J156" s="274">
        <f>IF(J$84=0,0,J$84/PPA_fec!J$84)</f>
        <v>0</v>
      </c>
      <c r="K156" s="274">
        <f>IF(K$84=0,0,K$84/PPA_fec!K$84)</f>
        <v>0</v>
      </c>
      <c r="L156" s="274">
        <f>IF(L$84=0,0,L$84/PPA_fec!L$84)</f>
        <v>0</v>
      </c>
      <c r="M156" s="274">
        <f>IF(M$84=0,0,M$84/PPA_fec!M$84)</f>
        <v>0</v>
      </c>
      <c r="N156" s="274">
        <f>IF(N$84=0,0,N$84/PPA_fec!N$84)</f>
        <v>0</v>
      </c>
      <c r="O156" s="274">
        <f>IF(O$84=0,0,O$84/PPA_fec!O$84)</f>
        <v>0</v>
      </c>
      <c r="P156" s="274">
        <f>IF(P$84=0,0,P$84/PPA_fec!P$84)</f>
        <v>0</v>
      </c>
      <c r="Q156" s="274">
        <f>IF(Q$84=0,0,Q$84/PPA_fec!Q$84)</f>
        <v>0</v>
      </c>
    </row>
    <row r="157" spans="1:17" x14ac:dyDescent="0.25">
      <c r="A157" s="76" t="s">
        <v>80</v>
      </c>
      <c r="B157" s="274">
        <f>IF(B$85=0,0,B$85/PPA_fec!B$85)</f>
        <v>0</v>
      </c>
      <c r="C157" s="274">
        <f>IF(C$85=0,0,C$85/PPA_fec!C$85)</f>
        <v>0</v>
      </c>
      <c r="D157" s="274">
        <f>IF(D$85=0,0,D$85/PPA_fec!D$85)</f>
        <v>0</v>
      </c>
      <c r="E157" s="274">
        <f>IF(E$85=0,0,E$85/PPA_fec!E$85)</f>
        <v>0</v>
      </c>
      <c r="F157" s="274">
        <f>IF(F$85=0,0,F$85/PPA_fec!F$85)</f>
        <v>0</v>
      </c>
      <c r="G157" s="274">
        <f>IF(G$85=0,0,G$85/PPA_fec!G$85)</f>
        <v>0</v>
      </c>
      <c r="H157" s="274">
        <f>IF(H$85=0,0,H$85/PPA_fec!H$85)</f>
        <v>0</v>
      </c>
      <c r="I157" s="274">
        <f>IF(I$85=0,0,I$85/PPA_fec!I$85)</f>
        <v>0</v>
      </c>
      <c r="J157" s="274">
        <f>IF(J$85=0,0,J$85/PPA_fec!J$85)</f>
        <v>0</v>
      </c>
      <c r="K157" s="274">
        <f>IF(K$85=0,0,K$85/PPA_fec!K$85)</f>
        <v>0</v>
      </c>
      <c r="L157" s="274">
        <f>IF(L$85=0,0,L$85/PPA_fec!L$85)</f>
        <v>0</v>
      </c>
      <c r="M157" s="274">
        <f>IF(M$85=0,0,M$85/PPA_fec!M$85)</f>
        <v>0</v>
      </c>
      <c r="N157" s="274">
        <f>IF(N$85=0,0,N$85/PPA_fec!N$85)</f>
        <v>0</v>
      </c>
      <c r="O157" s="274">
        <f>IF(O$85=0,0,O$85/PPA_fec!O$85)</f>
        <v>0</v>
      </c>
      <c r="P157" s="274">
        <f>IF(P$85=0,0,P$85/PPA_fec!P$85)</f>
        <v>0</v>
      </c>
      <c r="Q157" s="274">
        <f>IF(Q$85=0,0,Q$85/PPA_fec!Q$85)</f>
        <v>0</v>
      </c>
    </row>
    <row r="158" spans="1:17" x14ac:dyDescent="0.25">
      <c r="A158" s="129" t="s">
        <v>79</v>
      </c>
      <c r="B158" s="273">
        <f>IF(B$86=0,0,B$86/PPA_fec!B$86)</f>
        <v>0.41177860623416207</v>
      </c>
      <c r="C158" s="273">
        <f>IF(C$86=0,0,C$86/PPA_fec!C$86)</f>
        <v>0.41715740556738706</v>
      </c>
      <c r="D158" s="273">
        <f>IF(D$86=0,0,D$86/PPA_fec!D$86)</f>
        <v>0.40078914825610823</v>
      </c>
      <c r="E158" s="273">
        <f>IF(E$86=0,0,E$86/PPA_fec!E$86)</f>
        <v>0.47715618240720947</v>
      </c>
      <c r="F158" s="273">
        <f>IF(F$86=0,0,F$86/PPA_fec!F$86)</f>
        <v>0.56081828715443871</v>
      </c>
      <c r="G158" s="273">
        <f>IF(G$86=0,0,G$86/PPA_fec!G$86)</f>
        <v>0.46454323275448089</v>
      </c>
      <c r="H158" s="273">
        <f>IF(H$86=0,0,H$86/PPA_fec!H$86)</f>
        <v>0.55395373096285061</v>
      </c>
      <c r="I158" s="273">
        <f>IF(I$86=0,0,I$86/PPA_fec!I$86)</f>
        <v>0.67058527852144434</v>
      </c>
      <c r="J158" s="273">
        <f>IF(J$86=0,0,J$86/PPA_fec!J$86)</f>
        <v>0.73776989853385599</v>
      </c>
      <c r="K158" s="273">
        <f>IF(K$86=0,0,K$86/PPA_fec!K$86)</f>
        <v>0.71713108460030395</v>
      </c>
      <c r="L158" s="273">
        <f>IF(L$86=0,0,L$86/PPA_fec!L$86)</f>
        <v>0.68990774807085364</v>
      </c>
      <c r="M158" s="273">
        <f>IF(M$86=0,0,M$86/PPA_fec!M$86)</f>
        <v>0.65066643969665428</v>
      </c>
      <c r="N158" s="273">
        <f>IF(N$86=0,0,N$86/PPA_fec!N$86)</f>
        <v>0.69576387848554067</v>
      </c>
      <c r="O158" s="273">
        <f>IF(O$86=0,0,O$86/PPA_fec!O$86)</f>
        <v>0.70428573013229256</v>
      </c>
      <c r="P158" s="273">
        <f>IF(P$86=0,0,P$86/PPA_fec!P$86)</f>
        <v>0.75418991710646066</v>
      </c>
      <c r="Q158" s="273">
        <f>IF(Q$86=0,0,Q$86/PPA_fec!Q$86)</f>
        <v>0.77313176056974997</v>
      </c>
    </row>
    <row r="159" spans="1:17" x14ac:dyDescent="0.25">
      <c r="A159" s="72" t="s">
        <v>235</v>
      </c>
      <c r="B159" s="272">
        <f>IF(B$91=0,0,B$91/PPA_fec!B$91)</f>
        <v>0</v>
      </c>
      <c r="C159" s="272">
        <f>IF(C$91=0,0,C$91/PPA_fec!C$91)</f>
        <v>0</v>
      </c>
      <c r="D159" s="272">
        <f>IF(D$91=0,0,D$91/PPA_fec!D$91)</f>
        <v>0</v>
      </c>
      <c r="E159" s="272">
        <f>IF(E$91=0,0,E$91/PPA_fec!E$91)</f>
        <v>0</v>
      </c>
      <c r="F159" s="272">
        <f>IF(F$91=0,0,F$91/PPA_fec!F$91)</f>
        <v>0</v>
      </c>
      <c r="G159" s="272">
        <f>IF(G$91=0,0,G$91/PPA_fec!G$91)</f>
        <v>0</v>
      </c>
      <c r="H159" s="272">
        <f>IF(H$91=0,0,H$91/PPA_fec!H$91)</f>
        <v>0</v>
      </c>
      <c r="I159" s="272">
        <f>IF(I$91=0,0,I$91/PPA_fec!I$91)</f>
        <v>0</v>
      </c>
      <c r="J159" s="272">
        <f>IF(J$91=0,0,J$91/PPA_fec!J$91)</f>
        <v>0</v>
      </c>
      <c r="K159" s="272">
        <f>IF(K$91=0,0,K$91/PPA_fec!K$91)</f>
        <v>0</v>
      </c>
      <c r="L159" s="272">
        <f>IF(L$91=0,0,L$91/PPA_fec!L$91)</f>
        <v>0</v>
      </c>
      <c r="M159" s="272">
        <f>IF(M$91=0,0,M$91/PPA_fec!M$91)</f>
        <v>0</v>
      </c>
      <c r="N159" s="272">
        <f>IF(N$91=0,0,N$91/PPA_fec!N$91)</f>
        <v>0</v>
      </c>
      <c r="O159" s="272">
        <f>IF(O$91=0,0,O$91/PPA_fec!O$91)</f>
        <v>0</v>
      </c>
      <c r="P159" s="272">
        <f>IF(P$91=0,0,P$91/PPA_fec!P$91)</f>
        <v>0</v>
      </c>
      <c r="Q159" s="272">
        <f>IF(Q$91=0,0,Q$91/PPA_fec!Q$91)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7476.7942456194924</v>
      </c>
      <c r="C3" s="46">
        <v>8501.0534052113162</v>
      </c>
      <c r="D3" s="46">
        <v>6989.309462496838</v>
      </c>
      <c r="E3" s="46">
        <v>7312.2799355842453</v>
      </c>
      <c r="F3" s="46">
        <v>7260.4974592136932</v>
      </c>
      <c r="G3" s="46">
        <v>8533.6051252184043</v>
      </c>
      <c r="H3" s="46">
        <v>9353.6590787835667</v>
      </c>
      <c r="I3" s="46">
        <v>8846.4675618019846</v>
      </c>
      <c r="J3" s="46">
        <v>9469.0116940522603</v>
      </c>
      <c r="K3" s="46">
        <v>11023.262918994415</v>
      </c>
      <c r="L3" s="46">
        <v>10901.7</v>
      </c>
      <c r="M3" s="46">
        <v>10232.630241931451</v>
      </c>
      <c r="N3" s="46">
        <v>10994.8190611272</v>
      </c>
      <c r="O3" s="46">
        <v>11192.277794723946</v>
      </c>
      <c r="P3" s="46">
        <v>11770.441511240511</v>
      </c>
      <c r="Q3" s="46">
        <v>12445.364301387199</v>
      </c>
    </row>
    <row r="5" spans="1:17" x14ac:dyDescent="0.25">
      <c r="A5" s="31" t="s">
        <v>257</v>
      </c>
      <c r="B5" s="46">
        <v>12953.845082301812</v>
      </c>
      <c r="C5" s="46">
        <v>12569.693999754765</v>
      </c>
      <c r="D5" s="46">
        <v>13203.196701107187</v>
      </c>
      <c r="E5" s="46">
        <v>13608.417615384398</v>
      </c>
      <c r="F5" s="46">
        <v>13424.279146458121</v>
      </c>
      <c r="G5" s="46">
        <v>13607.469883762245</v>
      </c>
      <c r="H5" s="46">
        <v>12890.309492924784</v>
      </c>
      <c r="I5" s="46">
        <v>13938.531903705969</v>
      </c>
      <c r="J5" s="46">
        <v>13196.676673976544</v>
      </c>
      <c r="K5" s="46">
        <v>12632.635927466426</v>
      </c>
      <c r="L5" s="46">
        <v>13072.161865988402</v>
      </c>
      <c r="M5" s="46">
        <v>13284.870573328995</v>
      </c>
      <c r="N5" s="46">
        <v>14479.691764401708</v>
      </c>
      <c r="O5" s="46">
        <v>14751.837608900491</v>
      </c>
      <c r="P5" s="46">
        <v>14834.278173757093</v>
      </c>
      <c r="Q5" s="46">
        <v>15659.427425603277</v>
      </c>
    </row>
    <row r="6" spans="1:17" x14ac:dyDescent="0.25">
      <c r="A6" s="294" t="s">
        <v>256</v>
      </c>
      <c r="B6" s="293">
        <v>16192.306352877265</v>
      </c>
      <c r="C6" s="293">
        <v>15356.909813674532</v>
      </c>
      <c r="D6" s="293">
        <v>14589.733498665952</v>
      </c>
      <c r="E6" s="293">
        <v>14680.646187819069</v>
      </c>
      <c r="F6" s="293">
        <v>14828.3023258831</v>
      </c>
      <c r="G6" s="293">
        <v>15351.560054459091</v>
      </c>
      <c r="H6" s="293">
        <v>14049.533063948955</v>
      </c>
      <c r="I6" s="293">
        <v>15598.664661283599</v>
      </c>
      <c r="J6" s="293">
        <v>14563.336891065006</v>
      </c>
      <c r="K6" s="293">
        <v>13623.705223580637</v>
      </c>
      <c r="L6" s="293">
        <v>14443.136681133425</v>
      </c>
      <c r="M6" s="293">
        <v>14468.211924917803</v>
      </c>
      <c r="N6" s="293">
        <v>16158.334363551261</v>
      </c>
      <c r="O6" s="293">
        <v>16254.624136919745</v>
      </c>
      <c r="P6" s="293">
        <v>15721.906043624893</v>
      </c>
      <c r="Q6" s="293">
        <v>17481.901477952819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1085.5919266551598</v>
      </c>
      <c r="F7" s="291">
        <v>1096.5106770529721</v>
      </c>
      <c r="G7" s="291">
        <v>1057.0390689065396</v>
      </c>
      <c r="H7" s="291">
        <v>0</v>
      </c>
      <c r="I7" s="291">
        <v>2148.1071514890446</v>
      </c>
      <c r="J7" s="291">
        <v>0</v>
      </c>
      <c r="K7" s="291">
        <v>0</v>
      </c>
      <c r="L7" s="291">
        <v>1068.0287758467357</v>
      </c>
      <c r="M7" s="291">
        <v>1069.8830186275347</v>
      </c>
      <c r="N7" s="291">
        <v>2225.1798058488043</v>
      </c>
      <c r="O7" s="291">
        <v>1119.2199816933073</v>
      </c>
      <c r="P7" s="291">
        <v>0</v>
      </c>
      <c r="Q7" s="291">
        <v>2252.362035544787</v>
      </c>
    </row>
    <row r="8" spans="1:17" x14ac:dyDescent="0.25">
      <c r="A8" s="290" t="s">
        <v>254</v>
      </c>
      <c r="B8" s="289"/>
      <c r="C8" s="289">
        <f>B6+C7-C6</f>
        <v>835.39653920273304</v>
      </c>
      <c r="D8" s="289">
        <f t="shared" ref="D8:Q8" si="0">C6+D7-D6</f>
        <v>767.17631500858079</v>
      </c>
      <c r="E8" s="289">
        <f t="shared" si="0"/>
        <v>994.67923750204136</v>
      </c>
      <c r="F8" s="289">
        <f t="shared" si="0"/>
        <v>948.85453898894229</v>
      </c>
      <c r="G8" s="289">
        <f t="shared" si="0"/>
        <v>533.78134033054812</v>
      </c>
      <c r="H8" s="289">
        <f t="shared" si="0"/>
        <v>1302.0269905101359</v>
      </c>
      <c r="I8" s="289">
        <f t="shared" si="0"/>
        <v>598.97555415440002</v>
      </c>
      <c r="J8" s="289">
        <f t="shared" si="0"/>
        <v>1035.3277702185933</v>
      </c>
      <c r="K8" s="289">
        <f t="shared" si="0"/>
        <v>939.63166748436925</v>
      </c>
      <c r="L8" s="289">
        <f t="shared" si="0"/>
        <v>248.59731829394696</v>
      </c>
      <c r="M8" s="289">
        <f t="shared" si="0"/>
        <v>1044.8077748431569</v>
      </c>
      <c r="N8" s="289">
        <f t="shared" si="0"/>
        <v>535.05736721534777</v>
      </c>
      <c r="O8" s="289">
        <f t="shared" si="0"/>
        <v>1022.9302083248222</v>
      </c>
      <c r="P8" s="289">
        <f t="shared" si="0"/>
        <v>532.71809329485222</v>
      </c>
      <c r="Q8" s="289">
        <f t="shared" si="0"/>
        <v>492.36660121686145</v>
      </c>
    </row>
    <row r="9" spans="1:17" x14ac:dyDescent="0.25">
      <c r="A9" s="288" t="s">
        <v>253</v>
      </c>
      <c r="B9" s="287">
        <f>B6-B5</f>
        <v>3238.4612705754535</v>
      </c>
      <c r="C9" s="287">
        <f t="shared" ref="C9:Q9" si="1">C6-C5</f>
        <v>2787.2158139197672</v>
      </c>
      <c r="D9" s="287">
        <f t="shared" si="1"/>
        <v>1386.5367975587651</v>
      </c>
      <c r="E9" s="287">
        <f t="shared" si="1"/>
        <v>1072.2285724346712</v>
      </c>
      <c r="F9" s="287">
        <f t="shared" si="1"/>
        <v>1404.0231794249794</v>
      </c>
      <c r="G9" s="287">
        <f t="shared" si="1"/>
        <v>1744.0901706968452</v>
      </c>
      <c r="H9" s="287">
        <f t="shared" si="1"/>
        <v>1159.2235710241712</v>
      </c>
      <c r="I9" s="287">
        <f t="shared" si="1"/>
        <v>1660.1327575776304</v>
      </c>
      <c r="J9" s="287">
        <f t="shared" si="1"/>
        <v>1366.6602170884616</v>
      </c>
      <c r="K9" s="287">
        <f t="shared" si="1"/>
        <v>991.06929611421037</v>
      </c>
      <c r="L9" s="287">
        <f t="shared" si="1"/>
        <v>1370.9748151450221</v>
      </c>
      <c r="M9" s="287">
        <f t="shared" si="1"/>
        <v>1183.3413515888078</v>
      </c>
      <c r="N9" s="287">
        <f t="shared" si="1"/>
        <v>1678.6425991495526</v>
      </c>
      <c r="O9" s="287">
        <f t="shared" si="1"/>
        <v>1502.7865280192545</v>
      </c>
      <c r="P9" s="287">
        <f t="shared" si="1"/>
        <v>887.62786986779975</v>
      </c>
      <c r="Q9" s="287">
        <f t="shared" si="1"/>
        <v>1822.474052349542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1983.2065353210455</v>
      </c>
      <c r="C12" s="38">
        <v>1915.4807600000004</v>
      </c>
      <c r="D12" s="38">
        <v>2011.9126399999991</v>
      </c>
      <c r="E12" s="38">
        <v>2041.4049100000077</v>
      </c>
      <c r="F12" s="38">
        <v>1987.0080599999999</v>
      </c>
      <c r="G12" s="38">
        <v>1989.3221063730844</v>
      </c>
      <c r="H12" s="38">
        <v>1866.1621799999994</v>
      </c>
      <c r="I12" s="38">
        <v>1953.4767499999998</v>
      </c>
      <c r="J12" s="38">
        <v>1834.5228900000002</v>
      </c>
      <c r="K12" s="38">
        <v>1751.9324000000001</v>
      </c>
      <c r="L12" s="38">
        <v>1775.6186007418578</v>
      </c>
      <c r="M12" s="38">
        <v>1767.5093884339631</v>
      </c>
      <c r="N12" s="38">
        <v>1849.5569377458451</v>
      </c>
      <c r="O12" s="38">
        <v>1839.5963415690394</v>
      </c>
      <c r="P12" s="38">
        <v>1847.5500978852349</v>
      </c>
      <c r="Q12" s="38">
        <v>1856.7662673833181</v>
      </c>
    </row>
    <row r="13" spans="1:17" x14ac:dyDescent="0.25">
      <c r="A13" s="55" t="s">
        <v>33</v>
      </c>
      <c r="B13" s="54">
        <v>1080.3440599425619</v>
      </c>
      <c r="C13" s="54">
        <v>992.56259</v>
      </c>
      <c r="D13" s="54">
        <v>1039.83719</v>
      </c>
      <c r="E13" s="54">
        <v>968.33621000000778</v>
      </c>
      <c r="F13" s="54">
        <v>894.41225999999995</v>
      </c>
      <c r="G13" s="54">
        <v>882.68026255450252</v>
      </c>
      <c r="H13" s="54">
        <v>759.37154999999996</v>
      </c>
      <c r="I13" s="54">
        <v>766.16186999999991</v>
      </c>
      <c r="J13" s="54">
        <v>655.17573000000004</v>
      </c>
      <c r="K13" s="54">
        <v>632.22130000000004</v>
      </c>
      <c r="L13" s="54">
        <v>633.65024027541585</v>
      </c>
      <c r="M13" s="54">
        <v>624.70233080917649</v>
      </c>
      <c r="N13" s="54">
        <v>632.59362071950238</v>
      </c>
      <c r="O13" s="54">
        <v>599.36486102943127</v>
      </c>
      <c r="P13" s="54">
        <v>594.33615412657969</v>
      </c>
      <c r="Q13" s="54">
        <v>540.69999084818392</v>
      </c>
    </row>
    <row r="14" spans="1:17" x14ac:dyDescent="0.25">
      <c r="A14" s="52" t="s">
        <v>32</v>
      </c>
      <c r="B14" s="51">
        <v>255.11306902491813</v>
      </c>
      <c r="C14" s="51">
        <v>260.11663000000033</v>
      </c>
      <c r="D14" s="51">
        <v>270.81073999999927</v>
      </c>
      <c r="E14" s="51">
        <v>271.74635000000001</v>
      </c>
      <c r="F14" s="51">
        <v>263.31465000000003</v>
      </c>
      <c r="G14" s="51">
        <v>239.70178179597264</v>
      </c>
      <c r="H14" s="51">
        <v>207.00025999999943</v>
      </c>
      <c r="I14" s="51">
        <v>186.38671000000002</v>
      </c>
      <c r="J14" s="51">
        <v>180.63758000000018</v>
      </c>
      <c r="K14" s="51">
        <v>133.96156000000002</v>
      </c>
      <c r="L14" s="51">
        <v>119.75270976835205</v>
      </c>
      <c r="M14" s="51">
        <v>108.05692790843221</v>
      </c>
      <c r="N14" s="51">
        <v>119.28423048969785</v>
      </c>
      <c r="O14" s="51">
        <v>93.150133243899589</v>
      </c>
      <c r="P14" s="51">
        <v>83.16566957561264</v>
      </c>
      <c r="Q14" s="51">
        <v>68.214429314339441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16.48233655794105</v>
      </c>
      <c r="C16" s="51">
        <v>20.868849999999998</v>
      </c>
      <c r="D16" s="51">
        <v>34.066130000000001</v>
      </c>
      <c r="E16" s="51">
        <v>32.997120000000002</v>
      </c>
      <c r="F16" s="51">
        <v>37.387509999999999</v>
      </c>
      <c r="G16" s="51">
        <v>34.059529107184886</v>
      </c>
      <c r="H16" s="51">
        <v>28.57452</v>
      </c>
      <c r="I16" s="51">
        <v>21.974460000000001</v>
      </c>
      <c r="J16" s="51">
        <v>24.174959999999999</v>
      </c>
      <c r="K16" s="51">
        <v>23.066310000000001</v>
      </c>
      <c r="L16" s="51">
        <v>19.776440969847755</v>
      </c>
      <c r="M16" s="51">
        <v>18.678208552898482</v>
      </c>
      <c r="N16" s="51">
        <v>16.480552883869894</v>
      </c>
      <c r="O16" s="51">
        <v>19.776429844045634</v>
      </c>
      <c r="P16" s="51">
        <v>23.072395045013145</v>
      </c>
      <c r="Q16" s="51">
        <v>23.072461011491466</v>
      </c>
    </row>
    <row r="17" spans="1:17" x14ac:dyDescent="0.25">
      <c r="A17" s="53" t="s">
        <v>76</v>
      </c>
      <c r="B17" s="51">
        <v>175.22389123204707</v>
      </c>
      <c r="C17" s="51">
        <v>173.16192000000001</v>
      </c>
      <c r="D17" s="51">
        <v>163.97279</v>
      </c>
      <c r="E17" s="51">
        <v>164.00774999999999</v>
      </c>
      <c r="F17" s="51">
        <v>147.64363</v>
      </c>
      <c r="G17" s="51">
        <v>129.09724594268476</v>
      </c>
      <c r="H17" s="51">
        <v>107.65246</v>
      </c>
      <c r="I17" s="51">
        <v>97.420259999999999</v>
      </c>
      <c r="J17" s="51">
        <v>107.62205</v>
      </c>
      <c r="K17" s="51">
        <v>75.481909999999999</v>
      </c>
      <c r="L17" s="51">
        <v>69.284792574125689</v>
      </c>
      <c r="M17" s="51">
        <v>56.895355191905097</v>
      </c>
      <c r="N17" s="51">
        <v>70.320516504841677</v>
      </c>
      <c r="O17" s="51">
        <v>47.578529847247857</v>
      </c>
      <c r="P17" s="51">
        <v>36.208794775542472</v>
      </c>
      <c r="Q17" s="51">
        <v>30.811170095264064</v>
      </c>
    </row>
    <row r="18" spans="1:17" x14ac:dyDescent="0.25">
      <c r="A18" s="53" t="s">
        <v>29</v>
      </c>
      <c r="B18" s="51">
        <v>60.189299458795531</v>
      </c>
      <c r="C18" s="51">
        <v>64.985650000000007</v>
      </c>
      <c r="D18" s="51">
        <v>70.671549999999996</v>
      </c>
      <c r="E18" s="51">
        <v>72.61721</v>
      </c>
      <c r="F18" s="51">
        <v>78.283510000000007</v>
      </c>
      <c r="G18" s="51">
        <v>75.474959551674246</v>
      </c>
      <c r="H18" s="51">
        <v>69.689830000000001</v>
      </c>
      <c r="I18" s="51">
        <v>65.914900000000003</v>
      </c>
      <c r="J18" s="51">
        <v>47.772219999999997</v>
      </c>
      <c r="K18" s="51">
        <v>34.3277</v>
      </c>
      <c r="L18" s="51">
        <v>29.61664922826041</v>
      </c>
      <c r="M18" s="51">
        <v>32.483364163628636</v>
      </c>
      <c r="N18" s="51">
        <v>32.483161100986287</v>
      </c>
      <c r="O18" s="51">
        <v>25.795173552606105</v>
      </c>
      <c r="P18" s="51">
        <v>23.884479755057022</v>
      </c>
      <c r="Q18" s="51">
        <v>14.330798207583916</v>
      </c>
    </row>
    <row r="19" spans="1:17" x14ac:dyDescent="0.25">
      <c r="A19" s="53" t="s">
        <v>28</v>
      </c>
      <c r="B19" s="51">
        <v>3.2175417761344853</v>
      </c>
      <c r="C19" s="51">
        <v>1.1002100000002919</v>
      </c>
      <c r="D19" s="51">
        <v>2.1002699999992811</v>
      </c>
      <c r="E19" s="51">
        <v>2.1242700000000001</v>
      </c>
      <c r="F19" s="51">
        <v>0</v>
      </c>
      <c r="G19" s="51">
        <v>1.0700471944287457</v>
      </c>
      <c r="H19" s="51">
        <v>1.0834499999994343</v>
      </c>
      <c r="I19" s="51">
        <v>1.0770900000000294</v>
      </c>
      <c r="J19" s="51">
        <v>1.0683500000001729</v>
      </c>
      <c r="K19" s="51">
        <v>1.0856399999999999</v>
      </c>
      <c r="L19" s="51">
        <v>1.0748269961181833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250.64352143730073</v>
      </c>
      <c r="C20" s="51">
        <v>271.40168</v>
      </c>
      <c r="D20" s="51">
        <v>298.32060999999999</v>
      </c>
      <c r="E20" s="51">
        <v>360.04631999999998</v>
      </c>
      <c r="F20" s="51">
        <v>386.08051</v>
      </c>
      <c r="G20" s="51">
        <v>416.92653472506538</v>
      </c>
      <c r="H20" s="51">
        <v>444.78550999999999</v>
      </c>
      <c r="I20" s="51">
        <v>492.32285000000002</v>
      </c>
      <c r="J20" s="51">
        <v>494.95929000000001</v>
      </c>
      <c r="K20" s="51">
        <v>500.36178000000001</v>
      </c>
      <c r="L20" s="51">
        <v>516.15010034401553</v>
      </c>
      <c r="M20" s="51">
        <v>528.51270275156742</v>
      </c>
      <c r="N20" s="51">
        <v>566.17240556072784</v>
      </c>
      <c r="O20" s="51">
        <v>584.57306651891724</v>
      </c>
      <c r="P20" s="51">
        <v>599.35010832622356</v>
      </c>
      <c r="Q20" s="51">
        <v>621.19491150954229</v>
      </c>
    </row>
    <row r="21" spans="1:17" x14ac:dyDescent="0.25">
      <c r="A21" s="53" t="s">
        <v>66</v>
      </c>
      <c r="B21" s="51">
        <v>250.64352143730073</v>
      </c>
      <c r="C21" s="51">
        <v>271.40168</v>
      </c>
      <c r="D21" s="51">
        <v>298.32060999999999</v>
      </c>
      <c r="E21" s="51">
        <v>360.04631999999998</v>
      </c>
      <c r="F21" s="51">
        <v>386.08051</v>
      </c>
      <c r="G21" s="51">
        <v>416.92653472506538</v>
      </c>
      <c r="H21" s="51">
        <v>444.78550999999999</v>
      </c>
      <c r="I21" s="51">
        <v>492.32285000000002</v>
      </c>
      <c r="J21" s="51">
        <v>494.95929000000001</v>
      </c>
      <c r="K21" s="51">
        <v>500.36178000000001</v>
      </c>
      <c r="L21" s="51">
        <v>516.15010034401553</v>
      </c>
      <c r="M21" s="51">
        <v>528.51270275156742</v>
      </c>
      <c r="N21" s="51">
        <v>566.17240556072784</v>
      </c>
      <c r="O21" s="51">
        <v>584.57306651891724</v>
      </c>
      <c r="P21" s="51">
        <v>599.35010832622356</v>
      </c>
      <c r="Q21" s="51">
        <v>621.19491150954229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2.6989573965200133</v>
      </c>
      <c r="C23" s="51">
        <v>2.8004699999999998</v>
      </c>
      <c r="D23" s="51">
        <v>2.3000099999999994</v>
      </c>
      <c r="E23" s="51">
        <v>9.2011099999999999</v>
      </c>
      <c r="F23" s="51">
        <v>10.701960000000005</v>
      </c>
      <c r="G23" s="51">
        <v>6.7353876306929896</v>
      </c>
      <c r="H23" s="51">
        <v>7.3999799999999993</v>
      </c>
      <c r="I23" s="51">
        <v>5.9066399999999977</v>
      </c>
      <c r="J23" s="51">
        <v>11.077710000000005</v>
      </c>
      <c r="K23" s="51">
        <v>7.2004900000000003</v>
      </c>
      <c r="L23" s="51">
        <v>12.945344979463464</v>
      </c>
      <c r="M23" s="51">
        <v>16.217608497162839</v>
      </c>
      <c r="N23" s="51">
        <v>15.167050250640678</v>
      </c>
      <c r="O23" s="51">
        <v>20.684029379232914</v>
      </c>
      <c r="P23" s="51">
        <v>26.201132748395274</v>
      </c>
      <c r="Q23" s="51">
        <v>35.325560272517912</v>
      </c>
    </row>
    <row r="24" spans="1:17" x14ac:dyDescent="0.25">
      <c r="A24" s="53" t="s">
        <v>23</v>
      </c>
      <c r="B24" s="51">
        <v>1.1942282477667936</v>
      </c>
      <c r="C24" s="51">
        <v>1.80047</v>
      </c>
      <c r="D24" s="51">
        <v>1.4000300000000001</v>
      </c>
      <c r="E24" s="51">
        <v>7.7011200000000004</v>
      </c>
      <c r="F24" s="51">
        <v>8.9021500000000007</v>
      </c>
      <c r="G24" s="51">
        <v>5.111237269229135</v>
      </c>
      <c r="H24" s="51">
        <v>5.6997</v>
      </c>
      <c r="I24" s="51">
        <v>3.9008699999999998</v>
      </c>
      <c r="J24" s="51">
        <v>8.7776399999999999</v>
      </c>
      <c r="K24" s="51">
        <v>4.6004399999999999</v>
      </c>
      <c r="L24" s="51">
        <v>10.533013306764039</v>
      </c>
      <c r="M24" s="51">
        <v>12.754350474837691</v>
      </c>
      <c r="N24" s="51">
        <v>10.413991757341364</v>
      </c>
      <c r="O24" s="51">
        <v>15.859349143919934</v>
      </c>
      <c r="P24" s="51">
        <v>17.841561010378985</v>
      </c>
      <c r="Q24" s="51">
        <v>27.085349091559078</v>
      </c>
    </row>
    <row r="25" spans="1:17" x14ac:dyDescent="0.25">
      <c r="A25" s="53" t="s">
        <v>74</v>
      </c>
      <c r="B25" s="51">
        <v>1.5047291487532199</v>
      </c>
      <c r="C25" s="51">
        <v>1</v>
      </c>
      <c r="D25" s="51">
        <v>0.89997999999999934</v>
      </c>
      <c r="E25" s="51">
        <v>1.4999900000000004</v>
      </c>
      <c r="F25" s="51">
        <v>1.7998100000000044</v>
      </c>
      <c r="G25" s="51">
        <v>1.6241503614638546</v>
      </c>
      <c r="H25" s="51">
        <v>1.7002799999999993</v>
      </c>
      <c r="I25" s="51">
        <v>2.0057699999999983</v>
      </c>
      <c r="J25" s="51">
        <v>2.3000700000000052</v>
      </c>
      <c r="K25" s="51">
        <v>2.60005</v>
      </c>
      <c r="L25" s="51">
        <v>2.4123316726994246</v>
      </c>
      <c r="M25" s="51">
        <v>3.463258022325149</v>
      </c>
      <c r="N25" s="51">
        <v>4.7530584932993145</v>
      </c>
      <c r="O25" s="51">
        <v>4.8246802353129796</v>
      </c>
      <c r="P25" s="51">
        <v>8.3595717380162906</v>
      </c>
      <c r="Q25" s="51">
        <v>8.2402111809588359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71.533938476375624</v>
      </c>
      <c r="C29" s="51">
        <v>67.295259999999999</v>
      </c>
      <c r="D29" s="51">
        <v>58.40531</v>
      </c>
      <c r="E29" s="51">
        <v>65.896960000000007</v>
      </c>
      <c r="F29" s="51">
        <v>61.100709999999999</v>
      </c>
      <c r="G29" s="51">
        <v>61.336358722009692</v>
      </c>
      <c r="H29" s="51">
        <v>61.296790000000001</v>
      </c>
      <c r="I29" s="51">
        <v>66.497399999999999</v>
      </c>
      <c r="J29" s="51">
        <v>57.503329999999998</v>
      </c>
      <c r="K29" s="51">
        <v>52.799320000000002</v>
      </c>
      <c r="L29" s="51">
        <v>55.72315683895615</v>
      </c>
      <c r="M29" s="51">
        <v>51.590950653955673</v>
      </c>
      <c r="N29" s="51">
        <v>51.161387509220972</v>
      </c>
      <c r="O29" s="51">
        <v>57.394870374597161</v>
      </c>
      <c r="P29" s="51">
        <v>50.611014430898656</v>
      </c>
      <c r="Q29" s="51">
        <v>54.791253694264157</v>
      </c>
    </row>
    <row r="30" spans="1:17" x14ac:dyDescent="0.25">
      <c r="A30" s="63" t="s">
        <v>21</v>
      </c>
      <c r="B30" s="62">
        <v>322.87298904336916</v>
      </c>
      <c r="C30" s="62">
        <v>321.30412999999999</v>
      </c>
      <c r="D30" s="62">
        <v>342.23878000000002</v>
      </c>
      <c r="E30" s="62">
        <v>366.17795999999998</v>
      </c>
      <c r="F30" s="62">
        <v>371.39796999999999</v>
      </c>
      <c r="G30" s="62">
        <v>381.94178094484147</v>
      </c>
      <c r="H30" s="62">
        <v>386.30808999999999</v>
      </c>
      <c r="I30" s="62">
        <v>436.20128</v>
      </c>
      <c r="J30" s="62">
        <v>435.16924999999998</v>
      </c>
      <c r="K30" s="62">
        <v>425.38794999999999</v>
      </c>
      <c r="L30" s="62">
        <v>437.39704853565462</v>
      </c>
      <c r="M30" s="62">
        <v>438.42886781366872</v>
      </c>
      <c r="N30" s="62">
        <v>465.17824321605525</v>
      </c>
      <c r="O30" s="62">
        <v>484.42938102296131</v>
      </c>
      <c r="P30" s="62">
        <v>493.88601867752504</v>
      </c>
      <c r="Q30" s="62">
        <v>536.5401217444703</v>
      </c>
    </row>
    <row r="32" spans="1:17" x14ac:dyDescent="0.25">
      <c r="A32" s="31" t="s">
        <v>63</v>
      </c>
      <c r="B32" s="70">
        <v>5680.6921791129525</v>
      </c>
      <c r="C32" s="70">
        <v>5394.6597867642377</v>
      </c>
      <c r="D32" s="70">
        <v>5673.3514445648862</v>
      </c>
      <c r="E32" s="70">
        <v>5536.1964617808071</v>
      </c>
      <c r="F32" s="70">
        <v>5275.8835783362356</v>
      </c>
      <c r="G32" s="70">
        <v>5226.1047280112816</v>
      </c>
      <c r="H32" s="70">
        <v>4701.8877436754628</v>
      </c>
      <c r="I32" s="70">
        <v>4779.2499001156812</v>
      </c>
      <c r="J32" s="70">
        <v>4321.3354393092841</v>
      </c>
      <c r="K32" s="70">
        <v>4096.950244643016</v>
      </c>
      <c r="L32" s="70">
        <v>4096.1036714394368</v>
      </c>
      <c r="M32" s="70">
        <v>4053.4783218955095</v>
      </c>
      <c r="N32" s="70">
        <v>4206.2053732346294</v>
      </c>
      <c r="O32" s="70">
        <v>4034.9889636849293</v>
      </c>
      <c r="P32" s="70">
        <v>4018.0887710996694</v>
      </c>
      <c r="Q32" s="70">
        <v>3811.3753784697215</v>
      </c>
    </row>
    <row r="34" spans="1:17" x14ac:dyDescent="0.25">
      <c r="A34" s="184" t="s">
        <v>252</v>
      </c>
      <c r="B34" s="190">
        <f t="shared" ref="B34:Q34" si="2">IF(B$12=0,"",B$12/B$3*1000)</f>
        <v>265.24824278573232</v>
      </c>
      <c r="C34" s="190">
        <f t="shared" si="2"/>
        <v>225.32275339262921</v>
      </c>
      <c r="D34" s="190">
        <f t="shared" si="2"/>
        <v>287.85571032381648</v>
      </c>
      <c r="E34" s="190">
        <f t="shared" si="2"/>
        <v>279.17488498570469</v>
      </c>
      <c r="F34" s="190">
        <f t="shared" si="2"/>
        <v>273.67381796662613</v>
      </c>
      <c r="G34" s="190">
        <f t="shared" si="2"/>
        <v>233.11625944517451</v>
      </c>
      <c r="H34" s="190">
        <f t="shared" si="2"/>
        <v>199.5114600908345</v>
      </c>
      <c r="I34" s="190">
        <f t="shared" si="2"/>
        <v>220.81997547076131</v>
      </c>
      <c r="J34" s="190">
        <f t="shared" si="2"/>
        <v>193.73963717378373</v>
      </c>
      <c r="K34" s="190">
        <f t="shared" si="2"/>
        <v>158.93047393265101</v>
      </c>
      <c r="L34" s="190">
        <f t="shared" si="2"/>
        <v>162.87538647567425</v>
      </c>
      <c r="M34" s="190">
        <f t="shared" si="2"/>
        <v>172.73265491320424</v>
      </c>
      <c r="N34" s="190">
        <f t="shared" si="2"/>
        <v>168.22077084333813</v>
      </c>
      <c r="O34" s="190">
        <f t="shared" si="2"/>
        <v>164.36299878441432</v>
      </c>
      <c r="P34" s="190">
        <f t="shared" si="2"/>
        <v>156.96523330249468</v>
      </c>
      <c r="Q34" s="190">
        <f t="shared" si="2"/>
        <v>149.19340426028006</v>
      </c>
    </row>
    <row r="35" spans="1:17" x14ac:dyDescent="0.25">
      <c r="A35" s="286" t="s">
        <v>251</v>
      </c>
      <c r="B35" s="285">
        <f t="shared" ref="B35:Q35" si="3">IF(B$12=0,"",B$12/B$5*1000)</f>
        <v>153.09790434583789</v>
      </c>
      <c r="C35" s="285">
        <f t="shared" si="3"/>
        <v>152.3888139231847</v>
      </c>
      <c r="D35" s="285">
        <f t="shared" si="3"/>
        <v>152.3807215438429</v>
      </c>
      <c r="E35" s="285">
        <f t="shared" si="3"/>
        <v>150.01045438906777</v>
      </c>
      <c r="F35" s="285">
        <f t="shared" si="3"/>
        <v>148.0159968607517</v>
      </c>
      <c r="G35" s="285">
        <f t="shared" si="3"/>
        <v>146.1933866741044</v>
      </c>
      <c r="H35" s="285">
        <f t="shared" si="3"/>
        <v>144.7724882807737</v>
      </c>
      <c r="I35" s="285">
        <f t="shared" si="3"/>
        <v>140.14939044481511</v>
      </c>
      <c r="J35" s="285">
        <f t="shared" si="3"/>
        <v>139.01400597452121</v>
      </c>
      <c r="K35" s="285">
        <f t="shared" si="3"/>
        <v>138.68304367031371</v>
      </c>
      <c r="L35" s="285">
        <f t="shared" si="3"/>
        <v>135.83205432620315</v>
      </c>
      <c r="M35" s="285">
        <f t="shared" si="3"/>
        <v>133.04679023237568</v>
      </c>
      <c r="N35" s="285">
        <f t="shared" si="3"/>
        <v>127.7345518012322</v>
      </c>
      <c r="O35" s="285">
        <f t="shared" si="3"/>
        <v>124.70286010056962</v>
      </c>
      <c r="P35" s="285">
        <f t="shared" si="3"/>
        <v>124.54600596297864</v>
      </c>
      <c r="Q35" s="285">
        <f t="shared" si="3"/>
        <v>118.57178534813424</v>
      </c>
    </row>
    <row r="36" spans="1:17" x14ac:dyDescent="0.25">
      <c r="A36" s="286" t="s">
        <v>250</v>
      </c>
      <c r="B36" s="285">
        <f>IF(FBT_ued!B$5=0,"",FBT_ued!B$5/B$5*1000)</f>
        <v>54.152162027418186</v>
      </c>
      <c r="C36" s="285">
        <f>IF(FBT_ued!C$5=0,"",FBT_ued!C$5/C$5*1000)</f>
        <v>54.152162027418186</v>
      </c>
      <c r="D36" s="285">
        <f>IF(FBT_ued!D$5=0,"",FBT_ued!D$5/D$5*1000)</f>
        <v>54.152162027418179</v>
      </c>
      <c r="E36" s="285">
        <f>IF(FBT_ued!E$5=0,"",FBT_ued!E$5/E$5*1000)</f>
        <v>54.152162027418186</v>
      </c>
      <c r="F36" s="285">
        <f>IF(FBT_ued!F$5=0,"",FBT_ued!F$5/F$5*1000)</f>
        <v>54.152162027418186</v>
      </c>
      <c r="G36" s="285">
        <f>IF(FBT_ued!G$5=0,"",FBT_ued!G$5/G$5*1000)</f>
        <v>54.152162027418179</v>
      </c>
      <c r="H36" s="285">
        <f>IF(FBT_ued!H$5=0,"",FBT_ued!H$5/H$5*1000)</f>
        <v>54.152162027418186</v>
      </c>
      <c r="I36" s="285">
        <f>IF(FBT_ued!I$5=0,"",FBT_ued!I$5/I$5*1000)</f>
        <v>54.152162027418186</v>
      </c>
      <c r="J36" s="285">
        <f>IF(FBT_ued!J$5=0,"",FBT_ued!J$5/J$5*1000)</f>
        <v>54.152162027418186</v>
      </c>
      <c r="K36" s="285">
        <f>IF(FBT_ued!K$5=0,"",FBT_ued!K$5/K$5*1000)</f>
        <v>54.152162027418179</v>
      </c>
      <c r="L36" s="285">
        <f>IF(FBT_ued!L$5=0,"",FBT_ued!L$5/L$5*1000)</f>
        <v>54.152162027418179</v>
      </c>
      <c r="M36" s="285">
        <f>IF(FBT_ued!M$5=0,"",FBT_ued!M$5/M$5*1000)</f>
        <v>54.152162027418179</v>
      </c>
      <c r="N36" s="285">
        <f>IF(FBT_ued!N$5=0,"",FBT_ued!N$5/N$5*1000)</f>
        <v>54.152162027418179</v>
      </c>
      <c r="O36" s="285">
        <f>IF(FBT_ued!O$5=0,"",FBT_ued!O$5/O$5*1000)</f>
        <v>54.152162027418186</v>
      </c>
      <c r="P36" s="285">
        <f>IF(FBT_ued!P$5=0,"",FBT_ued!P$5/P$5*1000)</f>
        <v>54.152162027418186</v>
      </c>
      <c r="Q36" s="285">
        <f>IF(FBT_ued!Q$5=0,"",FBT_ued!Q$5/Q$5*1000)</f>
        <v>54.152162027418179</v>
      </c>
    </row>
    <row r="37" spans="1:17" x14ac:dyDescent="0.25">
      <c r="A37" s="284" t="s">
        <v>60</v>
      </c>
      <c r="B37" s="283">
        <f t="shared" ref="B37:Q37" si="4">IF(B$12=0,"",B$32/B$12)</f>
        <v>2.8643976701061802</v>
      </c>
      <c r="C37" s="283">
        <f t="shared" si="4"/>
        <v>2.8163476759558979</v>
      </c>
      <c r="D37" s="283">
        <f t="shared" si="4"/>
        <v>2.8198796169225759</v>
      </c>
      <c r="E37" s="283">
        <f t="shared" si="4"/>
        <v>2.7119541227030686</v>
      </c>
      <c r="F37" s="283">
        <f t="shared" si="4"/>
        <v>2.655189822600033</v>
      </c>
      <c r="G37" s="283">
        <f t="shared" si="4"/>
        <v>2.6270781947622712</v>
      </c>
      <c r="H37" s="283">
        <f t="shared" si="4"/>
        <v>2.5195493693240878</v>
      </c>
      <c r="I37" s="283">
        <f t="shared" si="4"/>
        <v>2.446535337631063</v>
      </c>
      <c r="J37" s="283">
        <f t="shared" si="4"/>
        <v>2.3555636524705799</v>
      </c>
      <c r="K37" s="283">
        <f t="shared" si="4"/>
        <v>2.3385321514934114</v>
      </c>
      <c r="L37" s="283">
        <f t="shared" si="4"/>
        <v>2.3068600822992473</v>
      </c>
      <c r="M37" s="283">
        <f t="shared" si="4"/>
        <v>2.2933277460477566</v>
      </c>
      <c r="N37" s="283">
        <f t="shared" si="4"/>
        <v>2.2741691739217065</v>
      </c>
      <c r="O37" s="283">
        <f t="shared" si="4"/>
        <v>2.1934099739747159</v>
      </c>
      <c r="P37" s="283">
        <f t="shared" si="4"/>
        <v>2.1748199281301779</v>
      </c>
      <c r="Q37" s="283">
        <f t="shared" si="4"/>
        <v>2.0526952936521043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89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1983.2065353210453</v>
      </c>
      <c r="C5" s="96">
        <v>1915.4807600000001</v>
      </c>
      <c r="D5" s="96">
        <v>2011.9126399999986</v>
      </c>
      <c r="E5" s="96">
        <v>2041.4049100000079</v>
      </c>
      <c r="F5" s="96">
        <v>1987.0080600000001</v>
      </c>
      <c r="G5" s="96">
        <v>1989.3221063730844</v>
      </c>
      <c r="H5" s="96">
        <v>1866.1621799999989</v>
      </c>
      <c r="I5" s="96">
        <v>1953.47675</v>
      </c>
      <c r="J5" s="96">
        <v>1834.5228900000002</v>
      </c>
      <c r="K5" s="96">
        <v>1751.9324000000001</v>
      </c>
      <c r="L5" s="96">
        <v>1775.6186007418578</v>
      </c>
      <c r="M5" s="96">
        <v>1767.5093884339631</v>
      </c>
      <c r="N5" s="96">
        <v>1849.5569377458448</v>
      </c>
      <c r="O5" s="96">
        <v>1839.5963415690394</v>
      </c>
      <c r="P5" s="96">
        <v>1847.5500978852349</v>
      </c>
      <c r="Q5" s="96">
        <v>1856.7662673833181</v>
      </c>
    </row>
    <row r="6" spans="1:17" x14ac:dyDescent="0.25">
      <c r="A6" s="132" t="s">
        <v>83</v>
      </c>
      <c r="B6" s="160">
        <v>27.544758862077305</v>
      </c>
      <c r="C6" s="160">
        <v>26.604115456188456</v>
      </c>
      <c r="D6" s="160">
        <v>27.943457997628173</v>
      </c>
      <c r="E6" s="160">
        <v>28.353076184628552</v>
      </c>
      <c r="F6" s="160">
        <v>27.597558244655524</v>
      </c>
      <c r="G6" s="160">
        <v>27.629698038573636</v>
      </c>
      <c r="H6" s="160">
        <v>25.919129616677704</v>
      </c>
      <c r="I6" s="160">
        <v>27.131841824388662</v>
      </c>
      <c r="J6" s="160">
        <v>25.479691465332447</v>
      </c>
      <c r="K6" s="160">
        <v>24.332592012585568</v>
      </c>
      <c r="L6" s="160">
        <v>24.661569694018837</v>
      </c>
      <c r="M6" s="160">
        <v>24.548940830809595</v>
      </c>
      <c r="N6" s="160">
        <v>25.68849937943768</v>
      </c>
      <c r="O6" s="160">
        <v>25.550156642599017</v>
      </c>
      <c r="P6" s="160">
        <v>25.660626377281421</v>
      </c>
      <c r="Q6" s="160">
        <v>25.788629770743231</v>
      </c>
    </row>
    <row r="7" spans="1:17" x14ac:dyDescent="0.25">
      <c r="A7" s="76" t="s">
        <v>82</v>
      </c>
      <c r="B7" s="159">
        <v>20.113277330332949</v>
      </c>
      <c r="C7" s="159">
        <v>19.426416291311874</v>
      </c>
      <c r="D7" s="159">
        <v>20.404408805647442</v>
      </c>
      <c r="E7" s="159">
        <v>20.703513409755256</v>
      </c>
      <c r="F7" s="159">
        <v>20.151831620460648</v>
      </c>
      <c r="G7" s="159">
        <v>20.175300208138314</v>
      </c>
      <c r="H7" s="159">
        <v>18.926237283522525</v>
      </c>
      <c r="I7" s="159">
        <v>19.811763894145802</v>
      </c>
      <c r="J7" s="159">
        <v>18.605358039242606</v>
      </c>
      <c r="K7" s="159">
        <v>17.767742087180821</v>
      </c>
      <c r="L7" s="159">
        <v>18.00796271772942</v>
      </c>
      <c r="M7" s="159">
        <v>17.925720735780306</v>
      </c>
      <c r="N7" s="159">
        <v>18.757830293808212</v>
      </c>
      <c r="O7" s="159">
        <v>18.656811953200982</v>
      </c>
      <c r="P7" s="159">
        <v>18.73747733209942</v>
      </c>
      <c r="Q7" s="159">
        <v>18.830945848734927</v>
      </c>
    </row>
    <row r="8" spans="1:17" x14ac:dyDescent="0.25">
      <c r="A8" s="76" t="s">
        <v>81</v>
      </c>
      <c r="B8" s="159">
        <v>51.411853393928979</v>
      </c>
      <c r="C8" s="159">
        <v>49.656157469282334</v>
      </c>
      <c r="D8" s="159">
        <v>52.156018975768504</v>
      </c>
      <c r="E8" s="159">
        <v>52.920564793105257</v>
      </c>
      <c r="F8" s="159">
        <v>51.510402599968259</v>
      </c>
      <c r="G8" s="159">
        <v>51.570391013056316</v>
      </c>
      <c r="H8" s="159">
        <v>48.377642317482298</v>
      </c>
      <c r="I8" s="159">
        <v>50.641150324361313</v>
      </c>
      <c r="J8" s="159">
        <v>47.55743801198134</v>
      </c>
      <c r="K8" s="159">
        <v>45.416395166473883</v>
      </c>
      <c r="L8" s="159">
        <v>46.030426765458316</v>
      </c>
      <c r="M8" s="159">
        <v>45.820206787413397</v>
      </c>
      <c r="N8" s="159">
        <v>47.947174655573825</v>
      </c>
      <c r="O8" s="159">
        <v>47.688960142240163</v>
      </c>
      <c r="P8" s="159">
        <v>47.895150141303013</v>
      </c>
      <c r="Q8" s="159">
        <v>48.134066435017395</v>
      </c>
    </row>
    <row r="9" spans="1:17" x14ac:dyDescent="0.25">
      <c r="A9" s="76" t="s">
        <v>80</v>
      </c>
      <c r="B9" s="159">
        <v>41.063530602826717</v>
      </c>
      <c r="C9" s="159">
        <v>39.661226103539811</v>
      </c>
      <c r="D9" s="159">
        <v>41.657908438406679</v>
      </c>
      <c r="E9" s="159">
        <v>42.268564318227149</v>
      </c>
      <c r="F9" s="159">
        <v>41.142243546845116</v>
      </c>
      <c r="G9" s="159">
        <v>41.190157323027854</v>
      </c>
      <c r="H9" s="159">
        <v>38.640054085875924</v>
      </c>
      <c r="I9" s="159">
        <v>40.447956819862853</v>
      </c>
      <c r="J9" s="159">
        <v>37.98494281530099</v>
      </c>
      <c r="K9" s="159">
        <v>36.274855109751734</v>
      </c>
      <c r="L9" s="159">
        <v>36.76529269741858</v>
      </c>
      <c r="M9" s="159">
        <v>36.597386389205376</v>
      </c>
      <c r="N9" s="159">
        <v>38.2962321685281</v>
      </c>
      <c r="O9" s="159">
        <v>38.089991800394962</v>
      </c>
      <c r="P9" s="159">
        <v>38.254679295156897</v>
      </c>
      <c r="Q9" s="159">
        <v>38.445505843721143</v>
      </c>
    </row>
    <row r="10" spans="1:17" x14ac:dyDescent="0.25">
      <c r="A10" s="129" t="s">
        <v>79</v>
      </c>
      <c r="B10" s="158">
        <v>36.726345149436412</v>
      </c>
      <c r="C10" s="158">
        <v>35.472153941584608</v>
      </c>
      <c r="D10" s="158">
        <v>37.257943996837554</v>
      </c>
      <c r="E10" s="158">
        <v>37.804101579504739</v>
      </c>
      <c r="F10" s="158">
        <v>36.79674432620736</v>
      </c>
      <c r="G10" s="158">
        <v>36.839597384764851</v>
      </c>
      <c r="H10" s="158">
        <v>34.558839488903615</v>
      </c>
      <c r="I10" s="158">
        <v>36.175789099184883</v>
      </c>
      <c r="J10" s="158">
        <v>33.972921953776606</v>
      </c>
      <c r="K10" s="158">
        <v>32.443456016780758</v>
      </c>
      <c r="L10" s="158">
        <v>32.88209292535845</v>
      </c>
      <c r="M10" s="158">
        <v>32.731921107746125</v>
      </c>
      <c r="N10" s="158">
        <v>34.251332505916906</v>
      </c>
      <c r="O10" s="158">
        <v>34.066875523465356</v>
      </c>
      <c r="P10" s="158">
        <v>34.21416850304189</v>
      </c>
      <c r="Q10" s="158">
        <v>34.384839694324306</v>
      </c>
    </row>
    <row r="11" spans="1:17" x14ac:dyDescent="0.25">
      <c r="A11" s="92" t="s">
        <v>125</v>
      </c>
      <c r="B11" s="91">
        <v>7.3452690298872829</v>
      </c>
      <c r="C11" s="91">
        <v>7.094430788316922</v>
      </c>
      <c r="D11" s="91">
        <v>7.4515887993675127</v>
      </c>
      <c r="E11" s="91">
        <v>7.5608203159009477</v>
      </c>
      <c r="F11" s="91">
        <v>7.359348865241472</v>
      </c>
      <c r="G11" s="91">
        <v>7.3679194769529701</v>
      </c>
      <c r="H11" s="91">
        <v>6.911767897780722</v>
      </c>
      <c r="I11" s="91">
        <v>7.235157819836977</v>
      </c>
      <c r="J11" s="91">
        <v>6.7945843907553201</v>
      </c>
      <c r="K11" s="91">
        <v>6.4886912033561517</v>
      </c>
      <c r="L11" s="91">
        <v>6.5764185850716901</v>
      </c>
      <c r="M11" s="91">
        <v>6.5463842215492249</v>
      </c>
      <c r="N11" s="91">
        <v>6.8502665011833814</v>
      </c>
      <c r="O11" s="91">
        <v>6.8133751046930717</v>
      </c>
      <c r="P11" s="91">
        <v>6.8428337006083799</v>
      </c>
      <c r="Q11" s="91">
        <v>6.8769679388648619</v>
      </c>
    </row>
    <row r="12" spans="1:17" x14ac:dyDescent="0.25">
      <c r="A12" s="92" t="s">
        <v>26</v>
      </c>
      <c r="B12" s="91">
        <v>11.017903544830924</v>
      </c>
      <c r="C12" s="91">
        <v>10.641646182475382</v>
      </c>
      <c r="D12" s="91">
        <v>11.177383199051269</v>
      </c>
      <c r="E12" s="91">
        <v>11.341230473851422</v>
      </c>
      <c r="F12" s="91">
        <v>11.039023297862208</v>
      </c>
      <c r="G12" s="91">
        <v>11.051879215429455</v>
      </c>
      <c r="H12" s="91">
        <v>10.367651846671082</v>
      </c>
      <c r="I12" s="91">
        <v>10.852736729755465</v>
      </c>
      <c r="J12" s="91">
        <v>10.191876586132979</v>
      </c>
      <c r="K12" s="91">
        <v>9.7330368050342262</v>
      </c>
      <c r="L12" s="91">
        <v>9.8646278776075338</v>
      </c>
      <c r="M12" s="91">
        <v>9.8195763323238374</v>
      </c>
      <c r="N12" s="91">
        <v>10.275399751775071</v>
      </c>
      <c r="O12" s="91">
        <v>10.220062657039607</v>
      </c>
      <c r="P12" s="91">
        <v>10.264250550912569</v>
      </c>
      <c r="Q12" s="91">
        <v>10.315451908297291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18.363172574718206</v>
      </c>
      <c r="C14" s="157">
        <v>17.736076970792304</v>
      </c>
      <c r="D14" s="157">
        <v>18.628971998418777</v>
      </c>
      <c r="E14" s="157">
        <v>18.902050789752369</v>
      </c>
      <c r="F14" s="157">
        <v>18.39837216310368</v>
      </c>
      <c r="G14" s="157">
        <v>18.419798692382425</v>
      </c>
      <c r="H14" s="157">
        <v>17.279419744451808</v>
      </c>
      <c r="I14" s="157">
        <v>18.087894549592441</v>
      </c>
      <c r="J14" s="157">
        <v>16.986460976888303</v>
      </c>
      <c r="K14" s="157">
        <v>16.221728008390379</v>
      </c>
      <c r="L14" s="157">
        <v>16.441046462679225</v>
      </c>
      <c r="M14" s="157">
        <v>16.365960553873062</v>
      </c>
      <c r="N14" s="157">
        <v>17.125666252958453</v>
      </c>
      <c r="O14" s="157">
        <v>17.033437761732678</v>
      </c>
      <c r="P14" s="157">
        <v>17.107084251520945</v>
      </c>
      <c r="Q14" s="157">
        <v>17.192419847162153</v>
      </c>
    </row>
    <row r="15" spans="1:17" x14ac:dyDescent="0.25">
      <c r="A15" s="156" t="s">
        <v>263</v>
      </c>
      <c r="B15" s="204">
        <v>120.22274675423915</v>
      </c>
      <c r="C15" s="204">
        <v>116.11718407574664</v>
      </c>
      <c r="D15" s="204">
        <v>121.96292191585428</v>
      </c>
      <c r="E15" s="204">
        <v>123.75075472311391</v>
      </c>
      <c r="F15" s="204">
        <v>120.453196649708</v>
      </c>
      <c r="G15" s="204">
        <v>120.59347503530937</v>
      </c>
      <c r="H15" s="204">
        <v>113.12747269268135</v>
      </c>
      <c r="I15" s="204">
        <v>118.42051567640972</v>
      </c>
      <c r="J15" s="204">
        <v>111.20948670311923</v>
      </c>
      <c r="K15" s="204">
        <v>106.20281927502346</v>
      </c>
      <c r="L15" s="204">
        <v>107.63868591959228</v>
      </c>
      <c r="M15" s="204">
        <v>107.1471023349756</v>
      </c>
      <c r="N15" s="204">
        <v>112.12085648869088</v>
      </c>
      <c r="O15" s="204">
        <v>111.51704129831207</v>
      </c>
      <c r="P15" s="204">
        <v>111.99920108062246</v>
      </c>
      <c r="Q15" s="204">
        <v>112.5578888379885</v>
      </c>
    </row>
    <row r="16" spans="1:17" x14ac:dyDescent="0.25">
      <c r="A16" s="152" t="s">
        <v>277</v>
      </c>
      <c r="B16" s="264">
        <v>72.133648052543478</v>
      </c>
      <c r="C16" s="264">
        <v>69.670310445447996</v>
      </c>
      <c r="D16" s="264">
        <v>73.177753149512569</v>
      </c>
      <c r="E16" s="264">
        <v>74.250452833868337</v>
      </c>
      <c r="F16" s="264">
        <v>72.2719179898248</v>
      </c>
      <c r="G16" s="264">
        <v>72.356085021185635</v>
      </c>
      <c r="H16" s="264">
        <v>67.876483615608805</v>
      </c>
      <c r="I16" s="264">
        <v>71.052309405845833</v>
      </c>
      <c r="J16" s="264">
        <v>66.725692021871538</v>
      </c>
      <c r="K16" s="264">
        <v>63.721691565014069</v>
      </c>
      <c r="L16" s="264">
        <v>64.583211551755369</v>
      </c>
      <c r="M16" s="264">
        <v>64.288261400985348</v>
      </c>
      <c r="N16" s="264">
        <v>67.272513893214523</v>
      </c>
      <c r="O16" s="264">
        <v>66.910224778987242</v>
      </c>
      <c r="P16" s="264">
        <v>67.199520648373465</v>
      </c>
      <c r="Q16" s="264">
        <v>67.5347333027931</v>
      </c>
    </row>
    <row r="17" spans="1:17" x14ac:dyDescent="0.25">
      <c r="A17" s="154" t="s">
        <v>33</v>
      </c>
      <c r="B17" s="83">
        <v>6.0011788379379434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5.0895222540363365</v>
      </c>
      <c r="C18" s="83">
        <v>6.4440181838159365</v>
      </c>
      <c r="D18" s="83">
        <v>10.519159473197481</v>
      </c>
      <c r="E18" s="83">
        <v>10.189063666352306</v>
      </c>
      <c r="F18" s="83">
        <v>11.544756624710999</v>
      </c>
      <c r="G18" s="83">
        <v>10.517121206914004</v>
      </c>
      <c r="H18" s="83">
        <v>8.8234246963206857</v>
      </c>
      <c r="I18" s="83">
        <v>6.7854155748656915</v>
      </c>
      <c r="J18" s="83">
        <v>7.4649001661818</v>
      </c>
      <c r="K18" s="83">
        <v>7.1225640643128569</v>
      </c>
      <c r="L18" s="83">
        <v>6.1066970734305723</v>
      </c>
      <c r="M18" s="83">
        <v>5.7675777800877377</v>
      </c>
      <c r="N18" s="83">
        <v>5.0889714796453953</v>
      </c>
      <c r="O18" s="83">
        <v>6.1066936379335495</v>
      </c>
      <c r="P18" s="83">
        <v>7.1244430437829305</v>
      </c>
      <c r="Q18" s="83">
        <v>7.1244634133378302</v>
      </c>
    </row>
    <row r="19" spans="1:17" x14ac:dyDescent="0.25">
      <c r="A19" s="154" t="s">
        <v>125</v>
      </c>
      <c r="B19" s="83">
        <v>32.235851180863023</v>
      </c>
      <c r="C19" s="83">
        <v>30.914471723300288</v>
      </c>
      <c r="D19" s="83">
        <v>27.845939514889299</v>
      </c>
      <c r="E19" s="83">
        <v>24.291022755945413</v>
      </c>
      <c r="F19" s="83">
        <v>19.956868058715216</v>
      </c>
      <c r="G19" s="83">
        <v>17.0058122860368</v>
      </c>
      <c r="H19" s="83">
        <v>12.879347238216276</v>
      </c>
      <c r="I19" s="83">
        <v>11.529173366815392</v>
      </c>
      <c r="J19" s="83">
        <v>11.520577328951298</v>
      </c>
      <c r="K19" s="83">
        <v>7.553417532024322</v>
      </c>
      <c r="L19" s="83">
        <v>6.8681551494318631</v>
      </c>
      <c r="M19" s="83">
        <v>5.2761340368346428</v>
      </c>
      <c r="N19" s="83">
        <v>6.6345671407151023</v>
      </c>
      <c r="O19" s="83">
        <v>3.7459775659730643</v>
      </c>
      <c r="P19" s="83">
        <v>2.2491706425073419</v>
      </c>
      <c r="Q19" s="83">
        <v>1.5128882910001251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28.807095779706177</v>
      </c>
      <c r="C21" s="83">
        <v>32.311820538331766</v>
      </c>
      <c r="D21" s="83">
        <v>34.812654161425797</v>
      </c>
      <c r="E21" s="83">
        <v>39.77036641157062</v>
      </c>
      <c r="F21" s="83">
        <v>40.770293306398585</v>
      </c>
      <c r="G21" s="83">
        <v>44.833151528234829</v>
      </c>
      <c r="H21" s="83">
        <v>46.173711681071843</v>
      </c>
      <c r="I21" s="83">
        <v>52.737720464164752</v>
      </c>
      <c r="J21" s="83">
        <v>47.740214526738434</v>
      </c>
      <c r="K21" s="83">
        <v>49.045709968676888</v>
      </c>
      <c r="L21" s="83">
        <v>51.608359328892931</v>
      </c>
      <c r="M21" s="83">
        <v>53.244549584062973</v>
      </c>
      <c r="N21" s="83">
        <v>55.548975272854022</v>
      </c>
      <c r="O21" s="83">
        <v>57.057553575080625</v>
      </c>
      <c r="P21" s="83">
        <v>57.825906962083195</v>
      </c>
      <c r="Q21" s="83">
        <v>58.897381598455141</v>
      </c>
    </row>
    <row r="22" spans="1:17" x14ac:dyDescent="0.25">
      <c r="A22" s="152" t="s">
        <v>276</v>
      </c>
      <c r="B22" s="264">
        <v>48.060113338250012</v>
      </c>
      <c r="C22" s="264">
        <v>46.418878106376702</v>
      </c>
      <c r="D22" s="264">
        <v>48.755763851597493</v>
      </c>
      <c r="E22" s="264">
        <v>49.47046593307951</v>
      </c>
      <c r="F22" s="264">
        <v>48.152237735621021</v>
      </c>
      <c r="G22" s="264">
        <v>48.208315269140435</v>
      </c>
      <c r="H22" s="264">
        <v>45.223714364090085</v>
      </c>
      <c r="I22" s="264">
        <v>47.339655419922302</v>
      </c>
      <c r="J22" s="264">
        <v>44.456982389250371</v>
      </c>
      <c r="K22" s="264">
        <v>42.455522511336518</v>
      </c>
      <c r="L22" s="264">
        <v>43.029522985786322</v>
      </c>
      <c r="M22" s="264">
        <v>42.833008071348395</v>
      </c>
      <c r="N22" s="264">
        <v>44.8213105748072</v>
      </c>
      <c r="O22" s="264">
        <v>44.579930076786439</v>
      </c>
      <c r="P22" s="264">
        <v>44.772677742353856</v>
      </c>
      <c r="Q22" s="264">
        <v>44.996018147265694</v>
      </c>
    </row>
    <row r="23" spans="1:17" x14ac:dyDescent="0.25">
      <c r="A23" s="152" t="s">
        <v>275</v>
      </c>
      <c r="B23" s="264">
        <v>2.8985363445650253E-2</v>
      </c>
      <c r="C23" s="264">
        <v>2.7995523921951287E-2</v>
      </c>
      <c r="D23" s="264">
        <v>2.9404914744221133E-2</v>
      </c>
      <c r="E23" s="264">
        <v>2.983595616606137E-2</v>
      </c>
      <c r="F23" s="264">
        <v>2.9040924262188905E-2</v>
      </c>
      <c r="G23" s="264">
        <v>2.9074744983308545E-2</v>
      </c>
      <c r="H23" s="264">
        <v>2.727471298246327E-2</v>
      </c>
      <c r="I23" s="264">
        <v>2.8550850641590686E-2</v>
      </c>
      <c r="J23" s="264">
        <v>2.681229199731687E-2</v>
      </c>
      <c r="K23" s="264">
        <v>2.5605198672860388E-2</v>
      </c>
      <c r="L23" s="264">
        <v>2.5951382050598437E-2</v>
      </c>
      <c r="M23" s="264">
        <v>2.5832862641844714E-2</v>
      </c>
      <c r="N23" s="264">
        <v>2.7032020669147755E-2</v>
      </c>
      <c r="O23" s="264">
        <v>2.6886442538389274E-2</v>
      </c>
      <c r="P23" s="264">
        <v>2.7002689895120419E-2</v>
      </c>
      <c r="Q23" s="264">
        <v>2.7137387929702758E-2</v>
      </c>
    </row>
    <row r="24" spans="1:17" x14ac:dyDescent="0.25">
      <c r="A24" s="156" t="s">
        <v>262</v>
      </c>
      <c r="B24" s="204">
        <v>100.18562229519927</v>
      </c>
      <c r="C24" s="204">
        <v>96.764320063122156</v>
      </c>
      <c r="D24" s="204">
        <v>101.6357682632119</v>
      </c>
      <c r="E24" s="204">
        <v>103.12562893592826</v>
      </c>
      <c r="F24" s="204">
        <v>100.37766387475666</v>
      </c>
      <c r="G24" s="204">
        <v>100.4945625294245</v>
      </c>
      <c r="H24" s="204">
        <v>94.272893910567817</v>
      </c>
      <c r="I24" s="204">
        <v>98.683763063674789</v>
      </c>
      <c r="J24" s="204">
        <v>92.674572252599361</v>
      </c>
      <c r="K24" s="204">
        <v>88.502349395852903</v>
      </c>
      <c r="L24" s="204">
        <v>89.698904932993599</v>
      </c>
      <c r="M24" s="204">
        <v>89.289251945813021</v>
      </c>
      <c r="N24" s="204">
        <v>93.434047073909028</v>
      </c>
      <c r="O24" s="204">
        <v>92.9308677485934</v>
      </c>
      <c r="P24" s="204">
        <v>93.332667567185382</v>
      </c>
      <c r="Q24" s="204">
        <v>93.798240698323738</v>
      </c>
    </row>
    <row r="25" spans="1:17" x14ac:dyDescent="0.25">
      <c r="A25" s="152" t="s">
        <v>274</v>
      </c>
      <c r="B25" s="264">
        <v>75.811312382769302</v>
      </c>
      <c r="C25" s="264">
        <v>73.222383888542566</v>
      </c>
      <c r="D25" s="264">
        <v>76.908650169000779</v>
      </c>
      <c r="E25" s="264">
        <v>78.036040410020405</v>
      </c>
      <c r="F25" s="264">
        <v>75.956631879167588</v>
      </c>
      <c r="G25" s="264">
        <v>76.045090085276868</v>
      </c>
      <c r="H25" s="264">
        <v>71.337100531482164</v>
      </c>
      <c r="I25" s="264">
        <v>74.674842730261958</v>
      </c>
      <c r="J25" s="264">
        <v>70.127636940554851</v>
      </c>
      <c r="K25" s="264">
        <v>66.970480423711322</v>
      </c>
      <c r="L25" s="264">
        <v>67.875924174334401</v>
      </c>
      <c r="M25" s="264">
        <v>67.565936275191447</v>
      </c>
      <c r="N25" s="264">
        <v>70.702337996515965</v>
      </c>
      <c r="O25" s="264">
        <v>70.321577921945021</v>
      </c>
      <c r="P25" s="264">
        <v>70.625623261633308</v>
      </c>
      <c r="Q25" s="264">
        <v>70.977926409262224</v>
      </c>
    </row>
    <row r="26" spans="1:17" x14ac:dyDescent="0.25">
      <c r="A26" s="154" t="s">
        <v>33</v>
      </c>
      <c r="B26" s="83">
        <v>6.3071431409704743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5.3490066272365633</v>
      </c>
      <c r="C27" s="83">
        <v>6.772560222902638</v>
      </c>
      <c r="D27" s="83">
        <v>11.05546865238051</v>
      </c>
      <c r="E27" s="83">
        <v>10.708543229854332</v>
      </c>
      <c r="F27" s="83">
        <v>12.133354883444687</v>
      </c>
      <c r="G27" s="83">
        <v>11.053326467060501</v>
      </c>
      <c r="H27" s="83">
        <v>9.2732784767984988</v>
      </c>
      <c r="I27" s="83">
        <v>7.1313634299813025</v>
      </c>
      <c r="J27" s="83">
        <v>7.845490886477311</v>
      </c>
      <c r="K27" s="83">
        <v>7.4857011093156256</v>
      </c>
      <c r="L27" s="83">
        <v>6.4180411217183782</v>
      </c>
      <c r="M27" s="83">
        <v>6.0616321589565558</v>
      </c>
      <c r="N27" s="83">
        <v>5.3484277721455928</v>
      </c>
      <c r="O27" s="83">
        <v>6.4180375110658812</v>
      </c>
      <c r="P27" s="83">
        <v>7.4876758867379856</v>
      </c>
      <c r="Q27" s="83">
        <v>7.4876972948149607</v>
      </c>
    </row>
    <row r="28" spans="1:17" x14ac:dyDescent="0.25">
      <c r="A28" s="154" t="s">
        <v>125</v>
      </c>
      <c r="B28" s="83">
        <v>33.879364898011666</v>
      </c>
      <c r="C28" s="83">
        <v>32.490616185891923</v>
      </c>
      <c r="D28" s="83">
        <v>29.265637828510471</v>
      </c>
      <c r="E28" s="83">
        <v>25.529477074367957</v>
      </c>
      <c r="F28" s="83">
        <v>20.974349688773554</v>
      </c>
      <c r="G28" s="83">
        <v>17.87283718966178</v>
      </c>
      <c r="H28" s="83">
        <v>13.535988309524345</v>
      </c>
      <c r="I28" s="83">
        <v>12.116977128206198</v>
      </c>
      <c r="J28" s="83">
        <v>12.107942829659445</v>
      </c>
      <c r="K28" s="83">
        <v>7.9385212246670687</v>
      </c>
      <c r="L28" s="83">
        <v>7.2183214017905346</v>
      </c>
      <c r="M28" s="83">
        <v>5.5451326314242841</v>
      </c>
      <c r="N28" s="83">
        <v>6.9728241342075306</v>
      </c>
      <c r="O28" s="83">
        <v>3.9369626117615324</v>
      </c>
      <c r="P28" s="83">
        <v>2.363842433936977</v>
      </c>
      <c r="Q28" s="83">
        <v>1.5900214383403857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30.275797716550599</v>
      </c>
      <c r="C30" s="83">
        <v>33.959207479748002</v>
      </c>
      <c r="D30" s="83">
        <v>36.587543688109797</v>
      </c>
      <c r="E30" s="83">
        <v>41.798020105798109</v>
      </c>
      <c r="F30" s="83">
        <v>42.848927306949349</v>
      </c>
      <c r="G30" s="83">
        <v>47.118926428554587</v>
      </c>
      <c r="H30" s="83">
        <v>48.52783374515932</v>
      </c>
      <c r="I30" s="83">
        <v>55.42650217207445</v>
      </c>
      <c r="J30" s="83">
        <v>50.174203224418093</v>
      </c>
      <c r="K30" s="83">
        <v>51.546258089728632</v>
      </c>
      <c r="L30" s="83">
        <v>54.239561650825493</v>
      </c>
      <c r="M30" s="83">
        <v>55.959171484810611</v>
      </c>
      <c r="N30" s="83">
        <v>58.381086090162839</v>
      </c>
      <c r="O30" s="83">
        <v>59.966577799117616</v>
      </c>
      <c r="P30" s="83">
        <v>60.774104940958352</v>
      </c>
      <c r="Q30" s="83">
        <v>61.900207676106874</v>
      </c>
    </row>
    <row r="31" spans="1:17" x14ac:dyDescent="0.25">
      <c r="A31" s="152" t="s">
        <v>273</v>
      </c>
      <c r="B31" s="264">
        <v>24.258368458647364</v>
      </c>
      <c r="C31" s="264">
        <v>23.429954078891786</v>
      </c>
      <c r="D31" s="264">
        <v>24.609498435234251</v>
      </c>
      <c r="E31" s="264">
        <v>24.970244701243619</v>
      </c>
      <c r="F31" s="264">
        <v>24.304868298540313</v>
      </c>
      <c r="G31" s="264">
        <v>24.333173464214397</v>
      </c>
      <c r="H31" s="264">
        <v>22.826694527155798</v>
      </c>
      <c r="I31" s="264">
        <v>23.894716930846474</v>
      </c>
      <c r="J31" s="264">
        <v>22.439686144055244</v>
      </c>
      <c r="K31" s="264">
        <v>21.429448177450148</v>
      </c>
      <c r="L31" s="264">
        <v>21.719175230456791</v>
      </c>
      <c r="M31" s="264">
        <v>21.619984220054196</v>
      </c>
      <c r="N31" s="264">
        <v>22.62358099471648</v>
      </c>
      <c r="O31" s="264">
        <v>22.501744056494815</v>
      </c>
      <c r="P31" s="264">
        <v>22.599033545971594</v>
      </c>
      <c r="Q31" s="264">
        <v>22.711764737342705</v>
      </c>
    </row>
    <row r="32" spans="1:17" x14ac:dyDescent="0.25">
      <c r="A32" s="152" t="s">
        <v>272</v>
      </c>
      <c r="B32" s="264">
        <v>0.11594145378260101</v>
      </c>
      <c r="C32" s="264">
        <v>0.11198209568780521</v>
      </c>
      <c r="D32" s="264">
        <v>0.11761965897688456</v>
      </c>
      <c r="E32" s="264">
        <v>0.11934382466424549</v>
      </c>
      <c r="F32" s="264">
        <v>0.11616369704875565</v>
      </c>
      <c r="G32" s="264">
        <v>0.11629897993323422</v>
      </c>
      <c r="H32" s="264">
        <v>0.10909885192985312</v>
      </c>
      <c r="I32" s="264">
        <v>0.11420340256636277</v>
      </c>
      <c r="J32" s="264">
        <v>0.10724916798926752</v>
      </c>
      <c r="K32" s="264">
        <v>0.10242079469144157</v>
      </c>
      <c r="L32" s="264">
        <v>0.10380552820239378</v>
      </c>
      <c r="M32" s="264">
        <v>0.1033314505673789</v>
      </c>
      <c r="N32" s="264">
        <v>0.10812808267659108</v>
      </c>
      <c r="O32" s="264">
        <v>0.10754577015355714</v>
      </c>
      <c r="P32" s="264">
        <v>0.10801075958048167</v>
      </c>
      <c r="Q32" s="264">
        <v>0.10854955171881107</v>
      </c>
    </row>
    <row r="33" spans="1:17" x14ac:dyDescent="0.25">
      <c r="A33" s="156" t="s">
        <v>261</v>
      </c>
      <c r="B33" s="204">
        <v>1217.3377708938788</v>
      </c>
      <c r="C33" s="204">
        <v>1166.3089977608895</v>
      </c>
      <c r="D33" s="204">
        <v>1220.2659016821415</v>
      </c>
      <c r="E33" s="204">
        <v>1219.2312002525671</v>
      </c>
      <c r="F33" s="204">
        <v>1171.7651547617947</v>
      </c>
      <c r="G33" s="204">
        <v>1163.0184935637603</v>
      </c>
      <c r="H33" s="204">
        <v>1063.0029213509461</v>
      </c>
      <c r="I33" s="204">
        <v>1080.920540673196</v>
      </c>
      <c r="J33" s="204">
        <v>989.5698501420693</v>
      </c>
      <c r="K33" s="204">
        <v>935.20918655888772</v>
      </c>
      <c r="L33" s="204">
        <v>941.59541931873912</v>
      </c>
      <c r="M33" s="204">
        <v>934.26577082889571</v>
      </c>
      <c r="N33" s="204">
        <v>971.23669688073232</v>
      </c>
      <c r="O33" s="204">
        <v>944.24989607873533</v>
      </c>
      <c r="P33" s="204">
        <v>940.97035639250794</v>
      </c>
      <c r="Q33" s="204">
        <v>905.47377483103458</v>
      </c>
    </row>
    <row r="34" spans="1:17" x14ac:dyDescent="0.25">
      <c r="A34" s="150" t="s">
        <v>33</v>
      </c>
      <c r="B34" s="87">
        <v>976.76456059787358</v>
      </c>
      <c r="C34" s="87">
        <v>913.25132048264811</v>
      </c>
      <c r="D34" s="87">
        <v>956.4503531332067</v>
      </c>
      <c r="E34" s="87">
        <v>889.57604930341984</v>
      </c>
      <c r="F34" s="87">
        <v>820.81140542684568</v>
      </c>
      <c r="G34" s="87">
        <v>809.46571671989091</v>
      </c>
      <c r="H34" s="87">
        <v>694.86609107609763</v>
      </c>
      <c r="I34" s="87">
        <v>699.33092036044275</v>
      </c>
      <c r="J34" s="87">
        <v>596.68313762133164</v>
      </c>
      <c r="K34" s="87">
        <v>575.23931602750429</v>
      </c>
      <c r="L34" s="87">
        <v>576.19432466766864</v>
      </c>
      <c r="M34" s="87">
        <v>567.89079312940339</v>
      </c>
      <c r="N34" s="87">
        <v>574.72015692937782</v>
      </c>
      <c r="O34" s="87">
        <v>543.38595286981456</v>
      </c>
      <c r="P34" s="87">
        <v>538.43345901899988</v>
      </c>
      <c r="Q34" s="87">
        <v>487.80571563688881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1.0306882278352793E-13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58.448226899432647</v>
      </c>
      <c r="C37" s="87">
        <v>60.681577301808197</v>
      </c>
      <c r="D37" s="87">
        <v>61.022413670171424</v>
      </c>
      <c r="E37" s="87">
        <v>71.454492704801282</v>
      </c>
      <c r="F37" s="87">
        <v>69.428719593833264</v>
      </c>
      <c r="G37" s="87">
        <v>61.127422493793475</v>
      </c>
      <c r="H37" s="87">
        <v>54.016682271673723</v>
      </c>
      <c r="I37" s="87">
        <v>48.238215324689797</v>
      </c>
      <c r="J37" s="87">
        <v>57.847494743086671</v>
      </c>
      <c r="K37" s="87">
        <v>40.517972487185915</v>
      </c>
      <c r="L37" s="87">
        <v>36.796732416128371</v>
      </c>
      <c r="M37" s="87">
        <v>30.237363033556093</v>
      </c>
      <c r="N37" s="87">
        <v>38.143333389153028</v>
      </c>
      <c r="O37" s="87">
        <v>25.959547654413004</v>
      </c>
      <c r="P37" s="87">
        <v>20.005040436360709</v>
      </c>
      <c r="Q37" s="87">
        <v>17.172653865476288</v>
      </c>
    </row>
    <row r="38" spans="1:17" x14ac:dyDescent="0.25">
      <c r="A38" s="150" t="s">
        <v>29</v>
      </c>
      <c r="B38" s="87">
        <v>55.415455899566453</v>
      </c>
      <c r="C38" s="87">
        <v>59.792935249477019</v>
      </c>
      <c r="D38" s="87">
        <v>65.004242591064738</v>
      </c>
      <c r="E38" s="87">
        <v>66.710849099855793</v>
      </c>
      <c r="F38" s="87">
        <v>71.841588871832471</v>
      </c>
      <c r="G38" s="87">
        <v>69.214635037937526</v>
      </c>
      <c r="H38" s="87">
        <v>63.769968416459328</v>
      </c>
      <c r="I38" s="87">
        <v>60.165259441149892</v>
      </c>
      <c r="J38" s="87">
        <v>43.507225337447295</v>
      </c>
      <c r="K38" s="87">
        <v>31.233751012180949</v>
      </c>
      <c r="L38" s="87">
        <v>26.931174512897627</v>
      </c>
      <c r="M38" s="87">
        <v>29.529269427408593</v>
      </c>
      <c r="N38" s="87">
        <v>29.511406429118857</v>
      </c>
      <c r="O38" s="87">
        <v>23.385980513189992</v>
      </c>
      <c r="P38" s="87">
        <v>21.637928236561066</v>
      </c>
      <c r="Q38" s="87">
        <v>12.928879958611146</v>
      </c>
    </row>
    <row r="39" spans="1:17" x14ac:dyDescent="0.25">
      <c r="A39" s="150" t="s">
        <v>28</v>
      </c>
      <c r="B39" s="87">
        <v>2.96234623103489</v>
      </c>
      <c r="C39" s="87">
        <v>1.0122971039120876</v>
      </c>
      <c r="D39" s="87">
        <v>1.9318447180893699</v>
      </c>
      <c r="E39" s="87">
        <v>1.9514913257800828</v>
      </c>
      <c r="F39" s="87">
        <v>0</v>
      </c>
      <c r="G39" s="87">
        <v>0.98129136439016074</v>
      </c>
      <c r="H39" s="87">
        <v>0.99141542289279194</v>
      </c>
      <c r="I39" s="87">
        <v>0.98313733755903299</v>
      </c>
      <c r="J39" s="87">
        <v>0.9729701527220076</v>
      </c>
      <c r="K39" s="87">
        <v>0.98779147594695027</v>
      </c>
      <c r="L39" s="87">
        <v>0.977367600923994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56.787363624015157</v>
      </c>
      <c r="C40" s="87">
        <v>67.996270617315417</v>
      </c>
      <c r="D40" s="87">
        <v>80.847629641162683</v>
      </c>
      <c r="E40" s="87">
        <v>121.92637832228608</v>
      </c>
      <c r="F40" s="87">
        <v>145.44109036695593</v>
      </c>
      <c r="G40" s="87">
        <v>161.29337534167718</v>
      </c>
      <c r="H40" s="87">
        <v>188.05334770185618</v>
      </c>
      <c r="I40" s="87">
        <v>207.94545523183169</v>
      </c>
      <c r="J40" s="87">
        <v>230.19546586547358</v>
      </c>
      <c r="K40" s="87">
        <v>235.00402486689003</v>
      </c>
      <c r="L40" s="87">
        <v>240.44739475070455</v>
      </c>
      <c r="M40" s="87">
        <v>248.11471989083753</v>
      </c>
      <c r="N40" s="87">
        <v>272.9197063844702</v>
      </c>
      <c r="O40" s="87">
        <v>285.10592331392996</v>
      </c>
      <c r="P40" s="87">
        <v>298.87993759858028</v>
      </c>
      <c r="Q40" s="87">
        <v>313.69954646886953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1.0995094376109489</v>
      </c>
      <c r="C42" s="87">
        <v>1.6566024365167675</v>
      </c>
      <c r="D42" s="87">
        <v>1.2877585075574027</v>
      </c>
      <c r="E42" s="87">
        <v>7.0747451495297256</v>
      </c>
      <c r="F42" s="87">
        <v>8.1695953640221735</v>
      </c>
      <c r="G42" s="87">
        <v>4.6872820374257671</v>
      </c>
      <c r="H42" s="87">
        <v>5.2155341601965919</v>
      </c>
      <c r="I42" s="87">
        <v>3.5606039847773165</v>
      </c>
      <c r="J42" s="87">
        <v>7.993992353945262</v>
      </c>
      <c r="K42" s="87">
        <v>4.1858032290680045</v>
      </c>
      <c r="L42" s="87">
        <v>9.5779376432786592</v>
      </c>
      <c r="M42" s="87">
        <v>11.594447226767995</v>
      </c>
      <c r="N42" s="87">
        <v>9.4612572447902306</v>
      </c>
      <c r="O42" s="87">
        <v>14.378132764844958</v>
      </c>
      <c r="P42" s="87">
        <v>16.163400699111637</v>
      </c>
      <c r="Q42" s="87">
        <v>24.435709858542729</v>
      </c>
    </row>
    <row r="43" spans="1:17" x14ac:dyDescent="0.25">
      <c r="A43" s="150" t="s">
        <v>22</v>
      </c>
      <c r="B43" s="87">
        <v>65.86030820434506</v>
      </c>
      <c r="C43" s="87">
        <v>61.917994569212127</v>
      </c>
      <c r="D43" s="87">
        <v>53.721659420889161</v>
      </c>
      <c r="E43" s="87">
        <v>60.537194346894267</v>
      </c>
      <c r="F43" s="87">
        <v>56.072755138305155</v>
      </c>
      <c r="G43" s="87">
        <v>56.248770568645412</v>
      </c>
      <c r="H43" s="87">
        <v>56.089882301769713</v>
      </c>
      <c r="I43" s="87">
        <v>60.696948992745504</v>
      </c>
      <c r="J43" s="87">
        <v>52.36956406806285</v>
      </c>
      <c r="K43" s="87">
        <v>48.040527460111392</v>
      </c>
      <c r="L43" s="87">
        <v>50.670487727137079</v>
      </c>
      <c r="M43" s="87">
        <v>46.899178120922144</v>
      </c>
      <c r="N43" s="87">
        <v>46.480836503822331</v>
      </c>
      <c r="O43" s="87">
        <v>52.034358962542733</v>
      </c>
      <c r="P43" s="87">
        <v>45.850590402894341</v>
      </c>
      <c r="Q43" s="87">
        <v>49.431269042646086</v>
      </c>
    </row>
    <row r="44" spans="1:17" x14ac:dyDescent="0.25">
      <c r="A44" s="156" t="s">
        <v>260</v>
      </c>
      <c r="B44" s="204">
        <v>190.35268236087865</v>
      </c>
      <c r="C44" s="204">
        <v>183.85220811993219</v>
      </c>
      <c r="D44" s="204">
        <v>193.10795970010258</v>
      </c>
      <c r="E44" s="204">
        <v>195.9386949782637</v>
      </c>
      <c r="F44" s="204">
        <v>190.71756136203771</v>
      </c>
      <c r="G44" s="204">
        <v>190.93966880590651</v>
      </c>
      <c r="H44" s="204">
        <v>179.1184984300788</v>
      </c>
      <c r="I44" s="204">
        <v>187.49914982098213</v>
      </c>
      <c r="J44" s="204">
        <v>176.08168727993876</v>
      </c>
      <c r="K44" s="204">
        <v>168.15446385212047</v>
      </c>
      <c r="L44" s="204">
        <v>170.4279193726878</v>
      </c>
      <c r="M44" s="204">
        <v>169.64957869704472</v>
      </c>
      <c r="N44" s="204">
        <v>177.52468944042721</v>
      </c>
      <c r="O44" s="204">
        <v>176.56864872232745</v>
      </c>
      <c r="P44" s="204">
        <v>177.33206837765221</v>
      </c>
      <c r="Q44" s="204">
        <v>178.21665732681515</v>
      </c>
    </row>
    <row r="45" spans="1:17" x14ac:dyDescent="0.25">
      <c r="A45" s="299" t="s">
        <v>271</v>
      </c>
      <c r="B45" s="298">
        <v>85.658707062395393</v>
      </c>
      <c r="C45" s="298">
        <v>82.733493653969489</v>
      </c>
      <c r="D45" s="298">
        <v>86.898581865046168</v>
      </c>
      <c r="E45" s="298">
        <v>88.172412740218675</v>
      </c>
      <c r="F45" s="298">
        <v>85.822902612916977</v>
      </c>
      <c r="G45" s="298">
        <v>85.922850962657947</v>
      </c>
      <c r="H45" s="298">
        <v>80.603324293535479</v>
      </c>
      <c r="I45" s="298">
        <v>84.374617419441918</v>
      </c>
      <c r="J45" s="298">
        <v>79.236759275972446</v>
      </c>
      <c r="K45" s="298">
        <v>75.669508733454208</v>
      </c>
      <c r="L45" s="298">
        <v>76.692563717709504</v>
      </c>
      <c r="M45" s="298">
        <v>76.342310413670106</v>
      </c>
      <c r="N45" s="298">
        <v>79.886110248192225</v>
      </c>
      <c r="O45" s="298">
        <v>79.455891925047339</v>
      </c>
      <c r="P45" s="298">
        <v>79.799430769943498</v>
      </c>
      <c r="Q45" s="298">
        <v>80.197495797066821</v>
      </c>
    </row>
    <row r="46" spans="1:17" x14ac:dyDescent="0.25">
      <c r="A46" s="154" t="s">
        <v>33</v>
      </c>
      <c r="B46" s="83">
        <v>7.1263998700513085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6.043807676668151</v>
      </c>
      <c r="C47" s="83">
        <v>7.6522715932814238</v>
      </c>
      <c r="D47" s="83">
        <v>12.491501874422008</v>
      </c>
      <c r="E47" s="83">
        <v>12.099513103793367</v>
      </c>
      <c r="F47" s="83">
        <v>13.709398491844313</v>
      </c>
      <c r="G47" s="83">
        <v>12.48908143321038</v>
      </c>
      <c r="H47" s="83">
        <v>10.477816826880815</v>
      </c>
      <c r="I47" s="83">
        <v>8.0576809951530066</v>
      </c>
      <c r="J47" s="83">
        <v>8.8645689473408886</v>
      </c>
      <c r="K47" s="83">
        <v>8.458044826371518</v>
      </c>
      <c r="L47" s="83">
        <v>7.2517027746988045</v>
      </c>
      <c r="M47" s="83">
        <v>6.8489986138541887</v>
      </c>
      <c r="N47" s="83">
        <v>6.0431536320789068</v>
      </c>
      <c r="O47" s="83">
        <v>7.2516986950460893</v>
      </c>
      <c r="P47" s="83">
        <v>8.4602761144922294</v>
      </c>
      <c r="Q47" s="83">
        <v>8.4603003033386752</v>
      </c>
    </row>
    <row r="48" spans="1:17" x14ac:dyDescent="0.25">
      <c r="A48" s="154" t="s">
        <v>125</v>
      </c>
      <c r="B48" s="83">
        <v>38.280073277274845</v>
      </c>
      <c r="C48" s="83">
        <v>36.710935171419095</v>
      </c>
      <c r="D48" s="83">
        <v>33.067053173931036</v>
      </c>
      <c r="E48" s="83">
        <v>28.845589522685184</v>
      </c>
      <c r="F48" s="83">
        <v>23.698780819724323</v>
      </c>
      <c r="G48" s="83">
        <v>20.194402089668699</v>
      </c>
      <c r="H48" s="83">
        <v>15.29422484538183</v>
      </c>
      <c r="I48" s="83">
        <v>13.690893373093278</v>
      </c>
      <c r="J48" s="83">
        <v>13.680685578129667</v>
      </c>
      <c r="K48" s="83">
        <v>8.9696833192788841</v>
      </c>
      <c r="L48" s="83">
        <v>8.1559342399503389</v>
      </c>
      <c r="M48" s="83">
        <v>6.2654091687411384</v>
      </c>
      <c r="N48" s="83">
        <v>7.8785484795991829</v>
      </c>
      <c r="O48" s="83">
        <v>4.4483483595930133</v>
      </c>
      <c r="P48" s="83">
        <v>2.6708901379774685</v>
      </c>
      <c r="Q48" s="83">
        <v>1.796554845562649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34.208426238401088</v>
      </c>
      <c r="C50" s="83">
        <v>38.370286889268968</v>
      </c>
      <c r="D50" s="83">
        <v>41.340026816693133</v>
      </c>
      <c r="E50" s="83">
        <v>47.227310113740124</v>
      </c>
      <c r="F50" s="83">
        <v>48.414723301348332</v>
      </c>
      <c r="G50" s="83">
        <v>53.23936743977886</v>
      </c>
      <c r="H50" s="83">
        <v>54.831282621272827</v>
      </c>
      <c r="I50" s="83">
        <v>62.626043051195637</v>
      </c>
      <c r="J50" s="83">
        <v>56.691504750501892</v>
      </c>
      <c r="K50" s="83">
        <v>58.24178058780381</v>
      </c>
      <c r="L50" s="83">
        <v>61.284926703060364</v>
      </c>
      <c r="M50" s="83">
        <v>63.227902631074784</v>
      </c>
      <c r="N50" s="83">
        <v>65.964408136514137</v>
      </c>
      <c r="O50" s="83">
        <v>67.755844870408239</v>
      </c>
      <c r="P50" s="83">
        <v>68.668264517473801</v>
      </c>
      <c r="Q50" s="83">
        <v>69.940640648165498</v>
      </c>
    </row>
    <row r="51" spans="1:17" x14ac:dyDescent="0.25">
      <c r="A51" s="299" t="s">
        <v>270</v>
      </c>
      <c r="B51" s="298">
        <v>91.083758509680422</v>
      </c>
      <c r="C51" s="298">
        <v>87.973281585387539</v>
      </c>
      <c r="D51" s="298">
        <v>92.402158716499088</v>
      </c>
      <c r="E51" s="298">
        <v>93.756665547099189</v>
      </c>
      <c r="F51" s="298">
        <v>91.258353111735047</v>
      </c>
      <c r="G51" s="298">
        <v>91.364631523626272</v>
      </c>
      <c r="H51" s="298">
        <v>85.708201498792704</v>
      </c>
      <c r="I51" s="298">
        <v>89.718343189339961</v>
      </c>
      <c r="J51" s="298">
        <v>84.255087363450713</v>
      </c>
      <c r="K51" s="298">
        <v>80.461910953239638</v>
      </c>
      <c r="L51" s="298">
        <v>81.549759419831133</v>
      </c>
      <c r="M51" s="298">
        <v>81.177323406535905</v>
      </c>
      <c r="N51" s="298">
        <v>84.945563897244426</v>
      </c>
      <c r="O51" s="298">
        <v>84.488098413633693</v>
      </c>
      <c r="P51" s="298">
        <v>84.853394718706582</v>
      </c>
      <c r="Q51" s="298">
        <v>85.276670530881034</v>
      </c>
    </row>
    <row r="52" spans="1:17" x14ac:dyDescent="0.25">
      <c r="A52" s="150" t="s">
        <v>33</v>
      </c>
      <c r="B52" s="87">
        <v>73.083567671594523</v>
      </c>
      <c r="C52" s="87">
        <v>68.885446077573889</v>
      </c>
      <c r="D52" s="87">
        <v>72.425261750604221</v>
      </c>
      <c r="E52" s="87">
        <v>68.406782992408054</v>
      </c>
      <c r="F52" s="87">
        <v>63.925690886251047</v>
      </c>
      <c r="G52" s="87">
        <v>63.590164170563419</v>
      </c>
      <c r="H52" s="87">
        <v>56.025925942838079</v>
      </c>
      <c r="I52" s="87">
        <v>58.045720434490981</v>
      </c>
      <c r="J52" s="87">
        <v>50.803477775081326</v>
      </c>
      <c r="K52" s="87">
        <v>49.491445644704541</v>
      </c>
      <c r="L52" s="87">
        <v>49.903076832847667</v>
      </c>
      <c r="M52" s="87">
        <v>49.343405284514716</v>
      </c>
      <c r="N52" s="87">
        <v>50.265736426837123</v>
      </c>
      <c r="O52" s="87">
        <v>48.620228663305973</v>
      </c>
      <c r="P52" s="87">
        <v>48.55403416007281</v>
      </c>
      <c r="Q52" s="87">
        <v>45.941084603151609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9.2222290718536276E-15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4.3732186017014838</v>
      </c>
      <c r="C55" s="87">
        <v>4.5771382174587973</v>
      </c>
      <c r="D55" s="87">
        <v>4.6207984222473213</v>
      </c>
      <c r="E55" s="87">
        <v>5.4947207494148023</v>
      </c>
      <c r="F55" s="87">
        <v>5.4071846931458678</v>
      </c>
      <c r="G55" s="87">
        <v>4.8020598666673608</v>
      </c>
      <c r="H55" s="87">
        <v>4.3552774836715704</v>
      </c>
      <c r="I55" s="87">
        <v>4.0038583730182564</v>
      </c>
      <c r="J55" s="87">
        <v>4.9253175232003947</v>
      </c>
      <c r="K55" s="87">
        <v>3.4860152585386142</v>
      </c>
      <c r="L55" s="87">
        <v>3.1868938765040684</v>
      </c>
      <c r="M55" s="87">
        <v>2.6272911569457005</v>
      </c>
      <c r="N55" s="87">
        <v>3.3360631595452155</v>
      </c>
      <c r="O55" s="87">
        <v>2.3227673374470523</v>
      </c>
      <c r="P55" s="87">
        <v>1.8039841329519237</v>
      </c>
      <c r="Q55" s="87">
        <v>1.6173044283920321</v>
      </c>
    </row>
    <row r="56" spans="1:17" x14ac:dyDescent="0.25">
      <c r="A56" s="150" t="s">
        <v>29</v>
      </c>
      <c r="B56" s="87">
        <v>4.146300331381048</v>
      </c>
      <c r="C56" s="87">
        <v>4.5101090188086674</v>
      </c>
      <c r="D56" s="87">
        <v>4.922314335642211</v>
      </c>
      <c r="E56" s="87">
        <v>5.1299431692057498</v>
      </c>
      <c r="F56" s="87">
        <v>5.5951015941471365</v>
      </c>
      <c r="G56" s="87">
        <v>5.4373766722366792</v>
      </c>
      <c r="H56" s="87">
        <v>5.1416691269892532</v>
      </c>
      <c r="I56" s="87">
        <v>4.9938244223344475</v>
      </c>
      <c r="J56" s="87">
        <v>3.7043419130258313</v>
      </c>
      <c r="K56" s="87">
        <v>2.6872354643187819</v>
      </c>
      <c r="L56" s="87">
        <v>2.3324569739403591</v>
      </c>
      <c r="M56" s="87">
        <v>2.5657656837205201</v>
      </c>
      <c r="N56" s="87">
        <v>2.5811041413214926</v>
      </c>
      <c r="O56" s="87">
        <v>2.0924937681253</v>
      </c>
      <c r="P56" s="87">
        <v>1.9512322073471233</v>
      </c>
      <c r="Q56" s="87">
        <v>1.2176297836671537</v>
      </c>
    </row>
    <row r="57" spans="1:17" x14ac:dyDescent="0.25">
      <c r="A57" s="150" t="s">
        <v>28</v>
      </c>
      <c r="B57" s="87">
        <v>0.22164894179822958</v>
      </c>
      <c r="C57" s="87">
        <v>7.6356350110906024E-2</v>
      </c>
      <c r="D57" s="87">
        <v>0.14628502034716556</v>
      </c>
      <c r="E57" s="87">
        <v>0.15006613963891891</v>
      </c>
      <c r="F57" s="87">
        <v>0</v>
      </c>
      <c r="G57" s="87">
        <v>7.7088476598595315E-2</v>
      </c>
      <c r="H57" s="87">
        <v>7.9936217603538376E-2</v>
      </c>
      <c r="I57" s="87">
        <v>8.1602161985413868E-2</v>
      </c>
      <c r="J57" s="87">
        <v>8.2841736950507797E-2</v>
      </c>
      <c r="K57" s="87">
        <v>8.4985895049276297E-2</v>
      </c>
      <c r="L57" s="87">
        <v>8.4647918930782995E-2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4.2489493371532872</v>
      </c>
      <c r="C58" s="87">
        <v>5.1288767155680226</v>
      </c>
      <c r="D58" s="87">
        <v>6.1220226637959341</v>
      </c>
      <c r="E58" s="87">
        <v>9.3759171118354061</v>
      </c>
      <c r="F58" s="87">
        <v>11.32711134797451</v>
      </c>
      <c r="G58" s="87">
        <v>12.670916143507036</v>
      </c>
      <c r="H58" s="87">
        <v>15.162436427615445</v>
      </c>
      <c r="I58" s="87">
        <v>17.259845673331125</v>
      </c>
      <c r="J58" s="87">
        <v>19.599565492401787</v>
      </c>
      <c r="K58" s="87">
        <v>20.218869953649651</v>
      </c>
      <c r="L58" s="87">
        <v>20.824684140065344</v>
      </c>
      <c r="M58" s="87">
        <v>21.558414626098209</v>
      </c>
      <c r="N58" s="87">
        <v>23.869895394146237</v>
      </c>
      <c r="O58" s="87">
        <v>25.510256773434328</v>
      </c>
      <c r="P58" s="87">
        <v>26.951940777160758</v>
      </c>
      <c r="Q58" s="87">
        <v>29.543928950238779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8.226759613392505E-2</v>
      </c>
      <c r="C60" s="87">
        <v>0.12495552456726125</v>
      </c>
      <c r="D60" s="87">
        <v>9.751289931138013E-2</v>
      </c>
      <c r="E60" s="87">
        <v>0.54403505641753225</v>
      </c>
      <c r="F60" s="87">
        <v>0.63625703109552612</v>
      </c>
      <c r="G60" s="87">
        <v>0.36822440792360395</v>
      </c>
      <c r="H60" s="87">
        <v>0.42052006043206941</v>
      </c>
      <c r="I60" s="87">
        <v>0.29553651563382144</v>
      </c>
      <c r="J60" s="87">
        <v>0.68063363497555818</v>
      </c>
      <c r="K60" s="87">
        <v>0.36013090068576387</v>
      </c>
      <c r="L60" s="87">
        <v>0.82952666774084693</v>
      </c>
      <c r="M60" s="87">
        <v>1.0074287441916077</v>
      </c>
      <c r="N60" s="87">
        <v>0.82749327163684006</v>
      </c>
      <c r="O60" s="87">
        <v>1.2865038175648564</v>
      </c>
      <c r="P60" s="87">
        <v>1.4575585832230342</v>
      </c>
      <c r="Q60" s="87">
        <v>2.3013322270807852</v>
      </c>
    </row>
    <row r="61" spans="1:17" x14ac:dyDescent="0.25">
      <c r="A61" s="150" t="s">
        <v>22</v>
      </c>
      <c r="B61" s="87">
        <v>4.9278060299179156</v>
      </c>
      <c r="C61" s="87">
        <v>4.6703996813000126</v>
      </c>
      <c r="D61" s="87">
        <v>4.0679636245508615</v>
      </c>
      <c r="E61" s="87">
        <v>4.6552003281787409</v>
      </c>
      <c r="F61" s="87">
        <v>4.3670075591209674</v>
      </c>
      <c r="G61" s="87">
        <v>4.4188017861295839</v>
      </c>
      <c r="H61" s="87">
        <v>4.5224362396427651</v>
      </c>
      <c r="I61" s="87">
        <v>5.0379556085459081</v>
      </c>
      <c r="J61" s="87">
        <v>4.4589092878152963</v>
      </c>
      <c r="K61" s="87">
        <v>4.1332278362930213</v>
      </c>
      <c r="L61" s="87">
        <v>4.3884730098020555</v>
      </c>
      <c r="M61" s="87">
        <v>4.0750179110651397</v>
      </c>
      <c r="N61" s="87">
        <v>4.0652715037575087</v>
      </c>
      <c r="O61" s="87">
        <v>4.6558480537561779</v>
      </c>
      <c r="P61" s="87">
        <v>4.1346448579509252</v>
      </c>
      <c r="Q61" s="87">
        <v>4.6553905383506766</v>
      </c>
    </row>
    <row r="62" spans="1:17" x14ac:dyDescent="0.25">
      <c r="A62" s="303" t="s">
        <v>269</v>
      </c>
      <c r="B62" s="302">
        <v>3.8070536472175731</v>
      </c>
      <c r="C62" s="302">
        <v>3.6770441623986438</v>
      </c>
      <c r="D62" s="302">
        <v>3.8621591940020528</v>
      </c>
      <c r="E62" s="302">
        <v>3.9187738995652746</v>
      </c>
      <c r="F62" s="302">
        <v>3.814351227240754</v>
      </c>
      <c r="G62" s="302">
        <v>3.8187933761181303</v>
      </c>
      <c r="H62" s="302">
        <v>3.5823699686015762</v>
      </c>
      <c r="I62" s="302">
        <v>3.7499829964196416</v>
      </c>
      <c r="J62" s="302">
        <v>3.5216337455987752</v>
      </c>
      <c r="K62" s="302">
        <v>3.3630892770424095</v>
      </c>
      <c r="L62" s="302">
        <v>3.4085583874537559</v>
      </c>
      <c r="M62" s="302">
        <v>3.3929915739408938</v>
      </c>
      <c r="N62" s="302">
        <v>3.5504937888085442</v>
      </c>
      <c r="O62" s="302">
        <v>3.531372974446549</v>
      </c>
      <c r="P62" s="302">
        <v>3.5466413675530442</v>
      </c>
      <c r="Q62" s="302">
        <v>3.5643331465363022</v>
      </c>
    </row>
    <row r="63" spans="1:17" x14ac:dyDescent="0.25">
      <c r="A63" s="152" t="s">
        <v>268</v>
      </c>
      <c r="B63" s="151">
        <v>9.517634118043933</v>
      </c>
      <c r="C63" s="151">
        <v>9.1926104059966089</v>
      </c>
      <c r="D63" s="151">
        <v>9.6553979850051306</v>
      </c>
      <c r="E63" s="151">
        <v>9.7969347489131859</v>
      </c>
      <c r="F63" s="151">
        <v>9.5358780681018853</v>
      </c>
      <c r="G63" s="151">
        <v>9.5469834402953264</v>
      </c>
      <c r="H63" s="151">
        <v>8.9559249215039411</v>
      </c>
      <c r="I63" s="151">
        <v>9.3749574910491038</v>
      </c>
      <c r="J63" s="151">
        <v>8.8040843639969371</v>
      </c>
      <c r="K63" s="151">
        <v>8.4077231926060225</v>
      </c>
      <c r="L63" s="151">
        <v>8.5213959686343905</v>
      </c>
      <c r="M63" s="151">
        <v>8.4824789348522351</v>
      </c>
      <c r="N63" s="151">
        <v>8.8762344720213608</v>
      </c>
      <c r="O63" s="151">
        <v>8.8284324361163726</v>
      </c>
      <c r="P63" s="151">
        <v>8.8666034188826099</v>
      </c>
      <c r="Q63" s="151">
        <v>8.9108328663407548</v>
      </c>
    </row>
    <row r="64" spans="1:17" x14ac:dyDescent="0.25">
      <c r="A64" s="301" t="s">
        <v>267</v>
      </c>
      <c r="B64" s="300">
        <v>0.28552902354131798</v>
      </c>
      <c r="C64" s="300">
        <v>0.27577831217989829</v>
      </c>
      <c r="D64" s="300">
        <v>0.28966193955015396</v>
      </c>
      <c r="E64" s="300">
        <v>0.2939080424673956</v>
      </c>
      <c r="F64" s="300">
        <v>0.2860763420430566</v>
      </c>
      <c r="G64" s="300">
        <v>0.28640950320885977</v>
      </c>
      <c r="H64" s="300">
        <v>0.26867774764511826</v>
      </c>
      <c r="I64" s="300">
        <v>0.28124872473147317</v>
      </c>
      <c r="J64" s="300">
        <v>0.26412253091990817</v>
      </c>
      <c r="K64" s="300">
        <v>0.25223169577818072</v>
      </c>
      <c r="L64" s="300">
        <v>0.25564187905903174</v>
      </c>
      <c r="M64" s="300">
        <v>0.25447436804556706</v>
      </c>
      <c r="N64" s="300">
        <v>0.26628703416064087</v>
      </c>
      <c r="O64" s="300">
        <v>0.26485297308349121</v>
      </c>
      <c r="P64" s="300">
        <v>0.26599810256647832</v>
      </c>
      <c r="Q64" s="300">
        <v>0.2673249859902227</v>
      </c>
    </row>
    <row r="65" spans="1:17" x14ac:dyDescent="0.25">
      <c r="A65" s="156" t="s">
        <v>259</v>
      </c>
      <c r="B65" s="204">
        <v>172.31927034774276</v>
      </c>
      <c r="C65" s="204">
        <v>166.43463050857019</v>
      </c>
      <c r="D65" s="204">
        <v>174.81352141272447</v>
      </c>
      <c r="E65" s="204">
        <v>177.37608176979666</v>
      </c>
      <c r="F65" s="204">
        <v>172.64958186458148</v>
      </c>
      <c r="G65" s="204">
        <v>172.85064755061009</v>
      </c>
      <c r="H65" s="204">
        <v>162.14937752617658</v>
      </c>
      <c r="I65" s="204">
        <v>169.73607246952062</v>
      </c>
      <c r="J65" s="204">
        <v>159.40026427447089</v>
      </c>
      <c r="K65" s="204">
        <v>152.22404096086694</v>
      </c>
      <c r="L65" s="204">
        <v>154.28211648474894</v>
      </c>
      <c r="M65" s="204">
        <v>153.57751334679836</v>
      </c>
      <c r="N65" s="204">
        <v>160.70656096712358</v>
      </c>
      <c r="O65" s="204">
        <v>159.84109252758063</v>
      </c>
      <c r="P65" s="204">
        <v>160.53218821555882</v>
      </c>
      <c r="Q65" s="204">
        <v>161.33297400111684</v>
      </c>
    </row>
    <row r="66" spans="1:17" x14ac:dyDescent="0.25">
      <c r="A66" s="299" t="s">
        <v>266</v>
      </c>
      <c r="B66" s="298">
        <v>86.159635173871379</v>
      </c>
      <c r="C66" s="298">
        <v>83.217315254285083</v>
      </c>
      <c r="D66" s="298">
        <v>87.406760706362235</v>
      </c>
      <c r="E66" s="298">
        <v>88.688040884898314</v>
      </c>
      <c r="F66" s="298">
        <v>86.324790932290739</v>
      </c>
      <c r="G66" s="298">
        <v>86.425323775305046</v>
      </c>
      <c r="H66" s="298">
        <v>81.074688763088304</v>
      </c>
      <c r="I66" s="298">
        <v>84.868036234760311</v>
      </c>
      <c r="J66" s="298">
        <v>79.700132137235428</v>
      </c>
      <c r="K66" s="298">
        <v>76.112020480433472</v>
      </c>
      <c r="L66" s="298">
        <v>77.14105824237447</v>
      </c>
      <c r="M66" s="298">
        <v>76.788756673399163</v>
      </c>
      <c r="N66" s="298">
        <v>80.35328048356179</v>
      </c>
      <c r="O66" s="298">
        <v>79.920546263790314</v>
      </c>
      <c r="P66" s="298">
        <v>80.266094107779409</v>
      </c>
      <c r="Q66" s="298">
        <v>80.666487000558419</v>
      </c>
    </row>
    <row r="67" spans="1:17" x14ac:dyDescent="0.25">
      <c r="A67" s="299" t="s">
        <v>265</v>
      </c>
      <c r="B67" s="298">
        <v>13.785541627819418</v>
      </c>
      <c r="C67" s="298">
        <v>13.314770440685614</v>
      </c>
      <c r="D67" s="298">
        <v>13.985081713017957</v>
      </c>
      <c r="E67" s="298">
        <v>14.190086541583732</v>
      </c>
      <c r="F67" s="298">
        <v>13.81196654916652</v>
      </c>
      <c r="G67" s="298">
        <v>13.828051804048805</v>
      </c>
      <c r="H67" s="298">
        <v>12.971950202094126</v>
      </c>
      <c r="I67" s="298">
        <v>13.578885797561648</v>
      </c>
      <c r="J67" s="298">
        <v>12.75202114195767</v>
      </c>
      <c r="K67" s="298">
        <v>12.177923276869354</v>
      </c>
      <c r="L67" s="298">
        <v>12.342569318779915</v>
      </c>
      <c r="M67" s="298">
        <v>12.286201067743868</v>
      </c>
      <c r="N67" s="298">
        <v>12.856524877369884</v>
      </c>
      <c r="O67" s="298">
        <v>12.787287402206452</v>
      </c>
      <c r="P67" s="298">
        <v>12.842575057244705</v>
      </c>
      <c r="Q67" s="298">
        <v>12.906637920089345</v>
      </c>
    </row>
    <row r="68" spans="1:17" x14ac:dyDescent="0.25">
      <c r="A68" s="150" t="s">
        <v>33</v>
      </c>
      <c r="B68" s="87">
        <v>11.061209824133979</v>
      </c>
      <c r="C68" s="87">
        <v>10.425823439777997</v>
      </c>
      <c r="D68" s="87">
        <v>10.961575116188902</v>
      </c>
      <c r="E68" s="87">
        <v>10.353377704180112</v>
      </c>
      <c r="F68" s="87">
        <v>9.6751636869033071</v>
      </c>
      <c r="G68" s="87">
        <v>9.6243816640483129</v>
      </c>
      <c r="H68" s="87">
        <v>8.4795329810641995</v>
      </c>
      <c r="I68" s="87">
        <v>8.7852292050662228</v>
      </c>
      <c r="J68" s="87">
        <v>7.6891146035870763</v>
      </c>
      <c r="K68" s="87">
        <v>7.490538327791171</v>
      </c>
      <c r="L68" s="87">
        <v>7.5528387748994534</v>
      </c>
      <c r="M68" s="87">
        <v>7.4681323952584542</v>
      </c>
      <c r="N68" s="87">
        <v>7.6077273632874522</v>
      </c>
      <c r="O68" s="87">
        <v>7.3586794963107307</v>
      </c>
      <c r="P68" s="87">
        <v>7.3486609475070335</v>
      </c>
      <c r="Q68" s="87">
        <v>6.9531906081434975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1.3957858662344595E-15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0.66188734487611967</v>
      </c>
      <c r="C71" s="87">
        <v>0.69275061180479613</v>
      </c>
      <c r="D71" s="87">
        <v>0.69935859088294705</v>
      </c>
      <c r="E71" s="87">
        <v>0.83162687688442694</v>
      </c>
      <c r="F71" s="87">
        <v>0.81837828056632156</v>
      </c>
      <c r="G71" s="87">
        <v>0.72679253990367776</v>
      </c>
      <c r="H71" s="87">
        <v>0.65917195375153481</v>
      </c>
      <c r="I71" s="87">
        <v>0.60598461434011108</v>
      </c>
      <c r="J71" s="87">
        <v>0.74544760621720774</v>
      </c>
      <c r="K71" s="87">
        <v>0.52760897494903281</v>
      </c>
      <c r="L71" s="87">
        <v>0.48233690524881462</v>
      </c>
      <c r="M71" s="87">
        <v>0.39764094285401563</v>
      </c>
      <c r="N71" s="87">
        <v>0.50491370043823525</v>
      </c>
      <c r="O71" s="87">
        <v>0.35155121336711687</v>
      </c>
      <c r="P71" s="87">
        <v>0.27303329119967523</v>
      </c>
      <c r="Q71" s="87">
        <v>0.24477928762772216</v>
      </c>
    </row>
    <row r="72" spans="1:17" x14ac:dyDescent="0.25">
      <c r="A72" s="150" t="s">
        <v>29</v>
      </c>
      <c r="B72" s="87">
        <v>0.6275432278480253</v>
      </c>
      <c r="C72" s="87">
        <v>0.68260573171431838</v>
      </c>
      <c r="D72" s="87">
        <v>0.74499307329304099</v>
      </c>
      <c r="E72" s="87">
        <v>0.77641773093847133</v>
      </c>
      <c r="F72" s="87">
        <v>0.84681953402039911</v>
      </c>
      <c r="G72" s="87">
        <v>0.82294784150004596</v>
      </c>
      <c r="H72" s="87">
        <v>0.77819245655141722</v>
      </c>
      <c r="I72" s="87">
        <v>0.75581613651566826</v>
      </c>
      <c r="J72" s="87">
        <v>0.56065274952687061</v>
      </c>
      <c r="K72" s="87">
        <v>0.40671352350026319</v>
      </c>
      <c r="L72" s="87">
        <v>0.35301774142242021</v>
      </c>
      <c r="M72" s="87">
        <v>0.38832905249952537</v>
      </c>
      <c r="N72" s="87">
        <v>0.39065053054593557</v>
      </c>
      <c r="O72" s="87">
        <v>0.31669927129081149</v>
      </c>
      <c r="P72" s="87">
        <v>0.29531931114883592</v>
      </c>
      <c r="Q72" s="87">
        <v>0.18428846530561549</v>
      </c>
    </row>
    <row r="73" spans="1:17" x14ac:dyDescent="0.25">
      <c r="A73" s="150" t="s">
        <v>28</v>
      </c>
      <c r="B73" s="87">
        <v>3.3546603301365441E-2</v>
      </c>
      <c r="C73" s="87">
        <v>1.1556545977298211E-2</v>
      </c>
      <c r="D73" s="87">
        <v>2.21402615627454E-2</v>
      </c>
      <c r="E73" s="87">
        <v>2.2712534580999002E-2</v>
      </c>
      <c r="F73" s="87">
        <v>0</v>
      </c>
      <c r="G73" s="87">
        <v>1.1667353439989784E-2</v>
      </c>
      <c r="H73" s="87">
        <v>1.2098359503103864E-2</v>
      </c>
      <c r="I73" s="87">
        <v>1.2350500455582628E-2</v>
      </c>
      <c r="J73" s="87">
        <v>1.2538110327657562E-2</v>
      </c>
      <c r="K73" s="87">
        <v>1.2862629003773213E-2</v>
      </c>
      <c r="L73" s="87">
        <v>1.281147626340619E-2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0.64307917152537242</v>
      </c>
      <c r="C74" s="87">
        <v>0.77625632300738023</v>
      </c>
      <c r="D74" s="87">
        <v>0.92656912339913156</v>
      </c>
      <c r="E74" s="87">
        <v>1.4190465760199658</v>
      </c>
      <c r="F74" s="87">
        <v>1.7143601402203072</v>
      </c>
      <c r="G74" s="87">
        <v>1.9177452140423117</v>
      </c>
      <c r="H74" s="87">
        <v>2.2948372132650108</v>
      </c>
      <c r="I74" s="87">
        <v>2.6122804428866107</v>
      </c>
      <c r="J74" s="87">
        <v>2.9663974170978236</v>
      </c>
      <c r="K74" s="87">
        <v>3.0601292477833044</v>
      </c>
      <c r="L74" s="87">
        <v>3.1518193231842835</v>
      </c>
      <c r="M74" s="87">
        <v>3.2628695512853909</v>
      </c>
      <c r="N74" s="87">
        <v>3.6127125405428386</v>
      </c>
      <c r="O74" s="87">
        <v>3.8609815014294262</v>
      </c>
      <c r="P74" s="87">
        <v>4.0791806092914484</v>
      </c>
      <c r="Q74" s="87">
        <v>4.4714784398095535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1.245121402191947E-2</v>
      </c>
      <c r="C76" s="87">
        <v>1.8912038915971121E-2</v>
      </c>
      <c r="D76" s="87">
        <v>1.4758593131216965E-2</v>
      </c>
      <c r="E76" s="87">
        <v>8.2339794052744247E-2</v>
      </c>
      <c r="F76" s="87">
        <v>9.6297604882301477E-2</v>
      </c>
      <c r="G76" s="87">
        <v>5.5730823879764489E-2</v>
      </c>
      <c r="H76" s="87">
        <v>6.3645779371338876E-2</v>
      </c>
      <c r="I76" s="87">
        <v>4.4729499588861923E-2</v>
      </c>
      <c r="J76" s="87">
        <v>0.10301401107918033</v>
      </c>
      <c r="K76" s="87">
        <v>5.45058702462312E-2</v>
      </c>
      <c r="L76" s="87">
        <v>0.12554899574453118</v>
      </c>
      <c r="M76" s="87">
        <v>0.15247450387808964</v>
      </c>
      <c r="N76" s="87">
        <v>0.12524124091429267</v>
      </c>
      <c r="O76" s="87">
        <v>0.19471256151011848</v>
      </c>
      <c r="P76" s="87">
        <v>0.2206017280443156</v>
      </c>
      <c r="Q76" s="87">
        <v>0.3483070059355618</v>
      </c>
    </row>
    <row r="77" spans="1:17" x14ac:dyDescent="0.25">
      <c r="A77" s="150" t="s">
        <v>22</v>
      </c>
      <c r="B77" s="87">
        <v>0.74582424211263831</v>
      </c>
      <c r="C77" s="87">
        <v>0.70686574948785308</v>
      </c>
      <c r="D77" s="87">
        <v>0.61568695455997191</v>
      </c>
      <c r="E77" s="87">
        <v>0.70456532492701407</v>
      </c>
      <c r="F77" s="87">
        <v>0.66094730257388223</v>
      </c>
      <c r="G77" s="87">
        <v>0.66878636723470342</v>
      </c>
      <c r="H77" s="87">
        <v>0.68447145858752056</v>
      </c>
      <c r="I77" s="87">
        <v>0.7624953987085924</v>
      </c>
      <c r="J77" s="87">
        <v>0.67485664412185542</v>
      </c>
      <c r="K77" s="87">
        <v>0.62556470359557781</v>
      </c>
      <c r="L77" s="87">
        <v>0.66419610201700785</v>
      </c>
      <c r="M77" s="87">
        <v>0.61675462196839148</v>
      </c>
      <c r="N77" s="87">
        <v>0.61527950164112977</v>
      </c>
      <c r="O77" s="87">
        <v>0.70466335829824556</v>
      </c>
      <c r="P77" s="87">
        <v>0.62577917005339867</v>
      </c>
      <c r="Q77" s="87">
        <v>0.70459411326739596</v>
      </c>
    </row>
    <row r="78" spans="1:17" x14ac:dyDescent="0.25">
      <c r="A78" s="299" t="s">
        <v>264</v>
      </c>
      <c r="B78" s="298">
        <v>72.374093546051967</v>
      </c>
      <c r="C78" s="298">
        <v>69.902544813599476</v>
      </c>
      <c r="D78" s="298">
        <v>73.421678993344287</v>
      </c>
      <c r="E78" s="298">
        <v>74.497954343314589</v>
      </c>
      <c r="F78" s="298">
        <v>72.512824383124226</v>
      </c>
      <c r="G78" s="298">
        <v>72.597271971256248</v>
      </c>
      <c r="H78" s="298">
        <v>68.102738560994169</v>
      </c>
      <c r="I78" s="298">
        <v>71.289150437198657</v>
      </c>
      <c r="J78" s="298">
        <v>66.948110995277773</v>
      </c>
      <c r="K78" s="298">
        <v>63.934097203564122</v>
      </c>
      <c r="L78" s="298">
        <v>64.798488923594562</v>
      </c>
      <c r="M78" s="298">
        <v>64.502555605655303</v>
      </c>
      <c r="N78" s="298">
        <v>67.496755606191911</v>
      </c>
      <c r="O78" s="298">
        <v>67.133258861583869</v>
      </c>
      <c r="P78" s="298">
        <v>67.423519050534708</v>
      </c>
      <c r="Q78" s="298">
        <v>67.759849080469067</v>
      </c>
    </row>
    <row r="79" spans="1:17" x14ac:dyDescent="0.25">
      <c r="A79" s="243" t="s">
        <v>258</v>
      </c>
      <c r="B79" s="278">
        <v>5.9286773305043852</v>
      </c>
      <c r="C79" s="278">
        <v>15.183350209832316</v>
      </c>
      <c r="D79" s="278">
        <v>20.706828811675649</v>
      </c>
      <c r="E79" s="278">
        <v>39.932729055117335</v>
      </c>
      <c r="F79" s="278">
        <v>53.846121148984572</v>
      </c>
      <c r="G79" s="278">
        <v>64.020114920512725</v>
      </c>
      <c r="H79" s="278">
        <v>88.069113297086545</v>
      </c>
      <c r="I79" s="278">
        <v>124.00820633427324</v>
      </c>
      <c r="J79" s="278">
        <v>141.98667706216895</v>
      </c>
      <c r="K79" s="278">
        <v>145.40449956447594</v>
      </c>
      <c r="L79" s="278">
        <v>153.62820991311276</v>
      </c>
      <c r="M79" s="278">
        <v>155.95599542948091</v>
      </c>
      <c r="N79" s="278">
        <v>169.59301789169714</v>
      </c>
      <c r="O79" s="278">
        <v>190.43599913159008</v>
      </c>
      <c r="P79" s="278">
        <v>198.62151460282547</v>
      </c>
      <c r="Q79" s="278">
        <v>239.8027440954981</v>
      </c>
    </row>
    <row r="81" spans="1:17" ht="12.75" x14ac:dyDescent="0.25">
      <c r="A81" s="98" t="s">
        <v>84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</v>
      </c>
      <c r="C83" s="77">
        <f t="shared" si="0"/>
        <v>1</v>
      </c>
      <c r="D83" s="77">
        <f t="shared" si="0"/>
        <v>1.0000000000000002</v>
      </c>
      <c r="E83" s="77">
        <f t="shared" si="0"/>
        <v>1</v>
      </c>
      <c r="F83" s="77">
        <f t="shared" si="0"/>
        <v>1</v>
      </c>
      <c r="G83" s="77">
        <f t="shared" si="0"/>
        <v>1.0000000000000002</v>
      </c>
      <c r="H83" s="77">
        <f t="shared" si="0"/>
        <v>1.0000000000000002</v>
      </c>
      <c r="I83" s="77">
        <f t="shared" si="0"/>
        <v>1</v>
      </c>
      <c r="J83" s="77">
        <f t="shared" si="0"/>
        <v>1.0000000000000002</v>
      </c>
      <c r="K83" s="77">
        <f t="shared" si="0"/>
        <v>1</v>
      </c>
      <c r="L83" s="77">
        <f t="shared" si="0"/>
        <v>1.0000000000000002</v>
      </c>
      <c r="M83" s="77">
        <f t="shared" si="0"/>
        <v>1</v>
      </c>
      <c r="N83" s="77">
        <f t="shared" si="0"/>
        <v>1</v>
      </c>
      <c r="O83" s="77">
        <f t="shared" si="0"/>
        <v>1.0000000000000002</v>
      </c>
      <c r="P83" s="77">
        <f t="shared" si="0"/>
        <v>1</v>
      </c>
      <c r="Q83" s="77">
        <f t="shared" si="0"/>
        <v>0.99999999999999989</v>
      </c>
    </row>
    <row r="84" spans="1:17" x14ac:dyDescent="0.25">
      <c r="A84" s="132" t="s">
        <v>83</v>
      </c>
      <c r="B84" s="203">
        <f t="shared" ref="B84:Q84" si="1">IF(B$6=0,0,B$6/B$5)</f>
        <v>1.3889001660443958E-2</v>
      </c>
      <c r="C84" s="203">
        <f t="shared" si="1"/>
        <v>1.3889001660443958E-2</v>
      </c>
      <c r="D84" s="203">
        <f t="shared" si="1"/>
        <v>1.388900166044396E-2</v>
      </c>
      <c r="E84" s="203">
        <f t="shared" si="1"/>
        <v>1.3889001660443955E-2</v>
      </c>
      <c r="F84" s="203">
        <f t="shared" si="1"/>
        <v>1.3889001660443955E-2</v>
      </c>
      <c r="G84" s="203">
        <f t="shared" si="1"/>
        <v>1.3889001660443956E-2</v>
      </c>
      <c r="H84" s="203">
        <f t="shared" si="1"/>
        <v>1.388900166044396E-2</v>
      </c>
      <c r="I84" s="203">
        <f t="shared" si="1"/>
        <v>1.3889001660443955E-2</v>
      </c>
      <c r="J84" s="203">
        <f t="shared" si="1"/>
        <v>1.3889001660443956E-2</v>
      </c>
      <c r="K84" s="203">
        <f t="shared" si="1"/>
        <v>1.3889001660443956E-2</v>
      </c>
      <c r="L84" s="203">
        <f t="shared" si="1"/>
        <v>1.3889001660443956E-2</v>
      </c>
      <c r="M84" s="203">
        <f t="shared" si="1"/>
        <v>1.3889001660443956E-2</v>
      </c>
      <c r="N84" s="203">
        <f t="shared" si="1"/>
        <v>1.3889001660443958E-2</v>
      </c>
      <c r="O84" s="203">
        <f t="shared" si="1"/>
        <v>1.3889001660443956E-2</v>
      </c>
      <c r="P84" s="203">
        <f t="shared" si="1"/>
        <v>1.3889001660443956E-2</v>
      </c>
      <c r="Q84" s="203">
        <f t="shared" si="1"/>
        <v>1.3889001660443956E-2</v>
      </c>
    </row>
    <row r="85" spans="1:17" x14ac:dyDescent="0.25">
      <c r="A85" s="76" t="s">
        <v>82</v>
      </c>
      <c r="B85" s="202">
        <f t="shared" ref="B85:Q85" si="2">IF(B$7=0,0,B$7/B$5)</f>
        <v>1.0141796616799153E-2</v>
      </c>
      <c r="C85" s="202">
        <f t="shared" si="2"/>
        <v>1.0141796616799153E-2</v>
      </c>
      <c r="D85" s="202">
        <f t="shared" si="2"/>
        <v>1.0141796616799155E-2</v>
      </c>
      <c r="E85" s="202">
        <f t="shared" si="2"/>
        <v>1.0141796616799151E-2</v>
      </c>
      <c r="F85" s="202">
        <f t="shared" si="2"/>
        <v>1.0141796616799151E-2</v>
      </c>
      <c r="G85" s="202">
        <f t="shared" si="2"/>
        <v>1.0141796616799153E-2</v>
      </c>
      <c r="H85" s="202">
        <f t="shared" si="2"/>
        <v>1.0141796616799155E-2</v>
      </c>
      <c r="I85" s="202">
        <f t="shared" si="2"/>
        <v>1.0141796616799151E-2</v>
      </c>
      <c r="J85" s="202">
        <f t="shared" si="2"/>
        <v>1.0141796616799153E-2</v>
      </c>
      <c r="K85" s="202">
        <f t="shared" si="2"/>
        <v>1.0141796616799153E-2</v>
      </c>
      <c r="L85" s="202">
        <f t="shared" si="2"/>
        <v>1.0141796616799153E-2</v>
      </c>
      <c r="M85" s="202">
        <f t="shared" si="2"/>
        <v>1.0141796616799153E-2</v>
      </c>
      <c r="N85" s="202">
        <f t="shared" si="2"/>
        <v>1.0141796616799153E-2</v>
      </c>
      <c r="O85" s="202">
        <f t="shared" si="2"/>
        <v>1.0141796616799153E-2</v>
      </c>
      <c r="P85" s="202">
        <f t="shared" si="2"/>
        <v>1.0141796616799153E-2</v>
      </c>
      <c r="Q85" s="202">
        <f t="shared" si="2"/>
        <v>1.0141796616799153E-2</v>
      </c>
    </row>
    <row r="86" spans="1:17" x14ac:dyDescent="0.25">
      <c r="A86" s="76" t="s">
        <v>81</v>
      </c>
      <c r="B86" s="202">
        <f t="shared" ref="B86:Q86" si="3">IF(B$8=0,0,B$8/B$5)</f>
        <v>2.592360022936609E-2</v>
      </c>
      <c r="C86" s="202">
        <f t="shared" si="3"/>
        <v>2.592360022936609E-2</v>
      </c>
      <c r="D86" s="202">
        <f t="shared" si="3"/>
        <v>2.592360022936609E-2</v>
      </c>
      <c r="E86" s="202">
        <f t="shared" si="3"/>
        <v>2.5923600229366083E-2</v>
      </c>
      <c r="F86" s="202">
        <f t="shared" si="3"/>
        <v>2.5923600229366083E-2</v>
      </c>
      <c r="G86" s="202">
        <f t="shared" si="3"/>
        <v>2.5923600229366087E-2</v>
      </c>
      <c r="H86" s="202">
        <f t="shared" si="3"/>
        <v>2.5923600229366094E-2</v>
      </c>
      <c r="I86" s="202">
        <f t="shared" si="3"/>
        <v>2.5923600229366083E-2</v>
      </c>
      <c r="J86" s="202">
        <f t="shared" si="3"/>
        <v>2.5923600229366087E-2</v>
      </c>
      <c r="K86" s="202">
        <f t="shared" si="3"/>
        <v>2.5923600229366087E-2</v>
      </c>
      <c r="L86" s="202">
        <f t="shared" si="3"/>
        <v>2.5923600229366087E-2</v>
      </c>
      <c r="M86" s="202">
        <f t="shared" si="3"/>
        <v>2.5923600229366087E-2</v>
      </c>
      <c r="N86" s="202">
        <f t="shared" si="3"/>
        <v>2.592360022936609E-2</v>
      </c>
      <c r="O86" s="202">
        <f t="shared" si="3"/>
        <v>2.5923600229366087E-2</v>
      </c>
      <c r="P86" s="202">
        <f t="shared" si="3"/>
        <v>2.5923600229366087E-2</v>
      </c>
      <c r="Q86" s="202">
        <f t="shared" si="3"/>
        <v>2.5923600229366087E-2</v>
      </c>
    </row>
    <row r="87" spans="1:17" x14ac:dyDescent="0.25">
      <c r="A87" s="76" t="s">
        <v>80</v>
      </c>
      <c r="B87" s="202">
        <f t="shared" ref="B87:Q87" si="4">IF(B$9=0,0,B$9/B$5)</f>
        <v>2.0705624891549319E-2</v>
      </c>
      <c r="C87" s="202">
        <f t="shared" si="4"/>
        <v>2.0705624891549319E-2</v>
      </c>
      <c r="D87" s="202">
        <f t="shared" si="4"/>
        <v>2.0705624891549319E-2</v>
      </c>
      <c r="E87" s="202">
        <f t="shared" si="4"/>
        <v>2.0705624891549312E-2</v>
      </c>
      <c r="F87" s="202">
        <f t="shared" si="4"/>
        <v>2.0705624891549316E-2</v>
      </c>
      <c r="G87" s="202">
        <f t="shared" si="4"/>
        <v>2.0705624891549316E-2</v>
      </c>
      <c r="H87" s="202">
        <f t="shared" si="4"/>
        <v>2.0705624891549323E-2</v>
      </c>
      <c r="I87" s="202">
        <f t="shared" si="4"/>
        <v>2.0705624891549312E-2</v>
      </c>
      <c r="J87" s="202">
        <f t="shared" si="4"/>
        <v>2.0705624891549316E-2</v>
      </c>
      <c r="K87" s="202">
        <f t="shared" si="4"/>
        <v>2.0705624891549316E-2</v>
      </c>
      <c r="L87" s="202">
        <f t="shared" si="4"/>
        <v>2.0705624891549319E-2</v>
      </c>
      <c r="M87" s="202">
        <f t="shared" si="4"/>
        <v>2.0705624891549316E-2</v>
      </c>
      <c r="N87" s="202">
        <f t="shared" si="4"/>
        <v>2.0705624891549319E-2</v>
      </c>
      <c r="O87" s="202">
        <f t="shared" si="4"/>
        <v>2.0705624891549316E-2</v>
      </c>
      <c r="P87" s="202">
        <f t="shared" si="4"/>
        <v>2.0705624891549316E-2</v>
      </c>
      <c r="Q87" s="202">
        <f t="shared" si="4"/>
        <v>2.0705624891549316E-2</v>
      </c>
    </row>
    <row r="88" spans="1:17" x14ac:dyDescent="0.25">
      <c r="A88" s="129" t="s">
        <v>79</v>
      </c>
      <c r="B88" s="201">
        <f t="shared" ref="B88:Q88" si="5">IF(B$10=0,0,B$10/B$5)</f>
        <v>1.8518668880591945E-2</v>
      </c>
      <c r="C88" s="201">
        <f t="shared" si="5"/>
        <v>1.8518668880591945E-2</v>
      </c>
      <c r="D88" s="201">
        <f t="shared" si="5"/>
        <v>1.8518668880591942E-2</v>
      </c>
      <c r="E88" s="201">
        <f t="shared" si="5"/>
        <v>1.8518668880591942E-2</v>
      </c>
      <c r="F88" s="201">
        <f t="shared" si="5"/>
        <v>1.8518668880591938E-2</v>
      </c>
      <c r="G88" s="201">
        <f t="shared" si="5"/>
        <v>1.8518668880591942E-2</v>
      </c>
      <c r="H88" s="201">
        <f t="shared" si="5"/>
        <v>1.8518668880591952E-2</v>
      </c>
      <c r="I88" s="201">
        <f t="shared" si="5"/>
        <v>1.8518668880591942E-2</v>
      </c>
      <c r="J88" s="201">
        <f t="shared" si="5"/>
        <v>1.8518668880591945E-2</v>
      </c>
      <c r="K88" s="201">
        <f t="shared" si="5"/>
        <v>1.8518668880591942E-2</v>
      </c>
      <c r="L88" s="201">
        <f t="shared" si="5"/>
        <v>1.8518668880591942E-2</v>
      </c>
      <c r="M88" s="201">
        <f t="shared" si="5"/>
        <v>1.8518668880591942E-2</v>
      </c>
      <c r="N88" s="201">
        <f t="shared" si="5"/>
        <v>1.8518668880591942E-2</v>
      </c>
      <c r="O88" s="201">
        <f t="shared" si="5"/>
        <v>1.8518668880591942E-2</v>
      </c>
      <c r="P88" s="201">
        <f t="shared" si="5"/>
        <v>1.8518668880591938E-2</v>
      </c>
      <c r="Q88" s="201">
        <f t="shared" si="5"/>
        <v>1.8518668880591938E-2</v>
      </c>
    </row>
    <row r="89" spans="1:17" x14ac:dyDescent="0.25">
      <c r="A89" s="127" t="s">
        <v>263</v>
      </c>
      <c r="B89" s="200">
        <f t="shared" ref="B89:Q89" si="6">IF(B$15=0,0,B$15/B$5)</f>
        <v>6.0620386537188001E-2</v>
      </c>
      <c r="C89" s="200">
        <f t="shared" si="6"/>
        <v>6.0620386537187994E-2</v>
      </c>
      <c r="D89" s="200">
        <f t="shared" si="6"/>
        <v>6.0620386537188001E-2</v>
      </c>
      <c r="E89" s="200">
        <f t="shared" si="6"/>
        <v>6.062038653718798E-2</v>
      </c>
      <c r="F89" s="200">
        <f t="shared" si="6"/>
        <v>6.0620386537187973E-2</v>
      </c>
      <c r="G89" s="200">
        <f t="shared" si="6"/>
        <v>6.0620386537187987E-2</v>
      </c>
      <c r="H89" s="200">
        <f t="shared" si="6"/>
        <v>6.0620386537188008E-2</v>
      </c>
      <c r="I89" s="200">
        <f t="shared" si="6"/>
        <v>6.0620386537187973E-2</v>
      </c>
      <c r="J89" s="200">
        <f t="shared" si="6"/>
        <v>6.0620386537187994E-2</v>
      </c>
      <c r="K89" s="200">
        <f t="shared" si="6"/>
        <v>6.0620386537187994E-2</v>
      </c>
      <c r="L89" s="200">
        <f t="shared" si="6"/>
        <v>6.062038653718798E-2</v>
      </c>
      <c r="M89" s="200">
        <f t="shared" si="6"/>
        <v>6.0620386537187994E-2</v>
      </c>
      <c r="N89" s="200">
        <f t="shared" si="6"/>
        <v>6.0620386537188001E-2</v>
      </c>
      <c r="O89" s="200">
        <f t="shared" si="6"/>
        <v>6.0620386537187987E-2</v>
      </c>
      <c r="P89" s="200">
        <f t="shared" si="6"/>
        <v>6.0620386537187994E-2</v>
      </c>
      <c r="Q89" s="200">
        <f t="shared" si="6"/>
        <v>6.0620386537187994E-2</v>
      </c>
    </row>
    <row r="90" spans="1:17" x14ac:dyDescent="0.25">
      <c r="A90" s="142" t="s">
        <v>277</v>
      </c>
      <c r="B90" s="199">
        <f t="shared" ref="B90:Q90" si="7">IF(B$16=0,0,B$16/B$5)</f>
        <v>3.6372231922312794E-2</v>
      </c>
      <c r="C90" s="199">
        <f t="shared" si="7"/>
        <v>3.63722319223128E-2</v>
      </c>
      <c r="D90" s="199">
        <f t="shared" si="7"/>
        <v>3.63722319223128E-2</v>
      </c>
      <c r="E90" s="199">
        <f t="shared" si="7"/>
        <v>3.637223192231278E-2</v>
      </c>
      <c r="F90" s="199">
        <f t="shared" si="7"/>
        <v>3.6372231922312787E-2</v>
      </c>
      <c r="G90" s="199">
        <f t="shared" si="7"/>
        <v>3.63722319223128E-2</v>
      </c>
      <c r="H90" s="199">
        <f t="shared" si="7"/>
        <v>3.63722319223128E-2</v>
      </c>
      <c r="I90" s="199">
        <f t="shared" si="7"/>
        <v>3.6372231922312787E-2</v>
      </c>
      <c r="J90" s="199">
        <f t="shared" si="7"/>
        <v>3.63722319223128E-2</v>
      </c>
      <c r="K90" s="199">
        <f t="shared" si="7"/>
        <v>3.6372231922312794E-2</v>
      </c>
      <c r="L90" s="199">
        <f t="shared" si="7"/>
        <v>3.6372231922312794E-2</v>
      </c>
      <c r="M90" s="199">
        <f t="shared" si="7"/>
        <v>3.6372231922312787E-2</v>
      </c>
      <c r="N90" s="199">
        <f t="shared" si="7"/>
        <v>3.63722319223128E-2</v>
      </c>
      <c r="O90" s="199">
        <f t="shared" si="7"/>
        <v>3.6372231922312794E-2</v>
      </c>
      <c r="P90" s="199">
        <f t="shared" si="7"/>
        <v>3.6372231922312794E-2</v>
      </c>
      <c r="Q90" s="199">
        <f t="shared" si="7"/>
        <v>3.6372231922312794E-2</v>
      </c>
    </row>
    <row r="91" spans="1:17" x14ac:dyDescent="0.25">
      <c r="A91" s="142" t="s">
        <v>276</v>
      </c>
      <c r="B91" s="199">
        <f t="shared" ref="B91:Q91" si="8">IF(B$22=0,0,B$22/B$5)</f>
        <v>2.4233539211522388E-2</v>
      </c>
      <c r="C91" s="199">
        <f t="shared" si="8"/>
        <v>2.4233539211522385E-2</v>
      </c>
      <c r="D91" s="199">
        <f t="shared" si="8"/>
        <v>2.4233539211522388E-2</v>
      </c>
      <c r="E91" s="199">
        <f t="shared" si="8"/>
        <v>2.4233539211522381E-2</v>
      </c>
      <c r="F91" s="199">
        <f t="shared" si="8"/>
        <v>2.4233539211522381E-2</v>
      </c>
      <c r="G91" s="199">
        <f t="shared" si="8"/>
        <v>2.4233539211522381E-2</v>
      </c>
      <c r="H91" s="199">
        <f t="shared" si="8"/>
        <v>2.4233539211522395E-2</v>
      </c>
      <c r="I91" s="199">
        <f t="shared" si="8"/>
        <v>2.4233539211522381E-2</v>
      </c>
      <c r="J91" s="199">
        <f t="shared" si="8"/>
        <v>2.4233539211522385E-2</v>
      </c>
      <c r="K91" s="199">
        <f t="shared" si="8"/>
        <v>2.4233539211522381E-2</v>
      </c>
      <c r="L91" s="199">
        <f t="shared" si="8"/>
        <v>2.4233539211522385E-2</v>
      </c>
      <c r="M91" s="199">
        <f t="shared" si="8"/>
        <v>2.4233539211522385E-2</v>
      </c>
      <c r="N91" s="199">
        <f t="shared" si="8"/>
        <v>2.4233539211522385E-2</v>
      </c>
      <c r="O91" s="199">
        <f t="shared" si="8"/>
        <v>2.4233539211522385E-2</v>
      </c>
      <c r="P91" s="199">
        <f t="shared" si="8"/>
        <v>2.4233539211522381E-2</v>
      </c>
      <c r="Q91" s="199">
        <f t="shared" si="8"/>
        <v>2.4233539211522385E-2</v>
      </c>
    </row>
    <row r="92" spans="1:17" x14ac:dyDescent="0.25">
      <c r="A92" s="142" t="s">
        <v>275</v>
      </c>
      <c r="B92" s="199">
        <f t="shared" ref="B92:Q92" si="9">IF(B$23=0,0,B$23/B$5)</f>
        <v>1.461540335281219E-5</v>
      </c>
      <c r="C92" s="199">
        <f t="shared" si="9"/>
        <v>1.4615403352812213E-5</v>
      </c>
      <c r="D92" s="199">
        <f t="shared" si="9"/>
        <v>1.4615403352812154E-5</v>
      </c>
      <c r="E92" s="199">
        <f t="shared" si="9"/>
        <v>1.4615403352812183E-5</v>
      </c>
      <c r="F92" s="199">
        <f t="shared" si="9"/>
        <v>1.461540335281222E-5</v>
      </c>
      <c r="G92" s="199">
        <f t="shared" si="9"/>
        <v>1.4615403352812169E-5</v>
      </c>
      <c r="H92" s="199">
        <f t="shared" si="9"/>
        <v>1.4615403352812179E-5</v>
      </c>
      <c r="I92" s="199">
        <f t="shared" si="9"/>
        <v>1.4615403352812203E-5</v>
      </c>
      <c r="J92" s="199">
        <f t="shared" si="9"/>
        <v>1.4615403352812276E-5</v>
      </c>
      <c r="K92" s="199">
        <f t="shared" si="9"/>
        <v>1.4615403352812235E-5</v>
      </c>
      <c r="L92" s="199">
        <f t="shared" si="9"/>
        <v>1.4615403352812303E-5</v>
      </c>
      <c r="M92" s="199">
        <f t="shared" si="9"/>
        <v>1.4615403352812161E-5</v>
      </c>
      <c r="N92" s="199">
        <f t="shared" si="9"/>
        <v>1.4615403352812237E-5</v>
      </c>
      <c r="O92" s="199">
        <f t="shared" si="9"/>
        <v>1.4615403352812242E-5</v>
      </c>
      <c r="P92" s="199">
        <f t="shared" si="9"/>
        <v>1.4615403352812227E-5</v>
      </c>
      <c r="Q92" s="199">
        <f t="shared" si="9"/>
        <v>1.461540335281221E-5</v>
      </c>
    </row>
    <row r="93" spans="1:17" x14ac:dyDescent="0.25">
      <c r="A93" s="127" t="s">
        <v>262</v>
      </c>
      <c r="B93" s="200">
        <f t="shared" ref="B93:Q93" si="10">IF(B$24=0,0,B$24/B$5)</f>
        <v>5.0516988780989987E-2</v>
      </c>
      <c r="C93" s="200">
        <f t="shared" si="10"/>
        <v>5.0516988780989973E-2</v>
      </c>
      <c r="D93" s="200">
        <f t="shared" si="10"/>
        <v>5.0516988780990001E-2</v>
      </c>
      <c r="E93" s="200">
        <f t="shared" si="10"/>
        <v>5.051698878098998E-2</v>
      </c>
      <c r="F93" s="200">
        <f t="shared" si="10"/>
        <v>5.051698878098998E-2</v>
      </c>
      <c r="G93" s="200">
        <f t="shared" si="10"/>
        <v>5.0516988780990001E-2</v>
      </c>
      <c r="H93" s="200">
        <f t="shared" si="10"/>
        <v>5.0516988780990014E-2</v>
      </c>
      <c r="I93" s="200">
        <f t="shared" si="10"/>
        <v>5.0516988780989987E-2</v>
      </c>
      <c r="J93" s="200">
        <f t="shared" si="10"/>
        <v>5.0516988780990001E-2</v>
      </c>
      <c r="K93" s="200">
        <f t="shared" si="10"/>
        <v>5.0516988780990008E-2</v>
      </c>
      <c r="L93" s="200">
        <f t="shared" si="10"/>
        <v>5.0516988780990008E-2</v>
      </c>
      <c r="M93" s="200">
        <f t="shared" si="10"/>
        <v>5.0516988780990008E-2</v>
      </c>
      <c r="N93" s="200">
        <f t="shared" si="10"/>
        <v>5.051698878098998E-2</v>
      </c>
      <c r="O93" s="200">
        <f t="shared" si="10"/>
        <v>5.0516988780989994E-2</v>
      </c>
      <c r="P93" s="200">
        <f t="shared" si="10"/>
        <v>5.0516988780990001E-2</v>
      </c>
      <c r="Q93" s="200">
        <f t="shared" si="10"/>
        <v>5.0516988780989987E-2</v>
      </c>
    </row>
    <row r="94" spans="1:17" x14ac:dyDescent="0.25">
      <c r="A94" s="142" t="s">
        <v>274</v>
      </c>
      <c r="B94" s="199">
        <f t="shared" ref="B94:Q94" si="11">IF(B$25=0,0,B$25/B$5)</f>
        <v>3.8226635013834713E-2</v>
      </c>
      <c r="C94" s="199">
        <f t="shared" si="11"/>
        <v>3.822663501383463E-2</v>
      </c>
      <c r="D94" s="199">
        <f t="shared" si="11"/>
        <v>3.822663501383481E-2</v>
      </c>
      <c r="E94" s="199">
        <f t="shared" si="11"/>
        <v>3.8226635013834713E-2</v>
      </c>
      <c r="F94" s="199">
        <f t="shared" si="11"/>
        <v>3.8226635013834609E-2</v>
      </c>
      <c r="G94" s="199">
        <f t="shared" si="11"/>
        <v>3.8226635013834762E-2</v>
      </c>
      <c r="H94" s="199">
        <f t="shared" si="11"/>
        <v>3.8226635013834762E-2</v>
      </c>
      <c r="I94" s="199">
        <f t="shared" si="11"/>
        <v>3.8226635013834671E-2</v>
      </c>
      <c r="J94" s="199">
        <f t="shared" si="11"/>
        <v>3.8226635013834491E-2</v>
      </c>
      <c r="K94" s="199">
        <f t="shared" si="11"/>
        <v>3.8226635013834616E-2</v>
      </c>
      <c r="L94" s="199">
        <f t="shared" si="11"/>
        <v>3.8226635013834429E-2</v>
      </c>
      <c r="M94" s="199">
        <f t="shared" si="11"/>
        <v>3.8226635013834789E-2</v>
      </c>
      <c r="N94" s="199">
        <f t="shared" si="11"/>
        <v>3.8226635013834574E-2</v>
      </c>
      <c r="O94" s="199">
        <f t="shared" si="11"/>
        <v>3.8226635013834567E-2</v>
      </c>
      <c r="P94" s="199">
        <f t="shared" si="11"/>
        <v>3.8226635013834623E-2</v>
      </c>
      <c r="Q94" s="199">
        <f t="shared" si="11"/>
        <v>3.8226635013834651E-2</v>
      </c>
    </row>
    <row r="95" spans="1:17" x14ac:dyDescent="0.25">
      <c r="A95" s="142" t="s">
        <v>273</v>
      </c>
      <c r="B95" s="199">
        <f t="shared" ref="B95:Q95" si="12">IF(B$31=0,0,B$31/B$5)</f>
        <v>1.2231892153744024E-2</v>
      </c>
      <c r="C95" s="199">
        <f t="shared" si="12"/>
        <v>1.2231892153744098E-2</v>
      </c>
      <c r="D95" s="199">
        <f t="shared" si="12"/>
        <v>1.2231892153743946E-2</v>
      </c>
      <c r="E95" s="199">
        <f t="shared" si="12"/>
        <v>1.2231892153744022E-2</v>
      </c>
      <c r="F95" s="199">
        <f t="shared" si="12"/>
        <v>1.2231892153744112E-2</v>
      </c>
      <c r="G95" s="199">
        <f t="shared" si="12"/>
        <v>1.2231892153743989E-2</v>
      </c>
      <c r="H95" s="199">
        <f t="shared" si="12"/>
        <v>1.2231892153744007E-2</v>
      </c>
      <c r="I95" s="199">
        <f t="shared" si="12"/>
        <v>1.2231892153744074E-2</v>
      </c>
      <c r="J95" s="199">
        <f t="shared" si="12"/>
        <v>1.2231892153744258E-2</v>
      </c>
      <c r="K95" s="199">
        <f t="shared" si="12"/>
        <v>1.2231892153744144E-2</v>
      </c>
      <c r="L95" s="199">
        <f t="shared" si="12"/>
        <v>1.2231892153744315E-2</v>
      </c>
      <c r="M95" s="199">
        <f t="shared" si="12"/>
        <v>1.223189215374397E-2</v>
      </c>
      <c r="N95" s="199">
        <f t="shared" si="12"/>
        <v>1.2231892153744163E-2</v>
      </c>
      <c r="O95" s="199">
        <f t="shared" si="12"/>
        <v>1.2231892153744171E-2</v>
      </c>
      <c r="P95" s="199">
        <f t="shared" si="12"/>
        <v>1.2231892153744124E-2</v>
      </c>
      <c r="Q95" s="199">
        <f t="shared" si="12"/>
        <v>1.2231892153744088E-2</v>
      </c>
    </row>
    <row r="96" spans="1:17" x14ac:dyDescent="0.25">
      <c r="A96" s="142" t="s">
        <v>272</v>
      </c>
      <c r="B96" s="199">
        <f t="shared" ref="B96:Q96" si="13">IF(B$32=0,0,B$32/B$5)</f>
        <v>5.8461613411248758E-5</v>
      </c>
      <c r="C96" s="199">
        <f t="shared" si="13"/>
        <v>5.846161341124888E-5</v>
      </c>
      <c r="D96" s="199">
        <f t="shared" si="13"/>
        <v>5.8461613411248629E-5</v>
      </c>
      <c r="E96" s="199">
        <f t="shared" si="13"/>
        <v>5.8461613411248738E-5</v>
      </c>
      <c r="F96" s="199">
        <f t="shared" si="13"/>
        <v>5.8461613411248894E-5</v>
      </c>
      <c r="G96" s="199">
        <f t="shared" si="13"/>
        <v>5.8461613411248704E-5</v>
      </c>
      <c r="H96" s="199">
        <f t="shared" si="13"/>
        <v>5.8461613411248738E-5</v>
      </c>
      <c r="I96" s="199">
        <f t="shared" si="13"/>
        <v>5.8461613411248826E-5</v>
      </c>
      <c r="J96" s="199">
        <f t="shared" si="13"/>
        <v>5.8461613411249131E-5</v>
      </c>
      <c r="K96" s="199">
        <f t="shared" si="13"/>
        <v>5.8461613411248948E-5</v>
      </c>
      <c r="L96" s="199">
        <f t="shared" si="13"/>
        <v>5.8461613411249226E-5</v>
      </c>
      <c r="M96" s="199">
        <f t="shared" si="13"/>
        <v>5.8461613411248663E-5</v>
      </c>
      <c r="N96" s="199">
        <f t="shared" si="13"/>
        <v>5.8461613411248982E-5</v>
      </c>
      <c r="O96" s="199">
        <f t="shared" si="13"/>
        <v>5.8461613411248995E-5</v>
      </c>
      <c r="P96" s="199">
        <f t="shared" si="13"/>
        <v>5.8461613411248907E-5</v>
      </c>
      <c r="Q96" s="199">
        <f t="shared" si="13"/>
        <v>5.846161341124886E-5</v>
      </c>
    </row>
    <row r="97" spans="1:17" x14ac:dyDescent="0.25">
      <c r="A97" s="127" t="s">
        <v>261</v>
      </c>
      <c r="B97" s="200">
        <f t="shared" ref="B97:Q97" si="14">IF(B$33=0,0,B$33/B$5)</f>
        <v>0.61382299282147823</v>
      </c>
      <c r="C97" s="200">
        <f t="shared" si="14"/>
        <v>0.60888578059165122</v>
      </c>
      <c r="D97" s="200">
        <f t="shared" si="14"/>
        <v>0.6065203217184133</v>
      </c>
      <c r="E97" s="200">
        <f t="shared" si="14"/>
        <v>0.597251037400788</v>
      </c>
      <c r="F97" s="200">
        <f t="shared" si="14"/>
        <v>0.5897133375300927</v>
      </c>
      <c r="G97" s="200">
        <f t="shared" si="14"/>
        <v>0.58463055823783416</v>
      </c>
      <c r="H97" s="200">
        <f t="shared" si="14"/>
        <v>0.56961979657681561</v>
      </c>
      <c r="I97" s="200">
        <f t="shared" si="14"/>
        <v>0.55333166400531564</v>
      </c>
      <c r="J97" s="200">
        <f t="shared" si="14"/>
        <v>0.53941537362996284</v>
      </c>
      <c r="K97" s="200">
        <f t="shared" si="14"/>
        <v>0.53381579480971275</v>
      </c>
      <c r="L97" s="200">
        <f t="shared" si="14"/>
        <v>0.53029148203636656</v>
      </c>
      <c r="M97" s="200">
        <f t="shared" si="14"/>
        <v>0.52857754360030174</v>
      </c>
      <c r="N97" s="200">
        <f t="shared" si="14"/>
        <v>0.52511857140469065</v>
      </c>
      <c r="O97" s="200">
        <f t="shared" si="14"/>
        <v>0.51329189710899303</v>
      </c>
      <c r="P97" s="200">
        <f t="shared" si="14"/>
        <v>0.50930708589151263</v>
      </c>
      <c r="Q97" s="200">
        <f t="shared" si="14"/>
        <v>0.48766168943121208</v>
      </c>
    </row>
    <row r="98" spans="1:17" x14ac:dyDescent="0.25">
      <c r="A98" s="127" t="s">
        <v>260</v>
      </c>
      <c r="B98" s="200">
        <f t="shared" ref="B98:Q98" si="15">IF(B$44=0,0,B$44/B$5)</f>
        <v>9.5982278683880998E-2</v>
      </c>
      <c r="C98" s="200">
        <f t="shared" si="15"/>
        <v>9.5982278683880998E-2</v>
      </c>
      <c r="D98" s="200">
        <f t="shared" si="15"/>
        <v>9.5982278683880984E-2</v>
      </c>
      <c r="E98" s="200">
        <f t="shared" si="15"/>
        <v>9.598227868388097E-2</v>
      </c>
      <c r="F98" s="200">
        <f t="shared" si="15"/>
        <v>9.5982278683880984E-2</v>
      </c>
      <c r="G98" s="200">
        <f t="shared" si="15"/>
        <v>9.5982278683880984E-2</v>
      </c>
      <c r="H98" s="200">
        <f t="shared" si="15"/>
        <v>9.5982278683881012E-2</v>
      </c>
      <c r="I98" s="200">
        <f t="shared" si="15"/>
        <v>9.5982278683880998E-2</v>
      </c>
      <c r="J98" s="200">
        <f t="shared" si="15"/>
        <v>9.5982278683880984E-2</v>
      </c>
      <c r="K98" s="200">
        <f t="shared" si="15"/>
        <v>9.5982278683880984E-2</v>
      </c>
      <c r="L98" s="200">
        <f t="shared" si="15"/>
        <v>9.5982278683880984E-2</v>
      </c>
      <c r="M98" s="200">
        <f t="shared" si="15"/>
        <v>9.5982278683880998E-2</v>
      </c>
      <c r="N98" s="200">
        <f t="shared" si="15"/>
        <v>9.5982278683880998E-2</v>
      </c>
      <c r="O98" s="200">
        <f t="shared" si="15"/>
        <v>9.5982278683880984E-2</v>
      </c>
      <c r="P98" s="200">
        <f t="shared" si="15"/>
        <v>9.5982278683880984E-2</v>
      </c>
      <c r="Q98" s="200">
        <f t="shared" si="15"/>
        <v>9.5982278683881012E-2</v>
      </c>
    </row>
    <row r="99" spans="1:17" x14ac:dyDescent="0.25">
      <c r="A99" s="142" t="s">
        <v>271</v>
      </c>
      <c r="B99" s="199">
        <f t="shared" ref="B99:Q99" si="16">IF(B$45=0,0,B$45/B$5)</f>
        <v>4.319202540774645E-2</v>
      </c>
      <c r="C99" s="199">
        <f t="shared" si="16"/>
        <v>4.319202540774645E-2</v>
      </c>
      <c r="D99" s="199">
        <f t="shared" si="16"/>
        <v>4.3192025407746443E-2</v>
      </c>
      <c r="E99" s="199">
        <f t="shared" si="16"/>
        <v>4.3192025407746436E-2</v>
      </c>
      <c r="F99" s="199">
        <f t="shared" si="16"/>
        <v>4.3192025407746443E-2</v>
      </c>
      <c r="G99" s="199">
        <f t="shared" si="16"/>
        <v>4.319202540774645E-2</v>
      </c>
      <c r="H99" s="199">
        <f t="shared" si="16"/>
        <v>4.3192025407746464E-2</v>
      </c>
      <c r="I99" s="199">
        <f t="shared" si="16"/>
        <v>4.3192025407746429E-2</v>
      </c>
      <c r="J99" s="199">
        <f t="shared" si="16"/>
        <v>4.3192025407746443E-2</v>
      </c>
      <c r="K99" s="199">
        <f t="shared" si="16"/>
        <v>4.3192025407746443E-2</v>
      </c>
      <c r="L99" s="199">
        <f t="shared" si="16"/>
        <v>4.3192025407746443E-2</v>
      </c>
      <c r="M99" s="199">
        <f t="shared" si="16"/>
        <v>4.3192025407746443E-2</v>
      </c>
      <c r="N99" s="199">
        <f t="shared" si="16"/>
        <v>4.3192025407746436E-2</v>
      </c>
      <c r="O99" s="199">
        <f t="shared" si="16"/>
        <v>4.3192025407746436E-2</v>
      </c>
      <c r="P99" s="199">
        <f t="shared" si="16"/>
        <v>4.3192025407746443E-2</v>
      </c>
      <c r="Q99" s="199">
        <f t="shared" si="16"/>
        <v>4.3192025407746457E-2</v>
      </c>
    </row>
    <row r="100" spans="1:17" x14ac:dyDescent="0.25">
      <c r="A100" s="142" t="s">
        <v>270</v>
      </c>
      <c r="B100" s="199">
        <f t="shared" ref="B100:Q100" si="17">IF(B$51=0,0,B$51/B$5)</f>
        <v>4.5927520350237047E-2</v>
      </c>
      <c r="C100" s="199">
        <f t="shared" si="17"/>
        <v>4.5927520350237054E-2</v>
      </c>
      <c r="D100" s="199">
        <f t="shared" si="17"/>
        <v>4.5927520350237054E-2</v>
      </c>
      <c r="E100" s="199">
        <f t="shared" si="17"/>
        <v>4.5927520350237047E-2</v>
      </c>
      <c r="F100" s="199">
        <f t="shared" si="17"/>
        <v>4.5927520350237047E-2</v>
      </c>
      <c r="G100" s="199">
        <f t="shared" si="17"/>
        <v>4.5927520350237054E-2</v>
      </c>
      <c r="H100" s="199">
        <f t="shared" si="17"/>
        <v>4.5927520350237061E-2</v>
      </c>
      <c r="I100" s="199">
        <f t="shared" si="17"/>
        <v>4.5927520350237061E-2</v>
      </c>
      <c r="J100" s="199">
        <f t="shared" si="17"/>
        <v>4.5927520350237061E-2</v>
      </c>
      <c r="K100" s="199">
        <f t="shared" si="17"/>
        <v>4.5927520350237047E-2</v>
      </c>
      <c r="L100" s="199">
        <f t="shared" si="17"/>
        <v>4.5927520350237061E-2</v>
      </c>
      <c r="M100" s="199">
        <f t="shared" si="17"/>
        <v>4.5927520350237061E-2</v>
      </c>
      <c r="N100" s="199">
        <f t="shared" si="17"/>
        <v>4.5927520350237061E-2</v>
      </c>
      <c r="O100" s="199">
        <f t="shared" si="17"/>
        <v>4.5927520350237054E-2</v>
      </c>
      <c r="P100" s="199">
        <f t="shared" si="17"/>
        <v>4.5927520350237054E-2</v>
      </c>
      <c r="Q100" s="199">
        <f t="shared" si="17"/>
        <v>4.5927520350237054E-2</v>
      </c>
    </row>
    <row r="101" spans="1:17" x14ac:dyDescent="0.25">
      <c r="A101" s="142" t="s">
        <v>269</v>
      </c>
      <c r="B101" s="199">
        <f t="shared" ref="B101:Q101" si="18">IF(B$62=0,0,B$62/B$5)</f>
        <v>1.9196455736776199E-3</v>
      </c>
      <c r="C101" s="199">
        <f t="shared" si="18"/>
        <v>1.9196455736776199E-3</v>
      </c>
      <c r="D101" s="199">
        <f t="shared" si="18"/>
        <v>1.9196455736776202E-3</v>
      </c>
      <c r="E101" s="199">
        <f t="shared" si="18"/>
        <v>1.9196455736776195E-3</v>
      </c>
      <c r="F101" s="199">
        <f t="shared" si="18"/>
        <v>1.9196455736776195E-3</v>
      </c>
      <c r="G101" s="199">
        <f t="shared" si="18"/>
        <v>1.9196455736776197E-3</v>
      </c>
      <c r="H101" s="199">
        <f t="shared" si="18"/>
        <v>1.9196455736776202E-3</v>
      </c>
      <c r="I101" s="199">
        <f t="shared" si="18"/>
        <v>1.9196455736776195E-3</v>
      </c>
      <c r="J101" s="199">
        <f t="shared" si="18"/>
        <v>1.9196455736776197E-3</v>
      </c>
      <c r="K101" s="199">
        <f t="shared" si="18"/>
        <v>1.9196455736776197E-3</v>
      </c>
      <c r="L101" s="199">
        <f t="shared" si="18"/>
        <v>1.9196455736776197E-3</v>
      </c>
      <c r="M101" s="199">
        <f t="shared" si="18"/>
        <v>1.9196455736776197E-3</v>
      </c>
      <c r="N101" s="199">
        <f t="shared" si="18"/>
        <v>1.9196455736776199E-3</v>
      </c>
      <c r="O101" s="199">
        <f t="shared" si="18"/>
        <v>1.9196455736776197E-3</v>
      </c>
      <c r="P101" s="199">
        <f t="shared" si="18"/>
        <v>1.9196455736776197E-3</v>
      </c>
      <c r="Q101" s="199">
        <f t="shared" si="18"/>
        <v>1.9196455736776197E-3</v>
      </c>
    </row>
    <row r="102" spans="1:17" x14ac:dyDescent="0.25">
      <c r="A102" s="142" t="s">
        <v>268</v>
      </c>
      <c r="B102" s="199">
        <f t="shared" ref="B102:Q102" si="19">IF(B$63=0,0,B$63/B$5)</f>
        <v>4.7991139341940501E-3</v>
      </c>
      <c r="C102" s="199">
        <f t="shared" si="19"/>
        <v>4.7991139341940501E-3</v>
      </c>
      <c r="D102" s="199">
        <f t="shared" si="19"/>
        <v>4.7991139341940501E-3</v>
      </c>
      <c r="E102" s="199">
        <f t="shared" si="19"/>
        <v>4.7991139341940483E-3</v>
      </c>
      <c r="F102" s="199">
        <f t="shared" si="19"/>
        <v>4.7991139341940492E-3</v>
      </c>
      <c r="G102" s="199">
        <f t="shared" si="19"/>
        <v>4.7991139341940492E-3</v>
      </c>
      <c r="H102" s="199">
        <f t="shared" si="19"/>
        <v>4.7991139341940509E-3</v>
      </c>
      <c r="I102" s="199">
        <f t="shared" si="19"/>
        <v>4.7991139341940483E-3</v>
      </c>
      <c r="J102" s="199">
        <f t="shared" si="19"/>
        <v>4.7991139341940492E-3</v>
      </c>
      <c r="K102" s="199">
        <f t="shared" si="19"/>
        <v>4.7991139341940483E-3</v>
      </c>
      <c r="L102" s="199">
        <f t="shared" si="19"/>
        <v>4.7991139341940492E-3</v>
      </c>
      <c r="M102" s="199">
        <f t="shared" si="19"/>
        <v>4.7991139341940501E-3</v>
      </c>
      <c r="N102" s="199">
        <f t="shared" si="19"/>
        <v>4.7991139341940501E-3</v>
      </c>
      <c r="O102" s="199">
        <f t="shared" si="19"/>
        <v>4.7991139341940492E-3</v>
      </c>
      <c r="P102" s="199">
        <f t="shared" si="19"/>
        <v>4.7991139341940492E-3</v>
      </c>
      <c r="Q102" s="199">
        <f t="shared" si="19"/>
        <v>4.7991139341940483E-3</v>
      </c>
    </row>
    <row r="103" spans="1:17" x14ac:dyDescent="0.25">
      <c r="A103" s="142" t="s">
        <v>267</v>
      </c>
      <c r="B103" s="199">
        <f t="shared" ref="B103:Q103" si="20">IF(B$64=0,0,B$64/B$5)</f>
        <v>1.4397341802582149E-4</v>
      </c>
      <c r="C103" s="199">
        <f t="shared" si="20"/>
        <v>1.4397341802582149E-4</v>
      </c>
      <c r="D103" s="199">
        <f t="shared" si="20"/>
        <v>1.4397341802582152E-4</v>
      </c>
      <c r="E103" s="199">
        <f t="shared" si="20"/>
        <v>1.4397341802582146E-4</v>
      </c>
      <c r="F103" s="199">
        <f t="shared" si="20"/>
        <v>1.4397341802582149E-4</v>
      </c>
      <c r="G103" s="199">
        <f t="shared" si="20"/>
        <v>1.4397341802582149E-4</v>
      </c>
      <c r="H103" s="199">
        <f t="shared" si="20"/>
        <v>1.4397341802582154E-4</v>
      </c>
      <c r="I103" s="199">
        <f t="shared" si="20"/>
        <v>1.4397341802582149E-4</v>
      </c>
      <c r="J103" s="199">
        <f t="shared" si="20"/>
        <v>1.4397341802582149E-4</v>
      </c>
      <c r="K103" s="199">
        <f t="shared" si="20"/>
        <v>1.4397341802582149E-4</v>
      </c>
      <c r="L103" s="199">
        <f t="shared" si="20"/>
        <v>1.4397341802582149E-4</v>
      </c>
      <c r="M103" s="199">
        <f t="shared" si="20"/>
        <v>1.4397341802582149E-4</v>
      </c>
      <c r="N103" s="199">
        <f t="shared" si="20"/>
        <v>1.4397341802582152E-4</v>
      </c>
      <c r="O103" s="199">
        <f t="shared" si="20"/>
        <v>1.4397341802582149E-4</v>
      </c>
      <c r="P103" s="199">
        <f t="shared" si="20"/>
        <v>1.4397341802582149E-4</v>
      </c>
      <c r="Q103" s="199">
        <f t="shared" si="20"/>
        <v>1.4397341802582149E-4</v>
      </c>
    </row>
    <row r="104" spans="1:17" x14ac:dyDescent="0.25">
      <c r="A104" s="127" t="s">
        <v>259</v>
      </c>
      <c r="B104" s="200">
        <f t="shared" ref="B104:Q104" si="21">IF(B$65=0,0,B$65/B$5)</f>
        <v>8.688922070330278E-2</v>
      </c>
      <c r="C104" s="200">
        <f t="shared" si="21"/>
        <v>8.6889220703302794E-2</v>
      </c>
      <c r="D104" s="200">
        <f t="shared" si="21"/>
        <v>8.6889220703302794E-2</v>
      </c>
      <c r="E104" s="200">
        <f t="shared" si="21"/>
        <v>8.6889220703302794E-2</v>
      </c>
      <c r="F104" s="200">
        <f t="shared" si="21"/>
        <v>8.6889220703302766E-2</v>
      </c>
      <c r="G104" s="200">
        <f t="shared" si="21"/>
        <v>8.688922070330278E-2</v>
      </c>
      <c r="H104" s="200">
        <f t="shared" si="21"/>
        <v>8.6889220703302794E-2</v>
      </c>
      <c r="I104" s="200">
        <f t="shared" si="21"/>
        <v>8.688922070330278E-2</v>
      </c>
      <c r="J104" s="200">
        <f t="shared" si="21"/>
        <v>8.6889220703302794E-2</v>
      </c>
      <c r="K104" s="200">
        <f t="shared" si="21"/>
        <v>8.688922070330278E-2</v>
      </c>
      <c r="L104" s="200">
        <f t="shared" si="21"/>
        <v>8.688922070330278E-2</v>
      </c>
      <c r="M104" s="200">
        <f t="shared" si="21"/>
        <v>8.6889220703302794E-2</v>
      </c>
      <c r="N104" s="200">
        <f t="shared" si="21"/>
        <v>8.6889220703302794E-2</v>
      </c>
      <c r="O104" s="200">
        <f t="shared" si="21"/>
        <v>8.688922070330278E-2</v>
      </c>
      <c r="P104" s="200">
        <f t="shared" si="21"/>
        <v>8.688922070330278E-2</v>
      </c>
      <c r="Q104" s="200">
        <f t="shared" si="21"/>
        <v>8.688922070330278E-2</v>
      </c>
    </row>
    <row r="105" spans="1:17" x14ac:dyDescent="0.25">
      <c r="A105" s="142" t="s">
        <v>266</v>
      </c>
      <c r="B105" s="199">
        <f t="shared" ref="B105:Q105" si="22">IF(B$66=0,0,B$66/B$5)</f>
        <v>4.344461035165139E-2</v>
      </c>
      <c r="C105" s="199">
        <f t="shared" si="22"/>
        <v>4.344461035165139E-2</v>
      </c>
      <c r="D105" s="199">
        <f t="shared" si="22"/>
        <v>4.3444610351651397E-2</v>
      </c>
      <c r="E105" s="199">
        <f t="shared" si="22"/>
        <v>4.344461035165139E-2</v>
      </c>
      <c r="F105" s="199">
        <f t="shared" si="22"/>
        <v>4.3444610351651383E-2</v>
      </c>
      <c r="G105" s="199">
        <f t="shared" si="22"/>
        <v>4.344461035165139E-2</v>
      </c>
      <c r="H105" s="199">
        <f t="shared" si="22"/>
        <v>4.3444610351651404E-2</v>
      </c>
      <c r="I105" s="199">
        <f t="shared" si="22"/>
        <v>4.344461035165139E-2</v>
      </c>
      <c r="J105" s="199">
        <f t="shared" si="22"/>
        <v>4.344461035165139E-2</v>
      </c>
      <c r="K105" s="199">
        <f t="shared" si="22"/>
        <v>4.344461035165139E-2</v>
      </c>
      <c r="L105" s="199">
        <f t="shared" si="22"/>
        <v>4.344461035165139E-2</v>
      </c>
      <c r="M105" s="199">
        <f t="shared" si="22"/>
        <v>4.3444610351651383E-2</v>
      </c>
      <c r="N105" s="199">
        <f t="shared" si="22"/>
        <v>4.3444610351651397E-2</v>
      </c>
      <c r="O105" s="199">
        <f t="shared" si="22"/>
        <v>4.344461035165139E-2</v>
      </c>
      <c r="P105" s="199">
        <f t="shared" si="22"/>
        <v>4.344461035165139E-2</v>
      </c>
      <c r="Q105" s="199">
        <f t="shared" si="22"/>
        <v>4.344461035165139E-2</v>
      </c>
    </row>
    <row r="106" spans="1:17" x14ac:dyDescent="0.25">
      <c r="A106" s="142" t="s">
        <v>265</v>
      </c>
      <c r="B106" s="199">
        <f t="shared" ref="B106:Q106" si="23">IF(B$67=0,0,B$67/B$5)</f>
        <v>6.9511376562642214E-3</v>
      </c>
      <c r="C106" s="199">
        <f t="shared" si="23"/>
        <v>6.9511376562642231E-3</v>
      </c>
      <c r="D106" s="199">
        <f t="shared" si="23"/>
        <v>6.9511376562642231E-3</v>
      </c>
      <c r="E106" s="199">
        <f t="shared" si="23"/>
        <v>6.9511376562642231E-3</v>
      </c>
      <c r="F106" s="199">
        <f t="shared" si="23"/>
        <v>6.9511376562642222E-3</v>
      </c>
      <c r="G106" s="199">
        <f t="shared" si="23"/>
        <v>6.9511376562642205E-3</v>
      </c>
      <c r="H106" s="199">
        <f t="shared" si="23"/>
        <v>6.9511376562642231E-3</v>
      </c>
      <c r="I106" s="199">
        <f t="shared" si="23"/>
        <v>6.9511376562642214E-3</v>
      </c>
      <c r="J106" s="199">
        <f t="shared" si="23"/>
        <v>6.9511376562642222E-3</v>
      </c>
      <c r="K106" s="199">
        <f t="shared" si="23"/>
        <v>6.9511376562642214E-3</v>
      </c>
      <c r="L106" s="199">
        <f t="shared" si="23"/>
        <v>6.9511376562642222E-3</v>
      </c>
      <c r="M106" s="199">
        <f t="shared" si="23"/>
        <v>6.9511376562642222E-3</v>
      </c>
      <c r="N106" s="199">
        <f t="shared" si="23"/>
        <v>6.9511376562642222E-3</v>
      </c>
      <c r="O106" s="199">
        <f t="shared" si="23"/>
        <v>6.9511376562642231E-3</v>
      </c>
      <c r="P106" s="199">
        <f t="shared" si="23"/>
        <v>6.9511376562642214E-3</v>
      </c>
      <c r="Q106" s="199">
        <f t="shared" si="23"/>
        <v>6.9511376562642214E-3</v>
      </c>
    </row>
    <row r="107" spans="1:17" x14ac:dyDescent="0.25">
      <c r="A107" s="142" t="s">
        <v>264</v>
      </c>
      <c r="B107" s="199">
        <f t="shared" ref="B107:Q107" si="24">IF(B$78=0,0,B$78/B$5)</f>
        <v>3.6493472695387177E-2</v>
      </c>
      <c r="C107" s="199">
        <f t="shared" si="24"/>
        <v>3.649347269538717E-2</v>
      </c>
      <c r="D107" s="199">
        <f t="shared" si="24"/>
        <v>3.6493472695387177E-2</v>
      </c>
      <c r="E107" s="199">
        <f t="shared" si="24"/>
        <v>3.649347269538717E-2</v>
      </c>
      <c r="F107" s="199">
        <f t="shared" si="24"/>
        <v>3.6493472695387164E-2</v>
      </c>
      <c r="G107" s="199">
        <f t="shared" si="24"/>
        <v>3.649347269538717E-2</v>
      </c>
      <c r="H107" s="199">
        <f t="shared" si="24"/>
        <v>3.6493472695387177E-2</v>
      </c>
      <c r="I107" s="199">
        <f t="shared" si="24"/>
        <v>3.6493472695387164E-2</v>
      </c>
      <c r="J107" s="199">
        <f t="shared" si="24"/>
        <v>3.649347269538717E-2</v>
      </c>
      <c r="K107" s="199">
        <f t="shared" si="24"/>
        <v>3.649347269538717E-2</v>
      </c>
      <c r="L107" s="199">
        <f t="shared" si="24"/>
        <v>3.649347269538717E-2</v>
      </c>
      <c r="M107" s="199">
        <f t="shared" si="24"/>
        <v>3.649347269538717E-2</v>
      </c>
      <c r="N107" s="199">
        <f t="shared" si="24"/>
        <v>3.6493472695387177E-2</v>
      </c>
      <c r="O107" s="199">
        <f t="shared" si="24"/>
        <v>3.649347269538717E-2</v>
      </c>
      <c r="P107" s="199">
        <f t="shared" si="24"/>
        <v>3.649347269538717E-2</v>
      </c>
      <c r="Q107" s="199">
        <f t="shared" si="24"/>
        <v>3.6493472695387164E-2</v>
      </c>
    </row>
    <row r="108" spans="1:17" x14ac:dyDescent="0.25">
      <c r="A108" s="72" t="s">
        <v>258</v>
      </c>
      <c r="B108" s="71">
        <f t="shared" ref="B108:Q108" si="25">IF(B$79=0,0,B$79/B$5)</f>
        <v>2.9894401944095244E-3</v>
      </c>
      <c r="C108" s="71">
        <f t="shared" si="25"/>
        <v>7.9266524242364699E-3</v>
      </c>
      <c r="D108" s="71">
        <f t="shared" si="25"/>
        <v>1.0292111297474458E-2</v>
      </c>
      <c r="E108" s="71">
        <f t="shared" si="25"/>
        <v>1.9561395615099789E-2</v>
      </c>
      <c r="F108" s="71">
        <f t="shared" si="25"/>
        <v>2.7099095485795144E-2</v>
      </c>
      <c r="G108" s="71">
        <f t="shared" si="25"/>
        <v>3.2181874778053753E-2</v>
      </c>
      <c r="H108" s="71">
        <f t="shared" si="25"/>
        <v>4.7192636439072295E-2</v>
      </c>
      <c r="I108" s="71">
        <f t="shared" si="25"/>
        <v>6.3480769010572174E-2</v>
      </c>
      <c r="J108" s="71">
        <f t="shared" si="25"/>
        <v>7.7397059385925102E-2</v>
      </c>
      <c r="K108" s="71">
        <f t="shared" si="25"/>
        <v>8.2996638206175033E-2</v>
      </c>
      <c r="L108" s="71">
        <f t="shared" si="25"/>
        <v>8.6520950979521449E-2</v>
      </c>
      <c r="M108" s="71">
        <f t="shared" si="25"/>
        <v>8.8234889415586076E-2</v>
      </c>
      <c r="N108" s="71">
        <f t="shared" si="25"/>
        <v>9.1693861611197192E-2</v>
      </c>
      <c r="O108" s="71">
        <f t="shared" si="25"/>
        <v>0.10352053590689482</v>
      </c>
      <c r="P108" s="71">
        <f t="shared" si="25"/>
        <v>0.10750534712437515</v>
      </c>
      <c r="Q108" s="71">
        <f t="shared" si="25"/>
        <v>0.12915074358467557</v>
      </c>
    </row>
    <row r="110" spans="1:17" ht="12.75" x14ac:dyDescent="0.25">
      <c r="A110" s="98" t="s">
        <v>20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 t="shared" ref="B112:Q112" si="26">SUM(B$113:B$123)</f>
        <v>153.09790434583789</v>
      </c>
      <c r="C112" s="230">
        <f t="shared" si="26"/>
        <v>152.3888139231847</v>
      </c>
      <c r="D112" s="230">
        <f t="shared" si="26"/>
        <v>152.38072154384284</v>
      </c>
      <c r="E112" s="230">
        <f t="shared" si="26"/>
        <v>150.01045438906777</v>
      </c>
      <c r="F112" s="230">
        <f t="shared" si="26"/>
        <v>148.01599686075173</v>
      </c>
      <c r="G112" s="230">
        <f t="shared" si="26"/>
        <v>146.1933866741044</v>
      </c>
      <c r="H112" s="230">
        <f t="shared" si="26"/>
        <v>144.77248828077373</v>
      </c>
      <c r="I112" s="230">
        <f t="shared" si="26"/>
        <v>140.14939044481508</v>
      </c>
      <c r="J112" s="230">
        <f t="shared" si="26"/>
        <v>139.01400597452124</v>
      </c>
      <c r="K112" s="230">
        <f t="shared" si="26"/>
        <v>138.68304367031368</v>
      </c>
      <c r="L112" s="230">
        <f t="shared" si="26"/>
        <v>135.83205432620318</v>
      </c>
      <c r="M112" s="230">
        <f t="shared" si="26"/>
        <v>133.04679023237566</v>
      </c>
      <c r="N112" s="230">
        <f t="shared" si="26"/>
        <v>127.73455180123217</v>
      </c>
      <c r="O112" s="230">
        <f t="shared" si="26"/>
        <v>124.70286010056964</v>
      </c>
      <c r="P112" s="230">
        <f t="shared" si="26"/>
        <v>124.54600596297865</v>
      </c>
      <c r="Q112" s="230">
        <f t="shared" si="26"/>
        <v>118.57178534813423</v>
      </c>
    </row>
    <row r="113" spans="1:17" x14ac:dyDescent="0.25">
      <c r="A113" s="132" t="s">
        <v>83</v>
      </c>
      <c r="B113" s="275">
        <f>IF(B$6=0,0,B$6/FBT!B$5*1000)</f>
        <v>2.1263770476698327</v>
      </c>
      <c r="C113" s="275">
        <f>IF(C$6=0,0,C$6/FBT!C$5*1000)</f>
        <v>2.1165284896121976</v>
      </c>
      <c r="D113" s="275">
        <f>IF(D$6=0,0,D$6/FBT!D$5*1000)</f>
        <v>2.1164160945420818</v>
      </c>
      <c r="E113" s="275">
        <f>IF(E$6=0,0,E$6/FBT!E$5*1000)</f>
        <v>2.0834954500937148</v>
      </c>
      <c r="F113" s="275">
        <f>IF(F$6=0,0,F$6/FBT!F$5*1000)</f>
        <v>2.0557944261712482</v>
      </c>
      <c r="G113" s="275">
        <f>IF(G$6=0,0,G$6/FBT!G$5*1000)</f>
        <v>2.0304801902625611</v>
      </c>
      <c r="H113" s="275">
        <f>IF(H$6=0,0,H$6/FBT!H$5*1000)</f>
        <v>2.0107453301182692</v>
      </c>
      <c r="I113" s="275">
        <f>IF(I$6=0,0,I$6/FBT!I$5*1000)</f>
        <v>1.9465351165982454</v>
      </c>
      <c r="J113" s="275">
        <f>IF(J$6=0,0,J$6/FBT!J$5*1000)</f>
        <v>1.9307657598050914</v>
      </c>
      <c r="K113" s="275">
        <f>IF(K$6=0,0,K$6/FBT!K$5*1000)</f>
        <v>1.9261690238124085</v>
      </c>
      <c r="L113" s="275">
        <f>IF(L$6=0,0,L$6/FBT!L$5*1000)</f>
        <v>1.8865716280781493</v>
      </c>
      <c r="M113" s="275">
        <f>IF(M$6=0,0,M$6/FBT!M$5*1000)</f>
        <v>1.8478870904542044</v>
      </c>
      <c r="N113" s="275">
        <f>IF(N$6=0,0,N$6/FBT!N$5*1000)</f>
        <v>1.7741054020633782</v>
      </c>
      <c r="O113" s="275">
        <f>IF(O$6=0,0,O$6/FBT!O$5*1000)</f>
        <v>1.7319982309989221</v>
      </c>
      <c r="P113" s="275">
        <f>IF(P$6=0,0,P$6/FBT!P$5*1000)</f>
        <v>1.7298196836214732</v>
      </c>
      <c r="Q113" s="275">
        <f>IF(Q$6=0,0,Q$6/FBT!Q$5*1000)</f>
        <v>1.6468437235820408</v>
      </c>
    </row>
    <row r="114" spans="1:17" x14ac:dyDescent="0.25">
      <c r="A114" s="76" t="s">
        <v>82</v>
      </c>
      <c r="B114" s="274">
        <f>IF(B$7=0,0,B$7/FBT!B$5*1000)</f>
        <v>1.5526878083336593</v>
      </c>
      <c r="C114" s="274">
        <f>IF(C$7=0,0,C$7/FBT!C$5*1000)</f>
        <v>1.5454963574841905</v>
      </c>
      <c r="D114" s="274">
        <f>IF(D$7=0,0,D$7/FBT!D$5*1000)</f>
        <v>1.5454142862187594</v>
      </c>
      <c r="E114" s="274">
        <f>IF(E$7=0,0,E$7/FBT!E$5*1000)</f>
        <v>1.5213755188075511</v>
      </c>
      <c r="F114" s="274">
        <f>IF(F$7=0,0,F$7/FBT!F$5*1000)</f>
        <v>1.5011481361945258</v>
      </c>
      <c r="G114" s="274">
        <f>IF(G$7=0,0,G$7/FBT!G$5*1000)</f>
        <v>1.4826635943698425</v>
      </c>
      <c r="H114" s="274">
        <f>IF(H$7=0,0,H$7/FBT!H$5*1000)</f>
        <v>1.4682531318515459</v>
      </c>
      <c r="I114" s="274">
        <f>IF(I$7=0,0,I$7/FBT!I$5*1000)</f>
        <v>1.4213666138596892</v>
      </c>
      <c r="J114" s="274">
        <f>IF(J$7=0,0,J$7/FBT!J$5*1000)</f>
        <v>1.4098517754800965</v>
      </c>
      <c r="K114" s="274">
        <f>IF(K$7=0,0,K$7/FBT!K$5*1000)</f>
        <v>1.4064952231029966</v>
      </c>
      <c r="L114" s="274">
        <f>IF(L$7=0,0,L$7/FBT!L$5*1000)</f>
        <v>1.3775810690183659</v>
      </c>
      <c r="M114" s="274">
        <f>IF(M$7=0,0,M$7/FBT!M$5*1000)</f>
        <v>1.349333487054694</v>
      </c>
      <c r="N114" s="274">
        <f>IF(N$7=0,0,N$7/FBT!N$5*1000)</f>
        <v>1.2954578453060925</v>
      </c>
      <c r="O114" s="274">
        <f>IF(O$7=0,0,O$7/FBT!O$5*1000)</f>
        <v>1.2647110446731351</v>
      </c>
      <c r="P114" s="274">
        <f>IF(P$7=0,0,P$7/FBT!P$5*1000)</f>
        <v>1.2631202619111841</v>
      </c>
      <c r="Q114" s="274">
        <f>IF(Q$7=0,0,Q$7/FBT!Q$5*1000)</f>
        <v>1.2025309314915433</v>
      </c>
    </row>
    <row r="115" spans="1:17" x14ac:dyDescent="0.25">
      <c r="A115" s="76" t="s">
        <v>81</v>
      </c>
      <c r="B115" s="274">
        <f>IF(B$8=0,0,B$8/FBT!B$5*1000)</f>
        <v>3.9688488682152312</v>
      </c>
      <c r="C115" s="274">
        <f>IF(C$8=0,0,C$8/FBT!C$5*1000)</f>
        <v>3.9504666915718976</v>
      </c>
      <c r="D115" s="274">
        <f>IF(D$8=0,0,D$8/FBT!D$5*1000)</f>
        <v>3.9502569079649352</v>
      </c>
      <c r="E115" s="274">
        <f>IF(E$8=0,0,E$8/FBT!E$5*1000)</f>
        <v>3.8888110498077486</v>
      </c>
      <c r="F115" s="274">
        <f>IF(F$8=0,0,F$8/FBT!F$5*1000)</f>
        <v>3.837107530169233</v>
      </c>
      <c r="G115" s="274">
        <f>IF(G$8=0,0,G$8/FBT!G$5*1000)</f>
        <v>3.789858912316618</v>
      </c>
      <c r="H115" s="274">
        <f>IF(H$8=0,0,H$8/FBT!H$5*1000)</f>
        <v>3.7530241104013644</v>
      </c>
      <c r="I115" s="274">
        <f>IF(I$8=0,0,I$8/FBT!I$5*1000)</f>
        <v>3.6331767702807261</v>
      </c>
      <c r="J115" s="274">
        <f>IF(J$8=0,0,J$8/FBT!J$5*1000)</f>
        <v>3.6037435171661971</v>
      </c>
      <c r="K115" s="274">
        <f>IF(K$8=0,0,K$8/FBT!K$5*1000)</f>
        <v>3.5951637827009311</v>
      </c>
      <c r="L115" s="274">
        <f>IF(L$8=0,0,L$8/FBT!L$5*1000)</f>
        <v>3.5212558746860267</v>
      </c>
      <c r="M115" s="274">
        <f>IF(M$8=0,0,M$8/FBT!M$5*1000)</f>
        <v>3.4490518017844356</v>
      </c>
      <c r="N115" s="274">
        <f>IF(N$8=0,0,N$8/FBT!N$5*1000)</f>
        <v>3.311339456372397</v>
      </c>
      <c r="O115" s="274">
        <f>IF(O$8=0,0,O$8/FBT!O$5*1000)</f>
        <v>3.2327470927057336</v>
      </c>
      <c r="P115" s="274">
        <f>IF(P$8=0,0,P$8/FBT!P$5*1000)</f>
        <v>3.2286808687485036</v>
      </c>
      <c r="Q115" s="274">
        <f>IF(Q$8=0,0,Q$8/FBT!Q$5*1000)</f>
        <v>3.0738075618472389</v>
      </c>
    </row>
    <row r="116" spans="1:17" x14ac:dyDescent="0.25">
      <c r="A116" s="76" t="s">
        <v>80</v>
      </c>
      <c r="B116" s="274">
        <f>IF(B$9=0,0,B$9/FBT!B$5*1000)</f>
        <v>3.1699877790672173</v>
      </c>
      <c r="C116" s="274">
        <f>IF(C$9=0,0,C$9/FBT!C$5*1000)</f>
        <v>3.1553056187615707</v>
      </c>
      <c r="D116" s="274">
        <f>IF(D$9=0,0,D$9/FBT!D$5*1000)</f>
        <v>3.155138060990438</v>
      </c>
      <c r="E116" s="274">
        <f>IF(E$9=0,0,E$9/FBT!E$5*1000)</f>
        <v>3.1060601983909049</v>
      </c>
      <c r="F116" s="274">
        <f>IF(F$9=0,0,F$9/FBT!F$5*1000)</f>
        <v>3.0647637089474662</v>
      </c>
      <c r="G116" s="274">
        <f>IF(G$9=0,0,G$9/FBT!G$5*1000)</f>
        <v>3.0270254260992302</v>
      </c>
      <c r="H116" s="274">
        <f>IF(H$9=0,0,H$9/FBT!H$5*1000)</f>
        <v>2.9976048369579202</v>
      </c>
      <c r="I116" s="274">
        <f>IF(I$9=0,0,I$9/FBT!I$5*1000)</f>
        <v>2.9018807073296271</v>
      </c>
      <c r="J116" s="274">
        <f>IF(J$9=0,0,J$9/FBT!J$5*1000)</f>
        <v>2.8783718623800318</v>
      </c>
      <c r="K116" s="274">
        <f>IF(K$9=0,0,K$9/FBT!K$5*1000)</f>
        <v>2.8715190810558675</v>
      </c>
      <c r="L116" s="274">
        <f>IF(L$9=0,0,L$9/FBT!L$5*1000)</f>
        <v>2.812487565126911</v>
      </c>
      <c r="M116" s="274">
        <f>IF(M$9=0,0,M$9/FBT!M$5*1000)</f>
        <v>2.7548169315762179</v>
      </c>
      <c r="N116" s="274">
        <f>IF(N$9=0,0,N$9/FBT!N$5*1000)</f>
        <v>2.6448237152864884</v>
      </c>
      <c r="O116" s="274">
        <f>IF(O$9=0,0,O$9/FBT!O$5*1000)</f>
        <v>2.5820506441457467</v>
      </c>
      <c r="P116" s="274">
        <f>IF(P$9=0,0,P$9/FBT!P$5*1000)</f>
        <v>2.5788028812101005</v>
      </c>
      <c r="Q116" s="274">
        <f>IF(Q$9=0,0,Q$9/FBT!Q$5*1000)</f>
        <v>2.4551029101397708</v>
      </c>
    </row>
    <row r="117" spans="1:17" x14ac:dyDescent="0.25">
      <c r="A117" s="129" t="s">
        <v>79</v>
      </c>
      <c r="B117" s="273">
        <f>IF(B$10=0,0,B$10/FBT!B$5*1000)</f>
        <v>2.83516939689311</v>
      </c>
      <c r="C117" s="273">
        <f>IF(C$10=0,0,C$10/FBT!C$5*1000)</f>
        <v>2.8220379861495966</v>
      </c>
      <c r="D117" s="273">
        <f>IF(D$10=0,0,D$10/FBT!D$5*1000)</f>
        <v>2.8218881260561086</v>
      </c>
      <c r="E117" s="273">
        <f>IF(E$10=0,0,E$10/FBT!E$5*1000)</f>
        <v>2.7779939334582862</v>
      </c>
      <c r="F117" s="273">
        <f>IF(F$10=0,0,F$10/FBT!F$5*1000)</f>
        <v>2.7410592348949971</v>
      </c>
      <c r="G117" s="273">
        <f>IF(G$10=0,0,G$10/FBT!G$5*1000)</f>
        <v>2.7073069203500819</v>
      </c>
      <c r="H117" s="273">
        <f>IF(H$10=0,0,H$10/FBT!H$5*1000)</f>
        <v>2.6809937734910263</v>
      </c>
      <c r="I117" s="273">
        <f>IF(I$10=0,0,I$10/FBT!I$5*1000)</f>
        <v>2.5953801554643272</v>
      </c>
      <c r="J117" s="273">
        <f>IF(J$10=0,0,J$10/FBT!J$5*1000)</f>
        <v>2.5743543464067891</v>
      </c>
      <c r="K117" s="273">
        <f>IF(K$10=0,0,K$10/FBT!K$5*1000)</f>
        <v>2.5682253650832116</v>
      </c>
      <c r="L117" s="273">
        <f>IF(L$10=0,0,L$10/FBT!L$5*1000)</f>
        <v>2.5154288374375322</v>
      </c>
      <c r="M117" s="273">
        <f>IF(M$10=0,0,M$10/FBT!M$5*1000)</f>
        <v>2.4638494539389391</v>
      </c>
      <c r="N117" s="273">
        <f>IF(N$10=0,0,N$10/FBT!N$5*1000)</f>
        <v>2.3654738694178374</v>
      </c>
      <c r="O117" s="273">
        <f>IF(O$10=0,0,O$10/FBT!O$5*1000)</f>
        <v>2.3093309746652291</v>
      </c>
      <c r="P117" s="273">
        <f>IF(P$10=0,0,P$10/FBT!P$5*1000)</f>
        <v>2.3064262448286308</v>
      </c>
      <c r="Q117" s="273">
        <f>IF(Q$10=0,0,Q$10/FBT!Q$5*1000)</f>
        <v>2.195791631442721</v>
      </c>
    </row>
    <row r="118" spans="1:17" x14ac:dyDescent="0.25">
      <c r="A118" s="127" t="s">
        <v>263</v>
      </c>
      <c r="B118" s="296">
        <f>IF(B$15=0,0,B$15/FBT!B$5*1000)</f>
        <v>9.2808541394781265</v>
      </c>
      <c r="C118" s="296">
        <f>IF(C$15=0,0,C$15/FBT!C$5*1000)</f>
        <v>9.2378688039670713</v>
      </c>
      <c r="D118" s="296">
        <f>IF(D$15=0,0,D$15/FBT!D$5*1000)</f>
        <v>9.2373782408033644</v>
      </c>
      <c r="E118" s="296">
        <f>IF(E$15=0,0,E$15/FBT!E$5*1000)</f>
        <v>9.0936917296844957</v>
      </c>
      <c r="F118" s="296">
        <f>IF(F$15=0,0,F$15/FBT!F$5*1000)</f>
        <v>8.9727869433859713</v>
      </c>
      <c r="G118" s="296">
        <f>IF(G$15=0,0,G$15/FBT!G$5*1000)</f>
        <v>8.8622996093647952</v>
      </c>
      <c r="H118" s="296">
        <f>IF(H$15=0,0,H$15/FBT!H$5*1000)</f>
        <v>8.7761641995310207</v>
      </c>
      <c r="I118" s="296">
        <f>IF(I$15=0,0,I$15/FBT!I$5*1000)</f>
        <v>8.4959102217159703</v>
      </c>
      <c r="J118" s="296">
        <f>IF(J$15=0,0,J$15/FBT!J$5*1000)</f>
        <v>8.4270827762584393</v>
      </c>
      <c r="K118" s="296">
        <f>IF(K$15=0,0,K$15/FBT!K$5*1000)</f>
        <v>8.4070197134481397</v>
      </c>
      <c r="L118" s="296">
        <f>IF(L$15=0,0,L$15/FBT!L$5*1000)</f>
        <v>8.2341916373947512</v>
      </c>
      <c r="M118" s="296">
        <f>IF(M$15=0,0,M$15/FBT!M$5*1000)</f>
        <v>8.0653478514187817</v>
      </c>
      <c r="N118" s="296">
        <f>IF(N$15=0,0,N$15/FBT!N$5*1000)</f>
        <v>7.7433179043451572</v>
      </c>
      <c r="O118" s="296">
        <f>IF(O$15=0,0,O$15/FBT!O$5*1000)</f>
        <v>7.5595355815894081</v>
      </c>
      <c r="P118" s="296">
        <f>IF(P$15=0,0,P$15/FBT!P$5*1000)</f>
        <v>7.5500270231386866</v>
      </c>
      <c r="Q118" s="296">
        <f>IF(Q$15=0,0,Q$15/FBT!Q$5*1000)</f>
        <v>7.1878674602083814</v>
      </c>
    </row>
    <row r="119" spans="1:17" x14ac:dyDescent="0.25">
      <c r="A119" s="127" t="s">
        <v>262</v>
      </c>
      <c r="B119" s="296">
        <f>IF(B$24=0,0,B$24/FBT!B$5*1000)</f>
        <v>7.7340451162317709</v>
      </c>
      <c r="C119" s="296">
        <f>IF(C$24=0,0,C$24/FBT!C$5*1000)</f>
        <v>7.6982240033058904</v>
      </c>
      <c r="D119" s="296">
        <f>IF(D$24=0,0,D$24/FBT!D$5*1000)</f>
        <v>7.6978152006694698</v>
      </c>
      <c r="E119" s="296">
        <f>IF(E$24=0,0,E$24/FBT!E$5*1000)</f>
        <v>7.5780764414037467</v>
      </c>
      <c r="F119" s="296">
        <f>IF(F$24=0,0,F$24/FBT!F$5*1000)</f>
        <v>7.4773224528216424</v>
      </c>
      <c r="G119" s="296">
        <f>IF(G$24=0,0,G$24/FBT!G$5*1000)</f>
        <v>7.385249674470665</v>
      </c>
      <c r="H119" s="296">
        <f>IF(H$24=0,0,H$24/FBT!H$5*1000)</f>
        <v>7.3134701662758523</v>
      </c>
      <c r="I119" s="296">
        <f>IF(I$24=0,0,I$24/FBT!I$5*1000)</f>
        <v>7.0799251847633116</v>
      </c>
      <c r="J119" s="296">
        <f>IF(J$24=0,0,J$24/FBT!J$5*1000)</f>
        <v>7.0225689802153655</v>
      </c>
      <c r="K119" s="296">
        <f>IF(K$24=0,0,K$24/FBT!K$5*1000)</f>
        <v>7.0058497612067843</v>
      </c>
      <c r="L119" s="296">
        <f>IF(L$24=0,0,L$24/FBT!L$5*1000)</f>
        <v>6.8618263644956299</v>
      </c>
      <c r="M119" s="296">
        <f>IF(M$24=0,0,M$24/FBT!M$5*1000)</f>
        <v>6.7211232095156523</v>
      </c>
      <c r="N119" s="296">
        <f>IF(N$24=0,0,N$24/FBT!N$5*1000)</f>
        <v>6.4527649202876285</v>
      </c>
      <c r="O119" s="296">
        <f>IF(O$24=0,0,O$24/FBT!O$5*1000)</f>
        <v>6.2996129846578404</v>
      </c>
      <c r="P119" s="296">
        <f>IF(P$24=0,0,P$24/FBT!P$5*1000)</f>
        <v>6.291689185948905</v>
      </c>
      <c r="Q119" s="296">
        <f>IF(Q$24=0,0,Q$24/FBT!Q$5*1000)</f>
        <v>5.9898895501736504</v>
      </c>
    </row>
    <row r="120" spans="1:17" x14ac:dyDescent="0.25">
      <c r="A120" s="127" t="s">
        <v>261</v>
      </c>
      <c r="B120" s="296">
        <f>IF(B$33=0,0,B$33/FBT!B$5*1000)</f>
        <v>93.975013840258612</v>
      </c>
      <c r="C120" s="296">
        <f>IF(C$33=0,0,C$33/FBT!C$5*1000)</f>
        <v>92.787381919054212</v>
      </c>
      <c r="D120" s="296">
        <f>IF(D$33=0,0,D$33/FBT!D$5*1000)</f>
        <v>92.422004254455516</v>
      </c>
      <c r="E120" s="296">
        <f>IF(E$33=0,0,E$33/FBT!E$5*1000)</f>
        <v>89.593899504834326</v>
      </c>
      <c r="F120" s="296">
        <f>IF(F$33=0,0,F$33/FBT!F$5*1000)</f>
        <v>87.287007516597626</v>
      </c>
      <c r="G120" s="296">
        <f>IF(G$33=0,0,G$33/FBT!G$5*1000)</f>
        <v>85.469121261961192</v>
      </c>
      <c r="H120" s="296">
        <f>IF(H$33=0,0,H$33/FBT!H$5*1000)</f>
        <v>82.465275324413724</v>
      </c>
      <c r="I120" s="296">
        <f>IF(I$33=0,0,I$33/FBT!I$5*1000)</f>
        <v>77.549095424160228</v>
      </c>
      <c r="J120" s="296">
        <f>IF(J$33=0,0,J$33/FBT!J$5*1000)</f>
        <v>74.986291972544251</v>
      </c>
      <c r="K120" s="296">
        <f>IF(K$33=0,0,K$33/FBT!K$5*1000)</f>
        <v>74.031199183498615</v>
      </c>
      <c r="L120" s="296">
        <f>IF(L$33=0,0,L$33/FBT!L$5*1000)</f>
        <v>72.030581396686514</v>
      </c>
      <c r="M120" s="296">
        <f>IF(M$33=0,0,M$33/FBT!M$5*1000)</f>
        <v>70.325545564933748</v>
      </c>
      <c r="N120" s="296">
        <f>IF(N$33=0,0,N$33/FBT!N$5*1000)</f>
        <v>67.075785360881497</v>
      </c>
      <c r="O120" s="296">
        <f>IF(O$33=0,0,O$33/FBT!O$5*1000)</f>
        <v>64.008967635938731</v>
      </c>
      <c r="P120" s="296">
        <f>IF(P$33=0,0,P$33/FBT!P$5*1000)</f>
        <v>63.432163356431609</v>
      </c>
      <c r="Q120" s="296">
        <f>IF(Q$33=0,0,Q$33/FBT!Q$5*1000)</f>
        <v>57.822917161746183</v>
      </c>
    </row>
    <row r="121" spans="1:17" x14ac:dyDescent="0.25">
      <c r="A121" s="127" t="s">
        <v>260</v>
      </c>
      <c r="B121" s="296">
        <f>IF(B$44=0,0,B$44/FBT!B$5*1000)</f>
        <v>14.694685720840367</v>
      </c>
      <c r="C121" s="296">
        <f>IF(C$44=0,0,C$44/FBT!C$5*1000)</f>
        <v>14.626625606281198</v>
      </c>
      <c r="D121" s="296">
        <f>IF(D$44=0,0,D$44/FBT!D$5*1000)</f>
        <v>14.625848881271992</v>
      </c>
      <c r="E121" s="296">
        <f>IF(E$44=0,0,E$44/FBT!E$5*1000)</f>
        <v>14.398345238667119</v>
      </c>
      <c r="F121" s="296">
        <f>IF(F$44=0,0,F$44/FBT!F$5*1000)</f>
        <v>14.206912660361125</v>
      </c>
      <c r="G121" s="296">
        <f>IF(G$44=0,0,G$44/FBT!G$5*1000)</f>
        <v>14.03197438149426</v>
      </c>
      <c r="H121" s="296">
        <f>IF(H$44=0,0,H$44/FBT!H$5*1000)</f>
        <v>13.895593315924117</v>
      </c>
      <c r="I121" s="296">
        <f>IF(I$44=0,0,I$44/FBT!I$5*1000)</f>
        <v>13.451857851050294</v>
      </c>
      <c r="J121" s="296">
        <f>IF(J$44=0,0,J$44/FBT!J$5*1000)</f>
        <v>13.342881062409191</v>
      </c>
      <c r="K121" s="296">
        <f>IF(K$44=0,0,K$44/FBT!K$5*1000)</f>
        <v>13.311114546292886</v>
      </c>
      <c r="L121" s="296">
        <f>IF(L$44=0,0,L$44/FBT!L$5*1000)</f>
        <v>13.037470092541692</v>
      </c>
      <c r="M121" s="296">
        <f>IF(M$44=0,0,M$44/FBT!M$5*1000)</f>
        <v>12.770134098079737</v>
      </c>
      <c r="N121" s="296">
        <f>IF(N$44=0,0,N$44/FBT!N$5*1000)</f>
        <v>12.260253348546499</v>
      </c>
      <c r="O121" s="296">
        <f>IF(O$44=0,0,O$44/FBT!O$5*1000)</f>
        <v>11.969264670849897</v>
      </c>
      <c r="P121" s="296">
        <f>IF(P$44=0,0,P$44/FBT!P$5*1000)</f>
        <v>11.954209453302919</v>
      </c>
      <c r="Q121" s="296">
        <f>IF(Q$44=0,0,Q$44/FBT!Q$5*1000)</f>
        <v>11.380790145329939</v>
      </c>
    </row>
    <row r="122" spans="1:17" x14ac:dyDescent="0.25">
      <c r="A122" s="127" t="s">
        <v>259</v>
      </c>
      <c r="B122" s="296">
        <f>IF(B$65=0,0,B$65/FBT!B$5*1000)</f>
        <v>13.302557599918647</v>
      </c>
      <c r="C122" s="296">
        <f>IF(C$65=0,0,C$65/FBT!C$5*1000)</f>
        <v>13.240945285686138</v>
      </c>
      <c r="D122" s="296">
        <f>IF(D$65=0,0,D$65/FBT!D$5*1000)</f>
        <v>13.240242145151489</v>
      </c>
      <c r="E122" s="296">
        <f>IF(E$65=0,0,E$65/FBT!E$5*1000)</f>
        <v>13.034291479214447</v>
      </c>
      <c r="F122" s="296">
        <f>IF(F$65=0,0,F$65/FBT!F$5*1000)</f>
        <v>12.860994618853226</v>
      </c>
      <c r="G122" s="296">
        <f>IF(G$65=0,0,G$65/FBT!G$5*1000)</f>
        <v>12.70262944008954</v>
      </c>
      <c r="H122" s="296">
        <f>IF(H$65=0,0,H$65/FBT!H$5*1000)</f>
        <v>12.57916868599446</v>
      </c>
      <c r="I122" s="296">
        <f>IF(I$65=0,0,I$65/FBT!I$5*1000)</f>
        <v>12.177471317792893</v>
      </c>
      <c r="J122" s="296">
        <f>IF(J$65=0,0,J$65/FBT!J$5*1000)</f>
        <v>12.078818645970427</v>
      </c>
      <c r="K122" s="296">
        <f>IF(K$65=0,0,K$65/FBT!K$5*1000)</f>
        <v>12.050061589275664</v>
      </c>
      <c r="L122" s="296">
        <f>IF(L$65=0,0,L$65/FBT!L$5*1000)</f>
        <v>11.802341346932478</v>
      </c>
      <c r="M122" s="296">
        <f>IF(M$65=0,0,M$65/FBT!M$5*1000)</f>
        <v>11.560331920366918</v>
      </c>
      <c r="N122" s="296">
        <f>IF(N$65=0,0,N$65/FBT!N$5*1000)</f>
        <v>11.098755662894725</v>
      </c>
      <c r="O122" s="296">
        <f>IF(O$65=0,0,O$65/FBT!O$5*1000)</f>
        <v>10.835334333611485</v>
      </c>
      <c r="P122" s="296">
        <f>IF(P$65=0,0,P$65/FBT!P$5*1000)</f>
        <v>10.821705399832114</v>
      </c>
      <c r="Q122" s="296">
        <f>IF(Q$65=0,0,Q$65/FBT!Q$5*1000)</f>
        <v>10.302610026298678</v>
      </c>
    </row>
    <row r="123" spans="1:17" x14ac:dyDescent="0.25">
      <c r="A123" s="72" t="s">
        <v>258</v>
      </c>
      <c r="B123" s="295">
        <f>IF(B$79=0,0,B$79/FBT!B$5*1000)</f>
        <v>0.4576770289313124</v>
      </c>
      <c r="C123" s="295">
        <f>IF(C$79=0,0,C$79/FBT!C$5*1000)</f>
        <v>1.2079331613107323</v>
      </c>
      <c r="D123" s="295">
        <f>IF(D$79=0,0,D$79/FBT!D$5*1000)</f>
        <v>1.5683193457186946</v>
      </c>
      <c r="E123" s="295">
        <f>IF(E$79=0,0,E$79/FBT!E$5*1000)</f>
        <v>2.9344138447054373</v>
      </c>
      <c r="F123" s="295">
        <f>IF(F$79=0,0,F$79/FBT!F$5*1000)</f>
        <v>4.0110996323546662</v>
      </c>
      <c r="G123" s="295">
        <f>IF(G$79=0,0,G$79/FBT!G$5*1000)</f>
        <v>4.7047772633256191</v>
      </c>
      <c r="H123" s="295">
        <f>IF(H$79=0,0,H$79/FBT!H$5*1000)</f>
        <v>6.8321954058144074</v>
      </c>
      <c r="I123" s="295">
        <f>IF(I$79=0,0,I$79/FBT!I$5*1000)</f>
        <v>8.8967910817997993</v>
      </c>
      <c r="J123" s="295">
        <f>IF(J$79=0,0,J$79/FBT!J$5*1000)</f>
        <v>10.759275275885365</v>
      </c>
      <c r="K123" s="295">
        <f>IF(K$79=0,0,K$79/FBT!K$5*1000)</f>
        <v>11.510226400836199</v>
      </c>
      <c r="L123" s="295">
        <f>IF(L$79=0,0,L$79/FBT!L$5*1000)</f>
        <v>11.752318513805118</v>
      </c>
      <c r="M123" s="295">
        <f>IF(M$79=0,0,M$79/FBT!M$5*1000)</f>
        <v>11.739368823252345</v>
      </c>
      <c r="N123" s="295">
        <f>IF(N$79=0,0,N$79/FBT!N$5*1000)</f>
        <v>11.71247431583048</v>
      </c>
      <c r="O123" s="295">
        <f>IF(O$79=0,0,O$79/FBT!O$5*1000)</f>
        <v>12.909306906733498</v>
      </c>
      <c r="P123" s="295">
        <f>IF(P$79=0,0,P$79/FBT!P$5*1000)</f>
        <v>13.389361604004517</v>
      </c>
      <c r="Q123" s="295">
        <f>IF(Q$79=0,0,Q$79/FBT!Q$5*1000)</f>
        <v>15.313634245874079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701.47871777488194</v>
      </c>
      <c r="C5" s="96">
        <v>680.67610610978613</v>
      </c>
      <c r="D5" s="96">
        <v>714.98164703822954</v>
      </c>
      <c r="E5" s="96">
        <v>736.92523564506769</v>
      </c>
      <c r="F5" s="96">
        <v>726.9537394402912</v>
      </c>
      <c r="G5" s="96">
        <v>736.87391392870632</v>
      </c>
      <c r="H5" s="96">
        <v>698.03812824442957</v>
      </c>
      <c r="I5" s="96">
        <v>754.80163807382326</v>
      </c>
      <c r="J5" s="96">
        <v>714.62857347262786</v>
      </c>
      <c r="K5" s="96">
        <v>684.084547577546</v>
      </c>
      <c r="L5" s="96">
        <v>707.88582741564107</v>
      </c>
      <c r="M5" s="96">
        <v>719.40446380019159</v>
      </c>
      <c r="N5" s="96">
        <v>784.10661453295393</v>
      </c>
      <c r="O5" s="96">
        <v>798.84390039934055</v>
      </c>
      <c r="P5" s="96">
        <v>803.30823522508717</v>
      </c>
      <c r="Q5" s="96">
        <v>847.99185120786456</v>
      </c>
    </row>
    <row r="6" spans="1:17" x14ac:dyDescent="0.25">
      <c r="A6" s="132" t="s">
        <v>83</v>
      </c>
      <c r="B6" s="160">
        <v>11.520666700546595</v>
      </c>
      <c r="C6" s="160">
        <v>11.127240160943368</v>
      </c>
      <c r="D6" s="160">
        <v>11.687423646122964</v>
      </c>
      <c r="E6" s="160">
        <v>11.936036826448197</v>
      </c>
      <c r="F6" s="160">
        <v>11.714168963017494</v>
      </c>
      <c r="G6" s="160">
        <v>11.836281252233455</v>
      </c>
      <c r="H6" s="160">
        <v>11.103491161133546</v>
      </c>
      <c r="I6" s="160">
        <v>11.925577240752052</v>
      </c>
      <c r="J6" s="160">
        <v>11.199388180393079</v>
      </c>
      <c r="K6" s="160">
        <v>10.69519007931685</v>
      </c>
      <c r="L6" s="160">
        <v>11.04900493766508</v>
      </c>
      <c r="M6" s="160">
        <v>11.22013616194282</v>
      </c>
      <c r="N6" s="160">
        <v>12.198455303146286</v>
      </c>
      <c r="O6" s="160">
        <v>12.358398218309235</v>
      </c>
      <c r="P6" s="160">
        <v>12.411831509986198</v>
      </c>
      <c r="Q6" s="160">
        <v>12.986627018265098</v>
      </c>
    </row>
    <row r="7" spans="1:17" x14ac:dyDescent="0.25">
      <c r="A7" s="76" t="s">
        <v>82</v>
      </c>
      <c r="B7" s="159">
        <v>2.1072110874822858</v>
      </c>
      <c r="C7" s="159">
        <v>2.0352506022160664</v>
      </c>
      <c r="D7" s="159">
        <v>2.1377121074116734</v>
      </c>
      <c r="E7" s="159">
        <v>2.1831852092461972</v>
      </c>
      <c r="F7" s="159">
        <v>2.142604014257282</v>
      </c>
      <c r="G7" s="159">
        <v>2.1649392120754358</v>
      </c>
      <c r="H7" s="159">
        <v>2.0309067428703655</v>
      </c>
      <c r="I7" s="159">
        <v>2.1812720773483414</v>
      </c>
      <c r="J7" s="159">
        <v>2.0484469831613725</v>
      </c>
      <c r="K7" s="159">
        <v>1.9562255990617066</v>
      </c>
      <c r="L7" s="159">
        <v>2.0209408288141639</v>
      </c>
      <c r="M7" s="159">
        <v>2.0522419351290759</v>
      </c>
      <c r="N7" s="159">
        <v>2.2311833970274821</v>
      </c>
      <c r="O7" s="159">
        <v>2.2604380827983679</v>
      </c>
      <c r="P7" s="159">
        <v>2.2702114082133837</v>
      </c>
      <c r="Q7" s="159">
        <v>2.3753455553563478</v>
      </c>
    </row>
    <row r="8" spans="1:17" x14ac:dyDescent="0.25">
      <c r="A8" s="76" t="s">
        <v>81</v>
      </c>
      <c r="B8" s="159">
        <v>29.354738223074829</v>
      </c>
      <c r="C8" s="159">
        <v>28.352284686291661</v>
      </c>
      <c r="D8" s="159">
        <v>29.779636070700395</v>
      </c>
      <c r="E8" s="159">
        <v>30.413104169114092</v>
      </c>
      <c r="F8" s="159">
        <v>29.847783322638065</v>
      </c>
      <c r="G8" s="159">
        <v>30.158926277896455</v>
      </c>
      <c r="H8" s="159">
        <v>28.291772070954554</v>
      </c>
      <c r="I8" s="159">
        <v>30.386453072609619</v>
      </c>
      <c r="J8" s="159">
        <v>28.536118337529839</v>
      </c>
      <c r="K8" s="159">
        <v>27.251418098006212</v>
      </c>
      <c r="L8" s="159">
        <v>28.15294079770846</v>
      </c>
      <c r="M8" s="159">
        <v>28.588984337639101</v>
      </c>
      <c r="N8" s="159">
        <v>31.081748257915397</v>
      </c>
      <c r="O8" s="159">
        <v>31.489283909044076</v>
      </c>
      <c r="P8" s="159">
        <v>31.625432304822258</v>
      </c>
      <c r="Q8" s="159">
        <v>33.090015224882414</v>
      </c>
    </row>
    <row r="9" spans="1:17" x14ac:dyDescent="0.25">
      <c r="A9" s="76" t="s">
        <v>80</v>
      </c>
      <c r="B9" s="159">
        <v>16.729784369197969</v>
      </c>
      <c r="C9" s="159">
        <v>16.158468373017865</v>
      </c>
      <c r="D9" s="159">
        <v>16.971941165681482</v>
      </c>
      <c r="E9" s="159">
        <v>17.332965836066606</v>
      </c>
      <c r="F9" s="159">
        <v>17.010779489552981</v>
      </c>
      <c r="G9" s="159">
        <v>17.188105361441561</v>
      </c>
      <c r="H9" s="159">
        <v>16.123981163542076</v>
      </c>
      <c r="I9" s="159">
        <v>17.317776904919125</v>
      </c>
      <c r="J9" s="159">
        <v>16.263238421438849</v>
      </c>
      <c r="K9" s="159">
        <v>15.531065038628968</v>
      </c>
      <c r="L9" s="159">
        <v>16.044858766079081</v>
      </c>
      <c r="M9" s="159">
        <v>16.293367689687436</v>
      </c>
      <c r="N9" s="159">
        <v>17.714037925361936</v>
      </c>
      <c r="O9" s="159">
        <v>17.946299699060337</v>
      </c>
      <c r="P9" s="159">
        <v>18.023893077215238</v>
      </c>
      <c r="Q9" s="159">
        <v>18.858584780381452</v>
      </c>
    </row>
    <row r="10" spans="1:17" x14ac:dyDescent="0.25">
      <c r="A10" s="129" t="s">
        <v>79</v>
      </c>
      <c r="B10" s="158">
        <v>23.134833516232888</v>
      </c>
      <c r="C10" s="158">
        <v>22.344787442410055</v>
      </c>
      <c r="D10" s="158">
        <v>23.469700783367841</v>
      </c>
      <c r="E10" s="158">
        <v>23.968944853721219</v>
      </c>
      <c r="F10" s="158">
        <v>23.523408478397723</v>
      </c>
      <c r="G10" s="158">
        <v>23.768624103042377</v>
      </c>
      <c r="H10" s="158">
        <v>22.297096699238811</v>
      </c>
      <c r="I10" s="158">
        <v>23.947940793798402</v>
      </c>
      <c r="J10" s="158">
        <v>22.489669024516395</v>
      </c>
      <c r="K10" s="158">
        <v>21.477180821290631</v>
      </c>
      <c r="L10" s="158">
        <v>22.187682049754031</v>
      </c>
      <c r="M10" s="158">
        <v>22.531333375324174</v>
      </c>
      <c r="N10" s="158">
        <v>24.495911558669441</v>
      </c>
      <c r="O10" s="158">
        <v>24.817095463262408</v>
      </c>
      <c r="P10" s="158">
        <v>24.92439570371744</v>
      </c>
      <c r="Q10" s="158">
        <v>26.078651680003944</v>
      </c>
    </row>
    <row r="11" spans="1:17" x14ac:dyDescent="0.25">
      <c r="A11" s="92" t="s">
        <v>125</v>
      </c>
      <c r="B11" s="91">
        <v>3.7802034982666877</v>
      </c>
      <c r="C11" s="91">
        <v>3.65111093618011</v>
      </c>
      <c r="D11" s="91">
        <v>3.83492040011041</v>
      </c>
      <c r="E11" s="91">
        <v>3.9164962705360389</v>
      </c>
      <c r="F11" s="91">
        <v>3.8436961717836025</v>
      </c>
      <c r="G11" s="91">
        <v>3.8837641049053584</v>
      </c>
      <c r="H11" s="91">
        <v>3.643318327080745</v>
      </c>
      <c r="I11" s="91">
        <v>3.9130642328365974</v>
      </c>
      <c r="J11" s="91">
        <v>3.6747844094786539</v>
      </c>
      <c r="K11" s="91">
        <v>3.5093450755365172</v>
      </c>
      <c r="L11" s="91">
        <v>3.6254401071897848</v>
      </c>
      <c r="M11" s="91">
        <v>3.6815923134372479</v>
      </c>
      <c r="N11" s="91">
        <v>4.0026019855444313</v>
      </c>
      <c r="O11" s="91">
        <v>4.055083042686138</v>
      </c>
      <c r="P11" s="91">
        <v>4.0726157707279613</v>
      </c>
      <c r="Q11" s="91">
        <v>4.2612197853793683</v>
      </c>
    </row>
    <row r="12" spans="1:17" x14ac:dyDescent="0.25">
      <c r="A12" s="92" t="s">
        <v>26</v>
      </c>
      <c r="B12" s="91">
        <v>6.2907379154331347</v>
      </c>
      <c r="C12" s="91">
        <v>6.0759115243960373</v>
      </c>
      <c r="D12" s="91">
        <v>6.3817937776905937</v>
      </c>
      <c r="E12" s="91">
        <v>6.5175463691334281</v>
      </c>
      <c r="F12" s="91">
        <v>6.3963977744402536</v>
      </c>
      <c r="G12" s="91">
        <v>6.4630758953926417</v>
      </c>
      <c r="H12" s="91">
        <v>6.0629436348250136</v>
      </c>
      <c r="I12" s="91">
        <v>6.5118350232513942</v>
      </c>
      <c r="J12" s="91">
        <v>6.1153071855389962</v>
      </c>
      <c r="K12" s="91">
        <v>5.8399951577047799</v>
      </c>
      <c r="L12" s="91">
        <v>6.0331920101360019</v>
      </c>
      <c r="M12" s="91">
        <v>6.1266364009044123</v>
      </c>
      <c r="N12" s="91">
        <v>6.6608371963037474</v>
      </c>
      <c r="O12" s="91">
        <v>6.7481723294929337</v>
      </c>
      <c r="P12" s="91">
        <v>6.7773490119398572</v>
      </c>
      <c r="Q12" s="91">
        <v>7.0912100055383585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13.063892102533067</v>
      </c>
      <c r="C14" s="157">
        <v>12.617764981833908</v>
      </c>
      <c r="D14" s="157">
        <v>13.252986605566837</v>
      </c>
      <c r="E14" s="157">
        <v>13.534902214051753</v>
      </c>
      <c r="F14" s="157">
        <v>13.283314532173867</v>
      </c>
      <c r="G14" s="157">
        <v>13.421784102744379</v>
      </c>
      <c r="H14" s="157">
        <v>12.590834737333052</v>
      </c>
      <c r="I14" s="157">
        <v>13.523041537710412</v>
      </c>
      <c r="J14" s="157">
        <v>12.699577429498744</v>
      </c>
      <c r="K14" s="157">
        <v>12.127840588049333</v>
      </c>
      <c r="L14" s="157">
        <v>12.529049932428245</v>
      </c>
      <c r="M14" s="157">
        <v>12.723104660982512</v>
      </c>
      <c r="N14" s="157">
        <v>13.83247237682126</v>
      </c>
      <c r="O14" s="157">
        <v>14.013840091083337</v>
      </c>
      <c r="P14" s="157">
        <v>14.074430921049622</v>
      </c>
      <c r="Q14" s="157">
        <v>14.726221889086215</v>
      </c>
    </row>
    <row r="15" spans="1:17" x14ac:dyDescent="0.25">
      <c r="A15" s="156" t="s">
        <v>263</v>
      </c>
      <c r="B15" s="204">
        <v>58.571724171723112</v>
      </c>
      <c r="C15" s="204">
        <v>56.970482506458154</v>
      </c>
      <c r="D15" s="204">
        <v>59.869185274729276</v>
      </c>
      <c r="E15" s="204">
        <v>61.299479176677309</v>
      </c>
      <c r="F15" s="204">
        <v>60.233242480970191</v>
      </c>
      <c r="G15" s="204">
        <v>61.005162076656852</v>
      </c>
      <c r="H15" s="204">
        <v>57.375947300087994</v>
      </c>
      <c r="I15" s="204">
        <v>61.786044296152738</v>
      </c>
      <c r="J15" s="204">
        <v>57.957946483121624</v>
      </c>
      <c r="K15" s="204">
        <v>55.475817197414202</v>
      </c>
      <c r="L15" s="204">
        <v>57.382308956963122</v>
      </c>
      <c r="M15" s="204">
        <v>58.342703635480255</v>
      </c>
      <c r="N15" s="204">
        <v>63.423141301881707</v>
      </c>
      <c r="O15" s="204">
        <v>64.327941411179552</v>
      </c>
      <c r="P15" s="204">
        <v>64.627199388083355</v>
      </c>
      <c r="Q15" s="204">
        <v>67.653119732157336</v>
      </c>
    </row>
    <row r="16" spans="1:17" x14ac:dyDescent="0.25">
      <c r="A16" s="152" t="s">
        <v>277</v>
      </c>
      <c r="B16" s="264">
        <v>31.248239168018685</v>
      </c>
      <c r="C16" s="264">
        <v>30.580084487589261</v>
      </c>
      <c r="D16" s="264">
        <v>32.150203984208119</v>
      </c>
      <c r="E16" s="264">
        <v>32.99086373729066</v>
      </c>
      <c r="F16" s="264">
        <v>32.450829508578366</v>
      </c>
      <c r="G16" s="264">
        <v>32.933136238110151</v>
      </c>
      <c r="H16" s="264">
        <v>31.041874618721131</v>
      </c>
      <c r="I16" s="264">
        <v>33.502235783339181</v>
      </c>
      <c r="J16" s="264">
        <v>31.396435508837776</v>
      </c>
      <c r="K16" s="264">
        <v>30.110109349089978</v>
      </c>
      <c r="L16" s="264">
        <v>31.177460872448663</v>
      </c>
      <c r="M16" s="264">
        <v>31.731984817807927</v>
      </c>
      <c r="N16" s="264">
        <v>34.492149788338253</v>
      </c>
      <c r="O16" s="264">
        <v>35.017614399309757</v>
      </c>
      <c r="P16" s="264">
        <v>35.190145010360254</v>
      </c>
      <c r="Q16" s="264">
        <v>36.852826849330185</v>
      </c>
    </row>
    <row r="17" spans="1:17" x14ac:dyDescent="0.25">
      <c r="A17" s="154" t="s">
        <v>33</v>
      </c>
      <c r="B17" s="83">
        <v>2.2862799132334932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2.1512583657424886</v>
      </c>
      <c r="C18" s="83">
        <v>2.7237817883469622</v>
      </c>
      <c r="D18" s="83">
        <v>4.4462778012904387</v>
      </c>
      <c r="E18" s="83">
        <v>4.3348208941272999</v>
      </c>
      <c r="F18" s="83">
        <v>4.9522495837779177</v>
      </c>
      <c r="G18" s="83">
        <v>4.5531602278110777</v>
      </c>
      <c r="H18" s="83">
        <v>3.8199109442574937</v>
      </c>
      <c r="I18" s="83">
        <v>3.0140711587383877</v>
      </c>
      <c r="J18" s="83">
        <v>3.3158971687884158</v>
      </c>
      <c r="K18" s="83">
        <v>3.1638319990351933</v>
      </c>
      <c r="L18" s="83">
        <v>2.7649402192991301</v>
      </c>
      <c r="M18" s="83">
        <v>2.6640093518894972</v>
      </c>
      <c r="N18" s="83">
        <v>2.4421539499175582</v>
      </c>
      <c r="O18" s="83">
        <v>2.9850503965882957</v>
      </c>
      <c r="P18" s="83">
        <v>3.482542730031478</v>
      </c>
      <c r="Q18" s="83">
        <v>3.6257443396702476</v>
      </c>
    </row>
    <row r="19" spans="1:17" x14ac:dyDescent="0.25">
      <c r="A19" s="154" t="s">
        <v>125</v>
      </c>
      <c r="B19" s="83">
        <v>13.625570548328794</v>
      </c>
      <c r="C19" s="83">
        <v>13.067044920476844</v>
      </c>
      <c r="D19" s="83">
        <v>11.770026211371249</v>
      </c>
      <c r="E19" s="83">
        <v>10.334338505501792</v>
      </c>
      <c r="F19" s="83">
        <v>8.5607167608660877</v>
      </c>
      <c r="G19" s="83">
        <v>7.3622987335641596</v>
      </c>
      <c r="H19" s="83">
        <v>5.5758349125674673</v>
      </c>
      <c r="I19" s="83">
        <v>5.1212410714727454</v>
      </c>
      <c r="J19" s="83">
        <v>5.1174227246788435</v>
      </c>
      <c r="K19" s="83">
        <v>3.3552164465083685</v>
      </c>
      <c r="L19" s="83">
        <v>3.1097069621602351</v>
      </c>
      <c r="M19" s="83">
        <v>2.4370144542265986</v>
      </c>
      <c r="N19" s="83">
        <v>3.1838721072611795</v>
      </c>
      <c r="O19" s="83">
        <v>1.8310942847138836</v>
      </c>
      <c r="P19" s="83">
        <v>1.099430905900695</v>
      </c>
      <c r="Q19" s="83">
        <v>0.76993112876092362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13.185130340713911</v>
      </c>
      <c r="C21" s="83">
        <v>14.789257778765455</v>
      </c>
      <c r="D21" s="83">
        <v>15.933899971546435</v>
      </c>
      <c r="E21" s="83">
        <v>18.321704337661568</v>
      </c>
      <c r="F21" s="83">
        <v>18.937863163934363</v>
      </c>
      <c r="G21" s="83">
        <v>21.017677276734915</v>
      </c>
      <c r="H21" s="83">
        <v>21.646128761896172</v>
      </c>
      <c r="I21" s="83">
        <v>25.366923553128046</v>
      </c>
      <c r="J21" s="83">
        <v>22.963115615370516</v>
      </c>
      <c r="K21" s="83">
        <v>23.591060903546417</v>
      </c>
      <c r="L21" s="83">
        <v>25.302813690989296</v>
      </c>
      <c r="M21" s="83">
        <v>26.630961011691831</v>
      </c>
      <c r="N21" s="83">
        <v>28.866123731159519</v>
      </c>
      <c r="O21" s="83">
        <v>30.201469718007576</v>
      </c>
      <c r="P21" s="83">
        <v>30.608171374428078</v>
      </c>
      <c r="Q21" s="83">
        <v>32.457151380899013</v>
      </c>
    </row>
    <row r="22" spans="1:17" x14ac:dyDescent="0.25">
      <c r="A22" s="152" t="s">
        <v>276</v>
      </c>
      <c r="B22" s="264">
        <v>27.306372358820795</v>
      </c>
      <c r="C22" s="264">
        <v>26.373869764527495</v>
      </c>
      <c r="D22" s="264">
        <v>27.70162094709146</v>
      </c>
      <c r="E22" s="264">
        <v>28.290885809249943</v>
      </c>
      <c r="F22" s="264">
        <v>27.765012901824605</v>
      </c>
      <c r="G22" s="264">
        <v>28.054444384011383</v>
      </c>
      <c r="H22" s="264">
        <v>26.317579703473495</v>
      </c>
      <c r="I22" s="264">
        <v>28.266094419206144</v>
      </c>
      <c r="J22" s="264">
        <v>26.544875552235229</v>
      </c>
      <c r="K22" s="264">
        <v>25.349821355419987</v>
      </c>
      <c r="L22" s="264">
        <v>26.188436039731776</v>
      </c>
      <c r="M22" s="264">
        <v>26.594052576848249</v>
      </c>
      <c r="N22" s="264">
        <v>28.912872090496382</v>
      </c>
      <c r="O22" s="264">
        <v>29.291970011746674</v>
      </c>
      <c r="P22" s="264">
        <v>29.418618008500143</v>
      </c>
      <c r="Q22" s="264">
        <v>30.78100272001139</v>
      </c>
    </row>
    <row r="23" spans="1:17" x14ac:dyDescent="0.25">
      <c r="A23" s="152" t="s">
        <v>275</v>
      </c>
      <c r="B23" s="264">
        <v>1.7112644883629603E-2</v>
      </c>
      <c r="C23" s="264">
        <v>1.6528254341396004E-2</v>
      </c>
      <c r="D23" s="264">
        <v>1.7360343429703433E-2</v>
      </c>
      <c r="E23" s="264">
        <v>1.7729630136703999E-2</v>
      </c>
      <c r="F23" s="264">
        <v>1.7400070567221915E-2</v>
      </c>
      <c r="G23" s="264">
        <v>1.7581454535319868E-2</v>
      </c>
      <c r="H23" s="264">
        <v>1.6492977893369946E-2</v>
      </c>
      <c r="I23" s="264">
        <v>1.7714093607412756E-2</v>
      </c>
      <c r="J23" s="264">
        <v>1.6635422048612319E-2</v>
      </c>
      <c r="K23" s="264">
        <v>1.5886492904233111E-2</v>
      </c>
      <c r="L23" s="264">
        <v>1.6412044782682864E-2</v>
      </c>
      <c r="M23" s="264">
        <v>1.666624082408253E-2</v>
      </c>
      <c r="N23" s="264">
        <v>1.8119423047076547E-2</v>
      </c>
      <c r="O23" s="264">
        <v>1.8357000123124263E-2</v>
      </c>
      <c r="P23" s="264">
        <v>1.8436369222951419E-2</v>
      </c>
      <c r="Q23" s="264">
        <v>1.929016281576626E-2</v>
      </c>
    </row>
    <row r="24" spans="1:17" x14ac:dyDescent="0.25">
      <c r="A24" s="156" t="s">
        <v>262</v>
      </c>
      <c r="B24" s="204">
        <v>25.467549716579292</v>
      </c>
      <c r="C24" s="204">
        <v>24.82655235201246</v>
      </c>
      <c r="D24" s="204">
        <v>26.093955604218646</v>
      </c>
      <c r="E24" s="204">
        <v>26.73889033556523</v>
      </c>
      <c r="F24" s="204">
        <v>26.283830205735477</v>
      </c>
      <c r="G24" s="204">
        <v>26.640387876175669</v>
      </c>
      <c r="H24" s="204">
        <v>25.075707886807006</v>
      </c>
      <c r="I24" s="204">
        <v>27.025183217846148</v>
      </c>
      <c r="J24" s="204">
        <v>25.341844208425265</v>
      </c>
      <c r="K24" s="204">
        <v>24.273838874269998</v>
      </c>
      <c r="L24" s="204">
        <v>25.117708192135119</v>
      </c>
      <c r="M24" s="204">
        <v>25.547806928420371</v>
      </c>
      <c r="N24" s="204">
        <v>27.771590434864397</v>
      </c>
      <c r="O24" s="204">
        <v>28.177694367423438</v>
      </c>
      <c r="P24" s="204">
        <v>28.311635970615669</v>
      </c>
      <c r="Q24" s="204">
        <v>29.641682932669376</v>
      </c>
    </row>
    <row r="25" spans="1:17" x14ac:dyDescent="0.25">
      <c r="A25" s="152" t="s">
        <v>274</v>
      </c>
      <c r="B25" s="264">
        <v>17.913491149745337</v>
      </c>
      <c r="C25" s="264">
        <v>17.530462112807328</v>
      </c>
      <c r="D25" s="264">
        <v>18.430555124624565</v>
      </c>
      <c r="E25" s="264">
        <v>18.912475112685922</v>
      </c>
      <c r="F25" s="264">
        <v>18.602892920723576</v>
      </c>
      <c r="G25" s="264">
        <v>18.879382014540258</v>
      </c>
      <c r="H25" s="264">
        <v>17.795189778983755</v>
      </c>
      <c r="I25" s="264">
        <v>19.205626306641577</v>
      </c>
      <c r="J25" s="264">
        <v>17.99844677957811</v>
      </c>
      <c r="K25" s="264">
        <v>17.26104227641784</v>
      </c>
      <c r="L25" s="264">
        <v>17.872916499619475</v>
      </c>
      <c r="M25" s="264">
        <v>18.190805124770769</v>
      </c>
      <c r="N25" s="264">
        <v>19.7731083869025</v>
      </c>
      <c r="O25" s="264">
        <v>20.074338341253856</v>
      </c>
      <c r="P25" s="264">
        <v>20.173243932621613</v>
      </c>
      <c r="Q25" s="264">
        <v>21.126399604756688</v>
      </c>
    </row>
    <row r="26" spans="1:17" x14ac:dyDescent="0.25">
      <c r="A26" s="154" t="s">
        <v>33</v>
      </c>
      <c r="B26" s="83">
        <v>1.3106420099813099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1.2332390151117476</v>
      </c>
      <c r="C27" s="83">
        <v>1.5614460929154625</v>
      </c>
      <c r="D27" s="83">
        <v>2.5488910787729275</v>
      </c>
      <c r="E27" s="83">
        <v>2.4849968443071204</v>
      </c>
      <c r="F27" s="83">
        <v>2.838946495939803</v>
      </c>
      <c r="G27" s="83">
        <v>2.6101629280840477</v>
      </c>
      <c r="H27" s="83">
        <v>2.1898174973905493</v>
      </c>
      <c r="I27" s="83">
        <v>1.7278585438510703</v>
      </c>
      <c r="J27" s="83">
        <v>1.9008845351948453</v>
      </c>
      <c r="K27" s="83">
        <v>1.8137110449411422</v>
      </c>
      <c r="L27" s="83">
        <v>1.5850407404293432</v>
      </c>
      <c r="M27" s="83">
        <v>1.5271807058092628</v>
      </c>
      <c r="N27" s="83">
        <v>1.3999989865968978</v>
      </c>
      <c r="O27" s="83">
        <v>1.7112219851272505</v>
      </c>
      <c r="P27" s="83">
        <v>1.9964164392621757</v>
      </c>
      <c r="Q27" s="83">
        <v>2.0785087694283773</v>
      </c>
    </row>
    <row r="28" spans="1:17" x14ac:dyDescent="0.25">
      <c r="A28" s="154" t="s">
        <v>125</v>
      </c>
      <c r="B28" s="83">
        <v>7.8110493239416243</v>
      </c>
      <c r="C28" s="83">
        <v>7.4908666782048288</v>
      </c>
      <c r="D28" s="83">
        <v>6.7473325212339823</v>
      </c>
      <c r="E28" s="83">
        <v>5.9243044179668818</v>
      </c>
      <c r="F28" s="83">
        <v>4.9075508897218381</v>
      </c>
      <c r="G28" s="83">
        <v>4.2205409558072464</v>
      </c>
      <c r="H28" s="83">
        <v>3.1964255272644082</v>
      </c>
      <c r="I28" s="83">
        <v>2.9358232352314677</v>
      </c>
      <c r="J28" s="83">
        <v>2.9336343144051802</v>
      </c>
      <c r="K28" s="83">
        <v>1.9234248623366008</v>
      </c>
      <c r="L28" s="83">
        <v>1.7826831088124468</v>
      </c>
      <c r="M28" s="83">
        <v>1.3970526986451546</v>
      </c>
      <c r="N28" s="83">
        <v>1.8251993179096064</v>
      </c>
      <c r="O28" s="83">
        <v>1.0497004675112094</v>
      </c>
      <c r="P28" s="83">
        <v>0.63026417894180831</v>
      </c>
      <c r="Q28" s="83">
        <v>0.44137381267511366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7.5585608007106559</v>
      </c>
      <c r="C30" s="83">
        <v>8.4781493416870362</v>
      </c>
      <c r="D30" s="83">
        <v>9.1343315246176555</v>
      </c>
      <c r="E30" s="83">
        <v>10.503173850411919</v>
      </c>
      <c r="F30" s="83">
        <v>10.856395535061937</v>
      </c>
      <c r="G30" s="83">
        <v>12.048678130648964</v>
      </c>
      <c r="H30" s="83">
        <v>12.408946754328797</v>
      </c>
      <c r="I30" s="83">
        <v>14.541944527559037</v>
      </c>
      <c r="J30" s="83">
        <v>13.163927929978083</v>
      </c>
      <c r="K30" s="83">
        <v>13.523906369140096</v>
      </c>
      <c r="L30" s="83">
        <v>14.505192650377683</v>
      </c>
      <c r="M30" s="83">
        <v>15.26657172031635</v>
      </c>
      <c r="N30" s="83">
        <v>16.547910082395997</v>
      </c>
      <c r="O30" s="83">
        <v>17.313415888615395</v>
      </c>
      <c r="P30" s="83">
        <v>17.546563314417629</v>
      </c>
      <c r="Q30" s="83">
        <v>18.606517022653197</v>
      </c>
    </row>
    <row r="31" spans="1:17" x14ac:dyDescent="0.25">
      <c r="A31" s="152" t="s">
        <v>273</v>
      </c>
      <c r="B31" s="264">
        <v>7.5167218870878552</v>
      </c>
      <c r="C31" s="264">
        <v>7.2600285933693582</v>
      </c>
      <c r="D31" s="264">
        <v>7.6255233666565463</v>
      </c>
      <c r="E31" s="264">
        <v>7.7877323934901348</v>
      </c>
      <c r="F31" s="264">
        <v>7.6429734946834174</v>
      </c>
      <c r="G31" s="264">
        <v>7.7226463244674415</v>
      </c>
      <c r="H31" s="264">
        <v>7.2445334287831713</v>
      </c>
      <c r="I31" s="264">
        <v>7.7809079796974876</v>
      </c>
      <c r="J31" s="264">
        <v>7.3071019625592735</v>
      </c>
      <c r="K31" s="264">
        <v>6.9781351587883744</v>
      </c>
      <c r="L31" s="264">
        <v>7.2089835948079708</v>
      </c>
      <c r="M31" s="264">
        <v>7.3206390963970609</v>
      </c>
      <c r="N31" s="264">
        <v>7.958948761313728</v>
      </c>
      <c r="O31" s="264">
        <v>8.0633043895373113</v>
      </c>
      <c r="P31" s="264">
        <v>8.0981672324167064</v>
      </c>
      <c r="Q31" s="264">
        <v>8.473195699951015</v>
      </c>
    </row>
    <row r="32" spans="1:17" x14ac:dyDescent="0.25">
      <c r="A32" s="152" t="s">
        <v>272</v>
      </c>
      <c r="B32" s="264">
        <v>3.7336679746100936E-2</v>
      </c>
      <c r="C32" s="264">
        <v>3.6061645835773107E-2</v>
      </c>
      <c r="D32" s="264">
        <v>3.787711293753477E-2</v>
      </c>
      <c r="E32" s="264">
        <v>3.8682829389172363E-2</v>
      </c>
      <c r="F32" s="264">
        <v>3.7963790328484182E-2</v>
      </c>
      <c r="G32" s="264">
        <v>3.8359537167970637E-2</v>
      </c>
      <c r="H32" s="264">
        <v>3.5984679040079889E-2</v>
      </c>
      <c r="I32" s="264">
        <v>3.8648931507082374E-2</v>
      </c>
      <c r="J32" s="264">
        <v>3.6295466287881425E-2</v>
      </c>
      <c r="K32" s="264">
        <v>3.466143906378133E-2</v>
      </c>
      <c r="L32" s="264">
        <v>3.580809770767171E-2</v>
      </c>
      <c r="M32" s="264">
        <v>3.6362707252543709E-2</v>
      </c>
      <c r="N32" s="264">
        <v>3.9533286648167035E-2</v>
      </c>
      <c r="O32" s="264">
        <v>4.0051636632271126E-2</v>
      </c>
      <c r="P32" s="264">
        <v>4.0224805577348539E-2</v>
      </c>
      <c r="Q32" s="264">
        <v>4.2087627961671849E-2</v>
      </c>
    </row>
    <row r="33" spans="1:17" x14ac:dyDescent="0.25">
      <c r="A33" s="156" t="s">
        <v>261</v>
      </c>
      <c r="B33" s="204">
        <v>392.9074698451933</v>
      </c>
      <c r="C33" s="204">
        <v>377.46349209287854</v>
      </c>
      <c r="D33" s="204">
        <v>394.40776760266516</v>
      </c>
      <c r="E33" s="204">
        <v>400.55392326419252</v>
      </c>
      <c r="F33" s="204">
        <v>389.9116487407365</v>
      </c>
      <c r="G33" s="204">
        <v>391.39895123809384</v>
      </c>
      <c r="H33" s="204">
        <v>360.8676185840651</v>
      </c>
      <c r="I33" s="204">
        <v>377.66094911519065</v>
      </c>
      <c r="J33" s="204">
        <v>348.70789320962734</v>
      </c>
      <c r="K33" s="204">
        <v>329.82541515053919</v>
      </c>
      <c r="L33" s="204">
        <v>338.7942313544645</v>
      </c>
      <c r="M33" s="204">
        <v>342.97793247793572</v>
      </c>
      <c r="N33" s="204">
        <v>371.61332001388672</v>
      </c>
      <c r="O33" s="204">
        <v>369.68628527777037</v>
      </c>
      <c r="P33" s="204">
        <v>368.53774602835853</v>
      </c>
      <c r="Q33" s="204">
        <v>371.76187480698968</v>
      </c>
    </row>
    <row r="34" spans="1:17" x14ac:dyDescent="0.25">
      <c r="A34" s="150" t="s">
        <v>33</v>
      </c>
      <c r="B34" s="87">
        <v>304.54673027805171</v>
      </c>
      <c r="C34" s="87">
        <v>284.74385209559892</v>
      </c>
      <c r="D34" s="87">
        <v>298.21293633105643</v>
      </c>
      <c r="E34" s="87">
        <v>279.1698134048155</v>
      </c>
      <c r="F34" s="87">
        <v>259.72252552458917</v>
      </c>
      <c r="G34" s="87">
        <v>258.50146396467937</v>
      </c>
      <c r="H34" s="87">
        <v>221.90427351322018</v>
      </c>
      <c r="I34" s="87">
        <v>229.14388564609033</v>
      </c>
      <c r="J34" s="87">
        <v>195.51014930611473</v>
      </c>
      <c r="K34" s="87">
        <v>188.48383249378423</v>
      </c>
      <c r="L34" s="87">
        <v>192.44066000681948</v>
      </c>
      <c r="M34" s="87">
        <v>193.48869944220357</v>
      </c>
      <c r="N34" s="87">
        <v>203.44543185628223</v>
      </c>
      <c r="O34" s="87">
        <v>195.93067506745322</v>
      </c>
      <c r="P34" s="87">
        <v>194.14493611278792</v>
      </c>
      <c r="Q34" s="87">
        <v>183.12194579461922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4.3564285309080958E-14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20.808794475312176</v>
      </c>
      <c r="C37" s="87">
        <v>21.603914053436444</v>
      </c>
      <c r="D37" s="87">
        <v>21.725258948144468</v>
      </c>
      <c r="E37" s="87">
        <v>25.60509831791574</v>
      </c>
      <c r="F37" s="87">
        <v>25.085162785779172</v>
      </c>
      <c r="G37" s="87">
        <v>22.290107531262521</v>
      </c>
      <c r="H37" s="87">
        <v>19.697176932986171</v>
      </c>
      <c r="I37" s="87">
        <v>18.047967787651586</v>
      </c>
      <c r="J37" s="87">
        <v>21.643207873513646</v>
      </c>
      <c r="K37" s="87">
        <v>15.159496622077555</v>
      </c>
      <c r="L37" s="87">
        <v>14.03293937029844</v>
      </c>
      <c r="M37" s="87">
        <v>11.763761869026926</v>
      </c>
      <c r="N37" s="87">
        <v>15.417774524653955</v>
      </c>
      <c r="O37" s="87">
        <v>10.688153465386351</v>
      </c>
      <c r="P37" s="87">
        <v>8.2365434525872736</v>
      </c>
      <c r="Q37" s="87">
        <v>7.3610956129812122</v>
      </c>
    </row>
    <row r="38" spans="1:17" x14ac:dyDescent="0.25">
      <c r="A38" s="150" t="s">
        <v>29</v>
      </c>
      <c r="B38" s="87">
        <v>17.829858488009659</v>
      </c>
      <c r="C38" s="87">
        <v>19.238307377874346</v>
      </c>
      <c r="D38" s="87">
        <v>20.915039454326717</v>
      </c>
      <c r="E38" s="87">
        <v>21.604030500515503</v>
      </c>
      <c r="F38" s="87">
        <v>23.458222551814625</v>
      </c>
      <c r="G38" s="87">
        <v>22.809481810345055</v>
      </c>
      <c r="H38" s="87">
        <v>21.015207749694014</v>
      </c>
      <c r="I38" s="87">
        <v>20.343434501799457</v>
      </c>
      <c r="J38" s="87">
        <v>14.710921173258273</v>
      </c>
      <c r="K38" s="87">
        <v>10.560941211985103</v>
      </c>
      <c r="L38" s="87">
        <v>9.281883094201941</v>
      </c>
      <c r="M38" s="87">
        <v>10.382368010002127</v>
      </c>
      <c r="N38" s="87">
        <v>10.780387189562543</v>
      </c>
      <c r="O38" s="87">
        <v>8.7016688073240758</v>
      </c>
      <c r="P38" s="87">
        <v>8.0512375816359079</v>
      </c>
      <c r="Q38" s="87">
        <v>5.0084962332445109</v>
      </c>
    </row>
    <row r="39" spans="1:17" x14ac:dyDescent="0.25">
      <c r="A39" s="150" t="s">
        <v>28</v>
      </c>
      <c r="B39" s="87">
        <v>0.9685876404046414</v>
      </c>
      <c r="C39" s="87">
        <v>0.33098712533819036</v>
      </c>
      <c r="D39" s="87">
        <v>0.63164828524067085</v>
      </c>
      <c r="E39" s="87">
        <v>0.64223069627039908</v>
      </c>
      <c r="F39" s="87">
        <v>0</v>
      </c>
      <c r="G39" s="87">
        <v>0.32862574494028379</v>
      </c>
      <c r="H39" s="87">
        <v>0.33201620203384419</v>
      </c>
      <c r="I39" s="87">
        <v>0.33781489302756829</v>
      </c>
      <c r="J39" s="87">
        <v>0.33432135623784687</v>
      </c>
      <c r="K39" s="87">
        <v>0.33941409712814019</v>
      </c>
      <c r="L39" s="87">
        <v>0.34231415600666293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21.432396122504368</v>
      </c>
      <c r="C40" s="87">
        <v>25.662804429029915</v>
      </c>
      <c r="D40" s="87">
        <v>30.513098574312885</v>
      </c>
      <c r="E40" s="87">
        <v>46.316744048169156</v>
      </c>
      <c r="F40" s="87">
        <v>55.706815177279132</v>
      </c>
      <c r="G40" s="87">
        <v>62.349941592678618</v>
      </c>
      <c r="H40" s="87">
        <v>72.694338627860077</v>
      </c>
      <c r="I40" s="87">
        <v>82.476448024347434</v>
      </c>
      <c r="J40" s="87">
        <v>91.301367249058785</v>
      </c>
      <c r="K40" s="87">
        <v>93.208563855544767</v>
      </c>
      <c r="L40" s="87">
        <v>97.208202090546891</v>
      </c>
      <c r="M40" s="87">
        <v>102.32889432383634</v>
      </c>
      <c r="N40" s="87">
        <v>116.94492570213043</v>
      </c>
      <c r="O40" s="87">
        <v>124.43863577748499</v>
      </c>
      <c r="P40" s="87">
        <v>130.45050507447669</v>
      </c>
      <c r="Q40" s="87">
        <v>142.54840884763132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0.34937138419249453</v>
      </c>
      <c r="C42" s="87">
        <v>0.52638882987679658</v>
      </c>
      <c r="D42" s="87">
        <v>0.40918791317386188</v>
      </c>
      <c r="E42" s="87">
        <v>2.2626662382428044</v>
      </c>
      <c r="F42" s="87">
        <v>2.6344569335248584</v>
      </c>
      <c r="G42" s="87">
        <v>1.5254920728755783</v>
      </c>
      <c r="H42" s="87">
        <v>1.6974135444943752</v>
      </c>
      <c r="I42" s="87">
        <v>1.1889772313192453</v>
      </c>
      <c r="J42" s="87">
        <v>2.6693996122052539</v>
      </c>
      <c r="K42" s="87">
        <v>1.3977473359637571</v>
      </c>
      <c r="L42" s="87">
        <v>3.2600494565822573</v>
      </c>
      <c r="M42" s="87">
        <v>4.0259200657309817</v>
      </c>
      <c r="N42" s="87">
        <v>3.4132231783828453</v>
      </c>
      <c r="O42" s="87">
        <v>5.2834893819769402</v>
      </c>
      <c r="P42" s="87">
        <v>5.9395164425800093</v>
      </c>
      <c r="Q42" s="87">
        <v>9.3485184921011744</v>
      </c>
    </row>
    <row r="43" spans="1:17" x14ac:dyDescent="0.25">
      <c r="A43" s="150" t="s">
        <v>22</v>
      </c>
      <c r="B43" s="87">
        <v>26.971731456718199</v>
      </c>
      <c r="C43" s="87">
        <v>25.357238181723947</v>
      </c>
      <c r="D43" s="87">
        <v>22.000598096410123</v>
      </c>
      <c r="E43" s="87">
        <v>24.953340058263432</v>
      </c>
      <c r="F43" s="87">
        <v>23.304465767749576</v>
      </c>
      <c r="G43" s="87">
        <v>23.593838521312485</v>
      </c>
      <c r="H43" s="87">
        <v>23.527192013776443</v>
      </c>
      <c r="I43" s="87">
        <v>26.12242103095511</v>
      </c>
      <c r="J43" s="87">
        <v>22.538526639238849</v>
      </c>
      <c r="K43" s="87">
        <v>20.675419534055656</v>
      </c>
      <c r="L43" s="87">
        <v>22.228183180008816</v>
      </c>
      <c r="M43" s="87">
        <v>20.98828876713576</v>
      </c>
      <c r="N43" s="87">
        <v>21.611577562874739</v>
      </c>
      <c r="O43" s="87">
        <v>24.643662778144662</v>
      </c>
      <c r="P43" s="87">
        <v>21.715007364290752</v>
      </c>
      <c r="Q43" s="87">
        <v>24.3734098264122</v>
      </c>
    </row>
    <row r="44" spans="1:17" x14ac:dyDescent="0.25">
      <c r="A44" s="156" t="s">
        <v>260</v>
      </c>
      <c r="B44" s="204">
        <v>61.332541111928897</v>
      </c>
      <c r="C44" s="204">
        <v>59.678688584938257</v>
      </c>
      <c r="D44" s="204">
        <v>62.673409926897762</v>
      </c>
      <c r="E44" s="204">
        <v>64.440185225067836</v>
      </c>
      <c r="F44" s="204">
        <v>63.441893009024724</v>
      </c>
      <c r="G44" s="204">
        <v>64.297318613635355</v>
      </c>
      <c r="H44" s="204">
        <v>60.694994600065286</v>
      </c>
      <c r="I44" s="204">
        <v>65.43005888123929</v>
      </c>
      <c r="J44" s="204">
        <v>61.628519875472861</v>
      </c>
      <c r="K44" s="204">
        <v>58.993313155069508</v>
      </c>
      <c r="L44" s="204">
        <v>61.035925088960234</v>
      </c>
      <c r="M44" s="204">
        <v>62.051047876121267</v>
      </c>
      <c r="N44" s="204">
        <v>67.553945601400542</v>
      </c>
      <c r="O44" s="204">
        <v>68.65162164124402</v>
      </c>
      <c r="P44" s="204">
        <v>68.979596422877336</v>
      </c>
      <c r="Q44" s="204">
        <v>72.435213883316024</v>
      </c>
    </row>
    <row r="45" spans="1:17" x14ac:dyDescent="0.25">
      <c r="A45" s="299" t="s">
        <v>271</v>
      </c>
      <c r="B45" s="298">
        <v>28.673810372926237</v>
      </c>
      <c r="C45" s="298">
        <v>28.060702526964008</v>
      </c>
      <c r="D45" s="298">
        <v>29.501465587781876</v>
      </c>
      <c r="E45" s="298">
        <v>30.272866440752516</v>
      </c>
      <c r="F45" s="298">
        <v>29.777323668382994</v>
      </c>
      <c r="G45" s="298">
        <v>30.219894900311303</v>
      </c>
      <c r="H45" s="298">
        <v>28.484447448428767</v>
      </c>
      <c r="I45" s="298">
        <v>30.742108403461799</v>
      </c>
      <c r="J45" s="298">
        <v>28.809797356121024</v>
      </c>
      <c r="K45" s="298">
        <v>27.629446931125173</v>
      </c>
      <c r="L45" s="298">
        <v>28.608863243752609</v>
      </c>
      <c r="M45" s="298">
        <v>29.117701977704428</v>
      </c>
      <c r="N45" s="298">
        <v>31.650466993276282</v>
      </c>
      <c r="O45" s="298">
        <v>32.132640485730249</v>
      </c>
      <c r="P45" s="298">
        <v>32.290956927120341</v>
      </c>
      <c r="Q45" s="298">
        <v>33.816656455493323</v>
      </c>
    </row>
    <row r="46" spans="1:17" x14ac:dyDescent="0.25">
      <c r="A46" s="154" t="s">
        <v>33</v>
      </c>
      <c r="B46" s="83">
        <v>2.0979216249273245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1.9740240117466592</v>
      </c>
      <c r="C47" s="83">
        <v>2.4993793114661043</v>
      </c>
      <c r="D47" s="83">
        <v>4.0799651415250313</v>
      </c>
      <c r="E47" s="83">
        <v>3.9776907636452226</v>
      </c>
      <c r="F47" s="83">
        <v>4.5442517487507592</v>
      </c>
      <c r="G47" s="83">
        <v>4.1780419135880056</v>
      </c>
      <c r="H47" s="83">
        <v>3.5052023721453702</v>
      </c>
      <c r="I47" s="83">
        <v>2.765752796228691</v>
      </c>
      <c r="J47" s="83">
        <v>3.0427124588598242</v>
      </c>
      <c r="K47" s="83">
        <v>2.9031753854783169</v>
      </c>
      <c r="L47" s="83">
        <v>2.5371468489591442</v>
      </c>
      <c r="M47" s="83">
        <v>2.4445313086940557</v>
      </c>
      <c r="N47" s="83">
        <v>2.2409537665436683</v>
      </c>
      <c r="O47" s="83">
        <v>2.7391229491421005</v>
      </c>
      <c r="P47" s="83">
        <v>3.1956286982959297</v>
      </c>
      <c r="Q47" s="83">
        <v>3.327032448049688</v>
      </c>
    </row>
    <row r="48" spans="1:17" x14ac:dyDescent="0.25">
      <c r="A48" s="154" t="s">
        <v>125</v>
      </c>
      <c r="B48" s="83">
        <v>12.503009338381251</v>
      </c>
      <c r="C48" s="83">
        <v>11.990498606005742</v>
      </c>
      <c r="D48" s="83">
        <v>10.800336551911682</v>
      </c>
      <c r="E48" s="83">
        <v>9.4829299354462471</v>
      </c>
      <c r="F48" s="83">
        <v>7.8554304368174606</v>
      </c>
      <c r="G48" s="83">
        <v>6.7557457129012022</v>
      </c>
      <c r="H48" s="83">
        <v>5.1164621498843523</v>
      </c>
      <c r="I48" s="83">
        <v>4.6993206422889111</v>
      </c>
      <c r="J48" s="83">
        <v>4.6958168752024614</v>
      </c>
      <c r="K48" s="83">
        <v>3.0787923642676223</v>
      </c>
      <c r="L48" s="83">
        <v>2.8535095135731705</v>
      </c>
      <c r="M48" s="83">
        <v>2.2362376952136116</v>
      </c>
      <c r="N48" s="83">
        <v>2.921564462060684</v>
      </c>
      <c r="O48" s="83">
        <v>1.6802370851209778</v>
      </c>
      <c r="P48" s="83">
        <v>1.0088527914941035</v>
      </c>
      <c r="Q48" s="83">
        <v>0.70649930281187046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12.098855397871002</v>
      </c>
      <c r="C50" s="83">
        <v>13.570824609492162</v>
      </c>
      <c r="D50" s="83">
        <v>14.621163894345163</v>
      </c>
      <c r="E50" s="83">
        <v>16.812245741661044</v>
      </c>
      <c r="F50" s="83">
        <v>17.377641482814774</v>
      </c>
      <c r="G50" s="83">
        <v>19.286107273822093</v>
      </c>
      <c r="H50" s="83">
        <v>19.862782926399046</v>
      </c>
      <c r="I50" s="83">
        <v>23.277034964944196</v>
      </c>
      <c r="J50" s="83">
        <v>21.071268022058739</v>
      </c>
      <c r="K50" s="83">
        <v>21.647479181379236</v>
      </c>
      <c r="L50" s="83">
        <v>23.218206881220294</v>
      </c>
      <c r="M50" s="83">
        <v>24.436932973796761</v>
      </c>
      <c r="N50" s="83">
        <v>26.48794876467193</v>
      </c>
      <c r="O50" s="83">
        <v>27.71328045146717</v>
      </c>
      <c r="P50" s="83">
        <v>28.086475437330307</v>
      </c>
      <c r="Q50" s="83">
        <v>29.783124704631767</v>
      </c>
    </row>
    <row r="51" spans="1:17" x14ac:dyDescent="0.25">
      <c r="A51" s="299" t="s">
        <v>270</v>
      </c>
      <c r="B51" s="298">
        <v>28.313801551677852</v>
      </c>
      <c r="C51" s="298">
        <v>27.421434607756371</v>
      </c>
      <c r="D51" s="298">
        <v>28.764124076226015</v>
      </c>
      <c r="E51" s="298">
        <v>29.665736008228407</v>
      </c>
      <c r="F51" s="298">
        <v>29.246662291021558</v>
      </c>
      <c r="G51" s="298">
        <v>29.613462970516117</v>
      </c>
      <c r="H51" s="298">
        <v>28.022952450635113</v>
      </c>
      <c r="I51" s="298">
        <v>30.190312452490133</v>
      </c>
      <c r="J51" s="298">
        <v>28.59496100884293</v>
      </c>
      <c r="K51" s="298">
        <v>27.33025907711091</v>
      </c>
      <c r="L51" s="298">
        <v>28.260016196514457</v>
      </c>
      <c r="M51" s="298">
        <v>28.701759449216731</v>
      </c>
      <c r="N51" s="298">
        <v>31.302926759471035</v>
      </c>
      <c r="O51" s="298">
        <v>31.858108089481302</v>
      </c>
      <c r="P51" s="298">
        <v>32.007614482392263</v>
      </c>
      <c r="Q51" s="298">
        <v>33.720752791752126</v>
      </c>
    </row>
    <row r="52" spans="1:17" x14ac:dyDescent="0.25">
      <c r="A52" s="150" t="s">
        <v>33</v>
      </c>
      <c r="B52" s="87">
        <v>21.9463266699983</v>
      </c>
      <c r="C52" s="87">
        <v>20.685669167387619</v>
      </c>
      <c r="D52" s="87">
        <v>21.74864342530822</v>
      </c>
      <c r="E52" s="87">
        <v>20.675812930363549</v>
      </c>
      <c r="F52" s="87">
        <v>19.481379994470739</v>
      </c>
      <c r="G52" s="87">
        <v>19.558364954037682</v>
      </c>
      <c r="H52" s="87">
        <v>17.231839558375619</v>
      </c>
      <c r="I52" s="87">
        <v>18.317820575415364</v>
      </c>
      <c r="J52" s="87">
        <v>16.032344564338818</v>
      </c>
      <c r="K52" s="87">
        <v>15.618299067555883</v>
      </c>
      <c r="L52" s="87">
        <v>16.052151026652908</v>
      </c>
      <c r="M52" s="87">
        <v>16.191905022604288</v>
      </c>
      <c r="N52" s="87">
        <v>17.137269064274058</v>
      </c>
      <c r="O52" s="87">
        <v>16.884533922198226</v>
      </c>
      <c r="P52" s="87">
        <v>16.861546302311798</v>
      </c>
      <c r="Q52" s="87">
        <v>16.610121379689385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3.7541985339675203E-15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1.4995288268145588</v>
      </c>
      <c r="C55" s="87">
        <v>1.5694506327041775</v>
      </c>
      <c r="D55" s="87">
        <v>1.5844212393963619</v>
      </c>
      <c r="E55" s="87">
        <v>1.8963591243194928</v>
      </c>
      <c r="F55" s="87">
        <v>1.8815987849565767</v>
      </c>
      <c r="G55" s="87">
        <v>1.6864819690953237</v>
      </c>
      <c r="H55" s="87">
        <v>1.5295721316603386</v>
      </c>
      <c r="I55" s="87">
        <v>1.4427591412833261</v>
      </c>
      <c r="J55" s="87">
        <v>1.7747997602031858</v>
      </c>
      <c r="K55" s="87">
        <v>1.2561584132953072</v>
      </c>
      <c r="L55" s="87">
        <v>1.1705367364252006</v>
      </c>
      <c r="M55" s="87">
        <v>0.98443844752140119</v>
      </c>
      <c r="N55" s="87">
        <v>1.2987195042450204</v>
      </c>
      <c r="O55" s="87">
        <v>0.92106297132824022</v>
      </c>
      <c r="P55" s="87">
        <v>0.71534628498433217</v>
      </c>
      <c r="Q55" s="87">
        <v>0.66768999798772155</v>
      </c>
    </row>
    <row r="56" spans="1:17" x14ac:dyDescent="0.25">
      <c r="A56" s="150" t="s">
        <v>29</v>
      </c>
      <c r="B56" s="87">
        <v>1.2848599572894592</v>
      </c>
      <c r="C56" s="87">
        <v>1.3975973803487507</v>
      </c>
      <c r="D56" s="87">
        <v>1.5253320024099621</v>
      </c>
      <c r="E56" s="87">
        <v>1.6000329252031587</v>
      </c>
      <c r="F56" s="87">
        <v>1.7595645452920012</v>
      </c>
      <c r="G56" s="87">
        <v>1.7257781167543726</v>
      </c>
      <c r="H56" s="87">
        <v>1.6319230021817717</v>
      </c>
      <c r="I56" s="87">
        <v>1.6262593350067645</v>
      </c>
      <c r="J56" s="87">
        <v>1.2063340851897535</v>
      </c>
      <c r="K56" s="87">
        <v>0.87510921282385823</v>
      </c>
      <c r="L56" s="87">
        <v>0.77423445354316556</v>
      </c>
      <c r="M56" s="87">
        <v>0.86883790739363187</v>
      </c>
      <c r="N56" s="87">
        <v>0.9080881993708021</v>
      </c>
      <c r="O56" s="87">
        <v>0.74987554708529436</v>
      </c>
      <c r="P56" s="87">
        <v>0.69925241415928285</v>
      </c>
      <c r="Q56" s="87">
        <v>0.45429688944662194</v>
      </c>
    </row>
    <row r="57" spans="1:17" x14ac:dyDescent="0.25">
      <c r="A57" s="150" t="s">
        <v>28</v>
      </c>
      <c r="B57" s="87">
        <v>6.9798617589607606E-2</v>
      </c>
      <c r="C57" s="87">
        <v>2.4045085163460465E-2</v>
      </c>
      <c r="D57" s="87">
        <v>4.6066054326550969E-2</v>
      </c>
      <c r="E57" s="87">
        <v>4.7564747679108697E-2</v>
      </c>
      <c r="F57" s="87">
        <v>0</v>
      </c>
      <c r="G57" s="87">
        <v>2.4864007167529182E-2</v>
      </c>
      <c r="H57" s="87">
        <v>2.5782513484976129E-2</v>
      </c>
      <c r="I57" s="87">
        <v>2.7005008581112499E-2</v>
      </c>
      <c r="J57" s="87">
        <v>2.74152272782014E-2</v>
      </c>
      <c r="K57" s="87">
        <v>2.8124804162535121E-2</v>
      </c>
      <c r="L57" s="87">
        <v>2.855362546867932E-2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1.544466972920195</v>
      </c>
      <c r="C58" s="87">
        <v>1.8643151675424274</v>
      </c>
      <c r="D58" s="87">
        <v>2.2253176165278954</v>
      </c>
      <c r="E58" s="87">
        <v>3.4303004461833986</v>
      </c>
      <c r="F58" s="87">
        <v>4.1784809868082835</v>
      </c>
      <c r="G58" s="87">
        <v>4.7174313593023394</v>
      </c>
      <c r="H58" s="87">
        <v>5.6450340509683059</v>
      </c>
      <c r="I58" s="87">
        <v>6.5931882596289766</v>
      </c>
      <c r="J58" s="87">
        <v>7.4869513635339882</v>
      </c>
      <c r="K58" s="87">
        <v>7.7235230560227786</v>
      </c>
      <c r="L58" s="87">
        <v>8.1084773921039339</v>
      </c>
      <c r="M58" s="87">
        <v>8.5632894465477367</v>
      </c>
      <c r="N58" s="87">
        <v>9.8508805981679384</v>
      </c>
      <c r="O58" s="87">
        <v>10.723631541072741</v>
      </c>
      <c r="P58" s="87">
        <v>11.329665741038946</v>
      </c>
      <c r="Q58" s="87">
        <v>12.929888677003765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2.5176492683528721E-2</v>
      </c>
      <c r="C60" s="87">
        <v>3.8240352190585532E-2</v>
      </c>
      <c r="D60" s="87">
        <v>2.9842038803054825E-2</v>
      </c>
      <c r="E60" s="87">
        <v>0.16757708612972363</v>
      </c>
      <c r="F60" s="87">
        <v>0.1976064898391223</v>
      </c>
      <c r="G60" s="87">
        <v>0.11541958114352772</v>
      </c>
      <c r="H60" s="87">
        <v>0.13181160236284581</v>
      </c>
      <c r="I60" s="87">
        <v>9.5047142672609497E-2</v>
      </c>
      <c r="J60" s="87">
        <v>0.21889776318353288</v>
      </c>
      <c r="K60" s="87">
        <v>0.115821265013175</v>
      </c>
      <c r="L60" s="87">
        <v>0.27193216978969886</v>
      </c>
      <c r="M60" s="87">
        <v>0.33690502608595391</v>
      </c>
      <c r="N60" s="87">
        <v>0.28751357772281816</v>
      </c>
      <c r="O60" s="87">
        <v>0.45531030639715631</v>
      </c>
      <c r="P60" s="87">
        <v>0.51584879582809995</v>
      </c>
      <c r="Q60" s="87">
        <v>0.84795968173157099</v>
      </c>
    </row>
    <row r="61" spans="1:17" x14ac:dyDescent="0.25">
      <c r="A61" s="150" t="s">
        <v>22</v>
      </c>
      <c r="B61" s="87">
        <v>1.943644014382204</v>
      </c>
      <c r="C61" s="87">
        <v>1.8421168224193538</v>
      </c>
      <c r="D61" s="87">
        <v>1.6045016994539703</v>
      </c>
      <c r="E61" s="87">
        <v>1.8480887483499759</v>
      </c>
      <c r="F61" s="87">
        <v>1.7480314896548401</v>
      </c>
      <c r="G61" s="87">
        <v>1.7851229830153463</v>
      </c>
      <c r="H61" s="87">
        <v>1.826989591601258</v>
      </c>
      <c r="I61" s="87">
        <v>2.08823298990198</v>
      </c>
      <c r="J61" s="87">
        <v>1.8482182451154476</v>
      </c>
      <c r="K61" s="87">
        <v>1.7132232582373728</v>
      </c>
      <c r="L61" s="87">
        <v>1.8541307925308677</v>
      </c>
      <c r="M61" s="87">
        <v>1.756383599063714</v>
      </c>
      <c r="N61" s="87">
        <v>1.8204558156903938</v>
      </c>
      <c r="O61" s="87">
        <v>2.1236938013996398</v>
      </c>
      <c r="P61" s="87">
        <v>1.8859549440698116</v>
      </c>
      <c r="Q61" s="87">
        <v>2.2107961658930586</v>
      </c>
    </row>
    <row r="62" spans="1:17" x14ac:dyDescent="0.25">
      <c r="A62" s="303" t="s">
        <v>269</v>
      </c>
      <c r="B62" s="302">
        <v>1.7253750894151043</v>
      </c>
      <c r="C62" s="302">
        <v>1.666454163344568</v>
      </c>
      <c r="D62" s="302">
        <v>1.7503491892101071</v>
      </c>
      <c r="E62" s="302">
        <v>1.7875823632427408</v>
      </c>
      <c r="F62" s="302">
        <v>1.7543546608314797</v>
      </c>
      <c r="G62" s="302">
        <v>1.7726426217109208</v>
      </c>
      <c r="H62" s="302">
        <v>1.66289743058461</v>
      </c>
      <c r="I62" s="302">
        <v>1.7860158993327249</v>
      </c>
      <c r="J62" s="302">
        <v>1.6772593015145023</v>
      </c>
      <c r="K62" s="302">
        <v>1.6017488413702081</v>
      </c>
      <c r="L62" s="302">
        <v>1.6547373843709356</v>
      </c>
      <c r="M62" s="302">
        <v>1.6803665913486805</v>
      </c>
      <c r="N62" s="302">
        <v>1.8268830664455911</v>
      </c>
      <c r="O62" s="302">
        <v>1.8508366733611952</v>
      </c>
      <c r="P62" s="302">
        <v>1.8588390288499199</v>
      </c>
      <c r="Q62" s="302">
        <v>1.9449224020843054</v>
      </c>
    </row>
    <row r="63" spans="1:17" x14ac:dyDescent="0.25">
      <c r="A63" s="152" t="s">
        <v>268</v>
      </c>
      <c r="B63" s="151">
        <v>2.4892929537716304</v>
      </c>
      <c r="C63" s="151">
        <v>2.4042845130001762</v>
      </c>
      <c r="D63" s="151">
        <v>2.5253244526775074</v>
      </c>
      <c r="E63" s="151">
        <v>2.5790427880902489</v>
      </c>
      <c r="F63" s="151">
        <v>2.5311033655323327</v>
      </c>
      <c r="G63" s="151">
        <v>2.557488406347705</v>
      </c>
      <c r="H63" s="151">
        <v>2.3991530202296314</v>
      </c>
      <c r="I63" s="151">
        <v>2.5767827649813824</v>
      </c>
      <c r="J63" s="151">
        <v>2.4198736764672715</v>
      </c>
      <c r="K63" s="151">
        <v>2.3109306080722334</v>
      </c>
      <c r="L63" s="151">
        <v>2.3873800755135726</v>
      </c>
      <c r="M63" s="151">
        <v>2.4243567333613929</v>
      </c>
      <c r="N63" s="151">
        <v>2.6357440608519243</v>
      </c>
      <c r="O63" s="151">
        <v>2.6703032388986188</v>
      </c>
      <c r="P63" s="151">
        <v>2.6818486745861194</v>
      </c>
      <c r="Q63" s="151">
        <v>2.8060458626317004</v>
      </c>
    </row>
    <row r="64" spans="1:17" x14ac:dyDescent="0.25">
      <c r="A64" s="301" t="s">
        <v>267</v>
      </c>
      <c r="B64" s="300">
        <v>0.13026114413807829</v>
      </c>
      <c r="C64" s="300">
        <v>0.12581277387313786</v>
      </c>
      <c r="D64" s="300">
        <v>0.13214662100225305</v>
      </c>
      <c r="E64" s="300">
        <v>0.13495762475392264</v>
      </c>
      <c r="F64" s="300">
        <v>0.13244902325635624</v>
      </c>
      <c r="G64" s="300">
        <v>0.13382971474930919</v>
      </c>
      <c r="H64" s="300">
        <v>0.12554425018715915</v>
      </c>
      <c r="I64" s="300">
        <v>0.13483936097324009</v>
      </c>
      <c r="J64" s="300">
        <v>0.12662853252713741</v>
      </c>
      <c r="K64" s="300">
        <v>0.12092769739097989</v>
      </c>
      <c r="L64" s="300">
        <v>0.12492818880866023</v>
      </c>
      <c r="M64" s="300">
        <v>0.12686312449003975</v>
      </c>
      <c r="N64" s="300">
        <v>0.13792472135572287</v>
      </c>
      <c r="O64" s="300">
        <v>0.13973315377265202</v>
      </c>
      <c r="P64" s="300">
        <v>0.14033730992869939</v>
      </c>
      <c r="Q64" s="300">
        <v>0.14683637135457034</v>
      </c>
    </row>
    <row r="65" spans="1:17" x14ac:dyDescent="0.25">
      <c r="A65" s="156" t="s">
        <v>259</v>
      </c>
      <c r="B65" s="204">
        <v>77.781774600855613</v>
      </c>
      <c r="C65" s="204">
        <v>75.135999057618847</v>
      </c>
      <c r="D65" s="204">
        <v>78.913307251731439</v>
      </c>
      <c r="E65" s="204">
        <v>80.632535376213497</v>
      </c>
      <c r="F65" s="204">
        <v>79.152276332162245</v>
      </c>
      <c r="G65" s="204">
        <v>79.986061334515981</v>
      </c>
      <c r="H65" s="204">
        <v>75.068112852992087</v>
      </c>
      <c r="I65" s="204">
        <v>80.639016496822393</v>
      </c>
      <c r="J65" s="204">
        <v>75.762683639100032</v>
      </c>
      <c r="K65" s="204">
        <v>72.355009577148309</v>
      </c>
      <c r="L65" s="204">
        <v>74.752225308906816</v>
      </c>
      <c r="M65" s="204">
        <v>75.910582648880492</v>
      </c>
      <c r="N65" s="204">
        <v>82.543276794568484</v>
      </c>
      <c r="O65" s="204">
        <v>83.645842408990916</v>
      </c>
      <c r="P65" s="204">
        <v>84.009145238239142</v>
      </c>
      <c r="Q65" s="204">
        <v>87.931977904390692</v>
      </c>
    </row>
    <row r="66" spans="1:17" x14ac:dyDescent="0.25">
      <c r="A66" s="299" t="s">
        <v>266</v>
      </c>
      <c r="B66" s="298">
        <v>31.780187833663135</v>
      </c>
      <c r="C66" s="298">
        <v>30.694906082846973</v>
      </c>
      <c r="D66" s="298">
        <v>32.240193073874927</v>
      </c>
      <c r="E66" s="298">
        <v>32.926001783911254</v>
      </c>
      <c r="F66" s="298">
        <v>32.31397102585219</v>
      </c>
      <c r="G66" s="298">
        <v>32.65082232004837</v>
      </c>
      <c r="H66" s="298">
        <v>30.62939358305545</v>
      </c>
      <c r="I66" s="298">
        <v>32.897148627516231</v>
      </c>
      <c r="J66" s="298">
        <v>30.893929079478742</v>
      </c>
      <c r="K66" s="298">
        <v>29.50307985398916</v>
      </c>
      <c r="L66" s="298">
        <v>30.479091307919525</v>
      </c>
      <c r="M66" s="298">
        <v>30.951163158717296</v>
      </c>
      <c r="N66" s="298">
        <v>33.649892917754521</v>
      </c>
      <c r="O66" s="298">
        <v>34.091101401487578</v>
      </c>
      <c r="P66" s="298">
        <v>34.238499125091906</v>
      </c>
      <c r="Q66" s="298">
        <v>35.824093925623963</v>
      </c>
    </row>
    <row r="67" spans="1:17" x14ac:dyDescent="0.25">
      <c r="A67" s="299" t="s">
        <v>265</v>
      </c>
      <c r="B67" s="298">
        <v>3.9669916592006853</v>
      </c>
      <c r="C67" s="298">
        <v>3.8419638625262698</v>
      </c>
      <c r="D67" s="298">
        <v>4.0300854721446022</v>
      </c>
      <c r="E67" s="298">
        <v>4.1564085661156183</v>
      </c>
      <c r="F67" s="298">
        <v>4.0976929627828937</v>
      </c>
      <c r="G67" s="298">
        <v>4.149084692483628</v>
      </c>
      <c r="H67" s="298">
        <v>3.926241357415293</v>
      </c>
      <c r="I67" s="298">
        <v>4.2299059513113582</v>
      </c>
      <c r="J67" s="298">
        <v>4.0063843638307404</v>
      </c>
      <c r="K67" s="298">
        <v>3.8291894362828134</v>
      </c>
      <c r="L67" s="298">
        <v>3.9594558977123899</v>
      </c>
      <c r="M67" s="298">
        <v>4.0213476855664387</v>
      </c>
      <c r="N67" s="298">
        <v>4.3857921775973168</v>
      </c>
      <c r="O67" s="298">
        <v>4.4635775538024474</v>
      </c>
      <c r="P67" s="298">
        <v>4.4845246036923232</v>
      </c>
      <c r="Q67" s="298">
        <v>4.7245490798081047</v>
      </c>
    </row>
    <row r="68" spans="1:17" x14ac:dyDescent="0.25">
      <c r="A68" s="150" t="s">
        <v>33</v>
      </c>
      <c r="B68" s="87">
        <v>3.0748571395852582</v>
      </c>
      <c r="C68" s="87">
        <v>2.8982288691342708</v>
      </c>
      <c r="D68" s="87">
        <v>3.0471601247065618</v>
      </c>
      <c r="E68" s="87">
        <v>2.8968479309372492</v>
      </c>
      <c r="F68" s="87">
        <v>2.7294982557086125</v>
      </c>
      <c r="G68" s="87">
        <v>2.7402844686418542</v>
      </c>
      <c r="H68" s="87">
        <v>2.414319521029122</v>
      </c>
      <c r="I68" s="87">
        <v>2.5664742088686872</v>
      </c>
      <c r="J68" s="87">
        <v>2.2462606106806815</v>
      </c>
      <c r="K68" s="87">
        <v>2.1882495015306218</v>
      </c>
      <c r="L68" s="87">
        <v>2.2490356555878397</v>
      </c>
      <c r="M68" s="87">
        <v>2.2686163161101365</v>
      </c>
      <c r="N68" s="87">
        <v>2.4010694330597397</v>
      </c>
      <c r="O68" s="87">
        <v>2.3656592039256612</v>
      </c>
      <c r="P68" s="87">
        <v>2.3624384532190534</v>
      </c>
      <c r="Q68" s="87">
        <v>2.327211796383946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5.2599345390093154E-16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0.21009606703102129</v>
      </c>
      <c r="C71" s="87">
        <v>0.21989267524182959</v>
      </c>
      <c r="D71" s="87">
        <v>0.22199017782454269</v>
      </c>
      <c r="E71" s="87">
        <v>0.26569518809736609</v>
      </c>
      <c r="F71" s="87">
        <v>0.2636271456611432</v>
      </c>
      <c r="G71" s="87">
        <v>0.23628970813341857</v>
      </c>
      <c r="H71" s="87">
        <v>0.21430537603251656</v>
      </c>
      <c r="I71" s="87">
        <v>0.20214217682002969</v>
      </c>
      <c r="J71" s="87">
        <v>0.24866374204915603</v>
      </c>
      <c r="K71" s="87">
        <v>0.17599791179867011</v>
      </c>
      <c r="L71" s="87">
        <v>0.16400162520428455</v>
      </c>
      <c r="M71" s="87">
        <v>0.13792775594566697</v>
      </c>
      <c r="N71" s="87">
        <v>0.18196106346150259</v>
      </c>
      <c r="O71" s="87">
        <v>0.12904834125466291</v>
      </c>
      <c r="P71" s="87">
        <v>0.10022577649255576</v>
      </c>
      <c r="Q71" s="87">
        <v>9.3548746822803536E-2</v>
      </c>
    </row>
    <row r="72" spans="1:17" x14ac:dyDescent="0.25">
      <c r="A72" s="150" t="s">
        <v>29</v>
      </c>
      <c r="B72" s="87">
        <v>0.18001922929724659</v>
      </c>
      <c r="C72" s="87">
        <v>0.19581465034445969</v>
      </c>
      <c r="D72" s="87">
        <v>0.21371129977117542</v>
      </c>
      <c r="E72" s="87">
        <v>0.22417750075497256</v>
      </c>
      <c r="F72" s="87">
        <v>0.24652916572359651</v>
      </c>
      <c r="G72" s="87">
        <v>0.24179541494278653</v>
      </c>
      <c r="H72" s="87">
        <v>0.22864555740764503</v>
      </c>
      <c r="I72" s="87">
        <v>0.2278520320167598</v>
      </c>
      <c r="J72" s="87">
        <v>0.16901712210643272</v>
      </c>
      <c r="K72" s="87">
        <v>0.12260984954018653</v>
      </c>
      <c r="L72" s="87">
        <v>0.10847648323965628</v>
      </c>
      <c r="M72" s="87">
        <v>0.12173118913534473</v>
      </c>
      <c r="N72" s="87">
        <v>0.12723047119432346</v>
      </c>
      <c r="O72" s="87">
        <v>0.10506360423895927</v>
      </c>
      <c r="P72" s="87">
        <v>9.7970895557168217E-2</v>
      </c>
      <c r="Q72" s="87">
        <v>6.3650653478877967E-2</v>
      </c>
    </row>
    <row r="73" spans="1:17" x14ac:dyDescent="0.25">
      <c r="A73" s="150" t="s">
        <v>28</v>
      </c>
      <c r="B73" s="87">
        <v>9.7793485377205835E-3</v>
      </c>
      <c r="C73" s="87">
        <v>3.3689101095845343E-3</v>
      </c>
      <c r="D73" s="87">
        <v>6.4542252636818403E-3</v>
      </c>
      <c r="E73" s="87">
        <v>6.664204274039907E-3</v>
      </c>
      <c r="F73" s="87">
        <v>0</v>
      </c>
      <c r="G73" s="87">
        <v>3.4836476786017879E-3</v>
      </c>
      <c r="H73" s="87">
        <v>3.6123378120543649E-3</v>
      </c>
      <c r="I73" s="87">
        <v>3.7836192219680171E-3</v>
      </c>
      <c r="J73" s="87">
        <v>3.8410941656568634E-3</v>
      </c>
      <c r="K73" s="87">
        <v>3.9405116026469391E-3</v>
      </c>
      <c r="L73" s="87">
        <v>4.0005929217045979E-3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0.21639226326788566</v>
      </c>
      <c r="C74" s="87">
        <v>0.26120557164546032</v>
      </c>
      <c r="D74" s="87">
        <v>0.31178492254832452</v>
      </c>
      <c r="E74" s="87">
        <v>0.48061272287032519</v>
      </c>
      <c r="F74" s="87">
        <v>0.58543884305125471</v>
      </c>
      <c r="G74" s="87">
        <v>0.66095013137136105</v>
      </c>
      <c r="H74" s="87">
        <v>0.79091474012143326</v>
      </c>
      <c r="I74" s="87">
        <v>0.9237587819406784</v>
      </c>
      <c r="J74" s="87">
        <v>1.0489821918745663</v>
      </c>
      <c r="K74" s="87">
        <v>1.0821277915282586</v>
      </c>
      <c r="L74" s="87">
        <v>1.1360629947407215</v>
      </c>
      <c r="M74" s="87">
        <v>1.1997858269852519</v>
      </c>
      <c r="N74" s="87">
        <v>1.3801877186074405</v>
      </c>
      <c r="O74" s="87">
        <v>1.5024671555365914</v>
      </c>
      <c r="P74" s="87">
        <v>1.5873774284318902</v>
      </c>
      <c r="Q74" s="87">
        <v>1.8115815512250686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3.5274294163994725E-3</v>
      </c>
      <c r="C76" s="87">
        <v>5.3577813600222757E-3</v>
      </c>
      <c r="D76" s="87">
        <v>4.181110007753318E-3</v>
      </c>
      <c r="E76" s="87">
        <v>2.3478899565515042E-2</v>
      </c>
      <c r="F76" s="87">
        <v>2.7686260905832673E-2</v>
      </c>
      <c r="G76" s="87">
        <v>1.6171212999042794E-2</v>
      </c>
      <c r="H76" s="87">
        <v>1.8467867206207075E-2</v>
      </c>
      <c r="I76" s="87">
        <v>1.3316870273492312E-2</v>
      </c>
      <c r="J76" s="87">
        <v>3.0669339798184137E-2</v>
      </c>
      <c r="K76" s="87">
        <v>1.62274921446608E-2</v>
      </c>
      <c r="L76" s="87">
        <v>3.8099887344875231E-2</v>
      </c>
      <c r="M76" s="87">
        <v>4.7203107854888821E-2</v>
      </c>
      <c r="N76" s="87">
        <v>4.0282968101320843E-2</v>
      </c>
      <c r="O76" s="87">
        <v>6.3792641356511609E-2</v>
      </c>
      <c r="P76" s="87">
        <v>7.2274571350787895E-2</v>
      </c>
      <c r="Q76" s="87">
        <v>0.11880598155030406</v>
      </c>
    </row>
    <row r="77" spans="1:17" x14ac:dyDescent="0.25">
      <c r="A77" s="150" t="s">
        <v>22</v>
      </c>
      <c r="B77" s="87">
        <v>0.27232018206515352</v>
      </c>
      <c r="C77" s="87">
        <v>0.25809540469064279</v>
      </c>
      <c r="D77" s="87">
        <v>0.22480361202256277</v>
      </c>
      <c r="E77" s="87">
        <v>0.25893211961615015</v>
      </c>
      <c r="F77" s="87">
        <v>0.24491329173245438</v>
      </c>
      <c r="G77" s="87">
        <v>0.25011010871656242</v>
      </c>
      <c r="H77" s="87">
        <v>0.2559759578063146</v>
      </c>
      <c r="I77" s="87">
        <v>0.29257826216974231</v>
      </c>
      <c r="J77" s="87">
        <v>0.2589502631560624</v>
      </c>
      <c r="K77" s="87">
        <v>0.24003637813776837</v>
      </c>
      <c r="L77" s="87">
        <v>0.25977865867330818</v>
      </c>
      <c r="M77" s="87">
        <v>0.24608348953515002</v>
      </c>
      <c r="N77" s="87">
        <v>0.25506052317299005</v>
      </c>
      <c r="O77" s="87">
        <v>0.29754660749006084</v>
      </c>
      <c r="P77" s="87">
        <v>0.26423747864086755</v>
      </c>
      <c r="Q77" s="87">
        <v>0.3097503503471048</v>
      </c>
    </row>
    <row r="78" spans="1:17" x14ac:dyDescent="0.25">
      <c r="A78" s="299" t="s">
        <v>264</v>
      </c>
      <c r="B78" s="298">
        <v>42.034595107991784</v>
      </c>
      <c r="C78" s="298">
        <v>40.599129112245606</v>
      </c>
      <c r="D78" s="298">
        <v>42.643028705711913</v>
      </c>
      <c r="E78" s="298">
        <v>43.55012502618662</v>
      </c>
      <c r="F78" s="298">
        <v>42.740612343527168</v>
      </c>
      <c r="G78" s="298">
        <v>43.186154321983985</v>
      </c>
      <c r="H78" s="298">
        <v>40.512477912521348</v>
      </c>
      <c r="I78" s="298">
        <v>43.511961917994803</v>
      </c>
      <c r="J78" s="298">
        <v>40.862370195790547</v>
      </c>
      <c r="K78" s="298">
        <v>39.022740286876335</v>
      </c>
      <c r="L78" s="298">
        <v>40.313678103274903</v>
      </c>
      <c r="M78" s="298">
        <v>40.93807180459676</v>
      </c>
      <c r="N78" s="298">
        <v>44.507591699216647</v>
      </c>
      <c r="O78" s="298">
        <v>45.091163453700901</v>
      </c>
      <c r="P78" s="298">
        <v>45.286121509454908</v>
      </c>
      <c r="Q78" s="298">
        <v>47.383334898958623</v>
      </c>
    </row>
    <row r="79" spans="1:17" x14ac:dyDescent="0.25">
      <c r="A79" s="243" t="s">
        <v>258</v>
      </c>
      <c r="B79" s="278">
        <v>2.5704244320672607</v>
      </c>
      <c r="C79" s="278">
        <v>6.5828602510007501</v>
      </c>
      <c r="D79" s="278">
        <v>8.9776076047028184</v>
      </c>
      <c r="E79" s="278">
        <v>17.42598537275498</v>
      </c>
      <c r="F79" s="278">
        <v>23.692104403798474</v>
      </c>
      <c r="G79" s="278">
        <v>28.429156582939257</v>
      </c>
      <c r="H79" s="278">
        <v>39.108499182672809</v>
      </c>
      <c r="I79" s="278">
        <v>56.501365977144587</v>
      </c>
      <c r="J79" s="278">
        <v>64.69282510984128</v>
      </c>
      <c r="K79" s="278">
        <v>66.25007398680043</v>
      </c>
      <c r="L79" s="278">
        <v>71.34800113419044</v>
      </c>
      <c r="M79" s="278">
        <v>73.888326733630947</v>
      </c>
      <c r="N79" s="278">
        <v>83.480003944231655</v>
      </c>
      <c r="O79" s="278">
        <v>95.482999920257811</v>
      </c>
      <c r="P79" s="278">
        <v>99.58714817295855</v>
      </c>
      <c r="Q79" s="278">
        <v>125.1787576894522</v>
      </c>
    </row>
    <row r="81" spans="1:17" ht="12.75" x14ac:dyDescent="0.25">
      <c r="A81" s="98" t="s">
        <v>90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1.0000000000000002</v>
      </c>
      <c r="C83" s="77">
        <f t="shared" si="0"/>
        <v>0.99999999999999978</v>
      </c>
      <c r="D83" s="77">
        <f t="shared" si="0"/>
        <v>0.99999999999999978</v>
      </c>
      <c r="E83" s="77">
        <f t="shared" si="0"/>
        <v>0.99999999999999989</v>
      </c>
      <c r="F83" s="77">
        <f t="shared" si="0"/>
        <v>0.99999999999999989</v>
      </c>
      <c r="G83" s="77">
        <f t="shared" si="0"/>
        <v>0.99999999999999978</v>
      </c>
      <c r="H83" s="77">
        <f t="shared" si="0"/>
        <v>1</v>
      </c>
      <c r="I83" s="77">
        <f t="shared" si="0"/>
        <v>0.99999999999999989</v>
      </c>
      <c r="J83" s="77">
        <f t="shared" si="0"/>
        <v>1</v>
      </c>
      <c r="K83" s="77">
        <f t="shared" si="0"/>
        <v>1.0000000000000002</v>
      </c>
      <c r="L83" s="77">
        <f t="shared" si="0"/>
        <v>1.0000000000000002</v>
      </c>
      <c r="M83" s="77">
        <f t="shared" si="0"/>
        <v>1.0000000000000002</v>
      </c>
      <c r="N83" s="77">
        <f t="shared" si="0"/>
        <v>1.0000000000000002</v>
      </c>
      <c r="O83" s="77">
        <f t="shared" si="0"/>
        <v>0.99999999999999978</v>
      </c>
      <c r="P83" s="77">
        <f t="shared" si="0"/>
        <v>0.99999999999999989</v>
      </c>
      <c r="Q83" s="77">
        <f t="shared" si="0"/>
        <v>0.99999999999999989</v>
      </c>
    </row>
    <row r="84" spans="1:17" x14ac:dyDescent="0.25">
      <c r="A84" s="132" t="s">
        <v>83</v>
      </c>
      <c r="B84" s="203">
        <f t="shared" ref="B84:Q84" si="1">IF(B$6=0,0,B$6/B$5)</f>
        <v>1.6423401606666846E-2</v>
      </c>
      <c r="C84" s="203">
        <f t="shared" si="1"/>
        <v>1.6347334747120766E-2</v>
      </c>
      <c r="D84" s="203">
        <f t="shared" si="1"/>
        <v>1.6346466646434136E-2</v>
      </c>
      <c r="E84" s="203">
        <f t="shared" si="1"/>
        <v>1.6197079770242886E-2</v>
      </c>
      <c r="F84" s="203">
        <f t="shared" si="1"/>
        <v>1.6114050079770785E-2</v>
      </c>
      <c r="G84" s="203">
        <f t="shared" si="1"/>
        <v>1.6062831141799155E-2</v>
      </c>
      <c r="H84" s="203">
        <f t="shared" si="1"/>
        <v>1.5906711556084908E-2</v>
      </c>
      <c r="I84" s="203">
        <f t="shared" si="1"/>
        <v>1.5799617593815651E-2</v>
      </c>
      <c r="J84" s="203">
        <f t="shared" si="1"/>
        <v>1.5671621029608951E-2</v>
      </c>
      <c r="K84" s="203">
        <f t="shared" si="1"/>
        <v>1.5634310286923227E-2</v>
      </c>
      <c r="L84" s="203">
        <f t="shared" si="1"/>
        <v>1.5608456208260213E-2</v>
      </c>
      <c r="M84" s="203">
        <f t="shared" si="1"/>
        <v>1.5596422772626994E-2</v>
      </c>
      <c r="N84" s="203">
        <f t="shared" si="1"/>
        <v>1.5557138630200418E-2</v>
      </c>
      <c r="O84" s="203">
        <f t="shared" si="1"/>
        <v>1.5470354361010073E-2</v>
      </c>
      <c r="P84" s="203">
        <f t="shared" si="1"/>
        <v>1.5450895391989104E-2</v>
      </c>
      <c r="Q84" s="203">
        <f t="shared" si="1"/>
        <v>1.5314565817781359E-2</v>
      </c>
    </row>
    <row r="85" spans="1:17" x14ac:dyDescent="0.25">
      <c r="A85" s="76" t="s">
        <v>82</v>
      </c>
      <c r="B85" s="202">
        <f t="shared" ref="B85:Q85" si="2">IF(B$7=0,0,B$7/B$5)</f>
        <v>3.003955835134161E-3</v>
      </c>
      <c r="C85" s="202">
        <f t="shared" si="2"/>
        <v>2.9900426707321517E-3</v>
      </c>
      <c r="D85" s="202">
        <f t="shared" si="2"/>
        <v>2.9898838890019389E-3</v>
      </c>
      <c r="E85" s="202">
        <f t="shared" si="2"/>
        <v>2.9625599771123941E-3</v>
      </c>
      <c r="F85" s="202">
        <f t="shared" si="2"/>
        <v>2.9473732618900245E-3</v>
      </c>
      <c r="G85" s="202">
        <f t="shared" si="2"/>
        <v>2.9380049573649271E-3</v>
      </c>
      <c r="H85" s="202">
        <f t="shared" si="2"/>
        <v>2.909449585480537E-3</v>
      </c>
      <c r="I85" s="202">
        <f t="shared" si="2"/>
        <v>2.8898613454453083E-3</v>
      </c>
      <c r="J85" s="202">
        <f t="shared" si="2"/>
        <v>2.8664498722843655E-3</v>
      </c>
      <c r="K85" s="202">
        <f t="shared" si="2"/>
        <v>2.8596254746420129E-3</v>
      </c>
      <c r="L85" s="202">
        <f t="shared" si="2"/>
        <v>2.8548965815465488E-3</v>
      </c>
      <c r="M85" s="202">
        <f t="shared" si="2"/>
        <v>2.8526955814094984E-3</v>
      </c>
      <c r="N85" s="202">
        <f t="shared" si="2"/>
        <v>2.845510235054536E-3</v>
      </c>
      <c r="O85" s="202">
        <f t="shared" si="2"/>
        <v>2.8296367809385278E-3</v>
      </c>
      <c r="P85" s="202">
        <f t="shared" si="2"/>
        <v>2.8260775984417365E-3</v>
      </c>
      <c r="Q85" s="202">
        <f t="shared" si="2"/>
        <v>2.8011419590565022E-3</v>
      </c>
    </row>
    <row r="86" spans="1:17" x14ac:dyDescent="0.25">
      <c r="A86" s="76" t="s">
        <v>81</v>
      </c>
      <c r="B86" s="202">
        <f t="shared" ref="B86:Q86" si="3">IF(B$8=0,0,B$8/B$5)</f>
        <v>4.1846940583157265E-2</v>
      </c>
      <c r="C86" s="202">
        <f t="shared" si="3"/>
        <v>4.1653121700321191E-2</v>
      </c>
      <c r="D86" s="202">
        <f t="shared" si="3"/>
        <v>4.1650909773783468E-2</v>
      </c>
      <c r="E86" s="202">
        <f t="shared" si="3"/>
        <v>4.1270270982770696E-2</v>
      </c>
      <c r="F86" s="202">
        <f t="shared" si="3"/>
        <v>4.1058710758705208E-2</v>
      </c>
      <c r="G86" s="202">
        <f t="shared" si="3"/>
        <v>4.0928204551442943E-2</v>
      </c>
      <c r="H86" s="202">
        <f t="shared" si="3"/>
        <v>4.0530410770123038E-2</v>
      </c>
      <c r="I86" s="202">
        <f t="shared" si="3"/>
        <v>4.0257534615521964E-2</v>
      </c>
      <c r="J86" s="202">
        <f t="shared" si="3"/>
        <v>3.9931398486997172E-2</v>
      </c>
      <c r="K86" s="202">
        <f t="shared" si="3"/>
        <v>3.9836330457262759E-2</v>
      </c>
      <c r="L86" s="202">
        <f t="shared" si="3"/>
        <v>3.977045408648678E-2</v>
      </c>
      <c r="M86" s="202">
        <f t="shared" si="3"/>
        <v>3.9739792809486162E-2</v>
      </c>
      <c r="N86" s="202">
        <f t="shared" si="3"/>
        <v>3.9639696543599445E-2</v>
      </c>
      <c r="O86" s="202">
        <f t="shared" si="3"/>
        <v>3.9418569627060612E-2</v>
      </c>
      <c r="P86" s="202">
        <f t="shared" si="3"/>
        <v>3.9368988039766337E-2</v>
      </c>
      <c r="Q86" s="202">
        <f t="shared" si="3"/>
        <v>3.9021619344277406E-2</v>
      </c>
    </row>
    <row r="87" spans="1:17" x14ac:dyDescent="0.25">
      <c r="A87" s="76" t="s">
        <v>80</v>
      </c>
      <c r="B87" s="202">
        <f t="shared" ref="B87:Q87" si="4">IF(B$9=0,0,B$9/B$5)</f>
        <v>2.3849311383623301E-2</v>
      </c>
      <c r="C87" s="202">
        <f t="shared" si="4"/>
        <v>2.3738850575153975E-2</v>
      </c>
      <c r="D87" s="202">
        <f t="shared" si="4"/>
        <v>2.3737589959108425E-2</v>
      </c>
      <c r="E87" s="202">
        <f t="shared" si="4"/>
        <v>2.3520657181585306E-2</v>
      </c>
      <c r="F87" s="202">
        <f t="shared" si="4"/>
        <v>2.3400085269043688E-2</v>
      </c>
      <c r="G87" s="202">
        <f t="shared" si="4"/>
        <v>2.3325707473890216E-2</v>
      </c>
      <c r="H87" s="202">
        <f t="shared" si="4"/>
        <v>2.3098997764053369E-2</v>
      </c>
      <c r="I87" s="202">
        <f t="shared" si="4"/>
        <v>2.2943480818499975E-2</v>
      </c>
      <c r="J87" s="202">
        <f t="shared" si="4"/>
        <v>2.2757610072054828E-2</v>
      </c>
      <c r="K87" s="202">
        <f t="shared" si="4"/>
        <v>2.2703429120898844E-2</v>
      </c>
      <c r="L87" s="202">
        <f t="shared" si="4"/>
        <v>2.266588501235554E-2</v>
      </c>
      <c r="M87" s="202">
        <f t="shared" si="4"/>
        <v>2.264841060843456E-2</v>
      </c>
      <c r="N87" s="202">
        <f t="shared" si="4"/>
        <v>2.2591363976585177E-2</v>
      </c>
      <c r="O87" s="202">
        <f t="shared" si="4"/>
        <v>2.2465339836842988E-2</v>
      </c>
      <c r="P87" s="202">
        <f t="shared" si="4"/>
        <v>2.2437082413533253E-2</v>
      </c>
      <c r="Q87" s="202">
        <f t="shared" si="4"/>
        <v>2.22391108517371E-2</v>
      </c>
    </row>
    <row r="88" spans="1:17" x14ac:dyDescent="0.25">
      <c r="A88" s="129" t="s">
        <v>79</v>
      </c>
      <c r="B88" s="201">
        <f t="shared" ref="B88:Q88" si="5">IF(B$10=0,0,B$10/B$5)</f>
        <v>3.2980093237350794E-2</v>
      </c>
      <c r="C88" s="201">
        <f t="shared" si="5"/>
        <v>3.2827342170295114E-2</v>
      </c>
      <c r="D88" s="201">
        <f t="shared" si="5"/>
        <v>3.2825598923538431E-2</v>
      </c>
      <c r="E88" s="201">
        <f t="shared" si="5"/>
        <v>3.2525612768220642E-2</v>
      </c>
      <c r="F88" s="201">
        <f t="shared" si="5"/>
        <v>3.2358879529953685E-2</v>
      </c>
      <c r="G88" s="201">
        <f t="shared" si="5"/>
        <v>3.2256025968293439E-2</v>
      </c>
      <c r="H88" s="201">
        <f t="shared" si="5"/>
        <v>3.1942519752203441E-2</v>
      </c>
      <c r="I88" s="201">
        <f t="shared" si="5"/>
        <v>3.1727462668087347E-2</v>
      </c>
      <c r="J88" s="201">
        <f t="shared" si="5"/>
        <v>3.1470430737510678E-2</v>
      </c>
      <c r="K88" s="201">
        <f t="shared" si="5"/>
        <v>3.139550644338452E-2</v>
      </c>
      <c r="L88" s="201">
        <f t="shared" si="5"/>
        <v>3.1343588457982151E-2</v>
      </c>
      <c r="M88" s="201">
        <f t="shared" si="5"/>
        <v>3.1319423925039835E-2</v>
      </c>
      <c r="N88" s="201">
        <f t="shared" si="5"/>
        <v>3.1240536815596451E-2</v>
      </c>
      <c r="O88" s="201">
        <f t="shared" si="5"/>
        <v>3.1066263948258715E-2</v>
      </c>
      <c r="P88" s="201">
        <f t="shared" si="5"/>
        <v>3.1027188083953376E-2</v>
      </c>
      <c r="Q88" s="201">
        <f t="shared" si="5"/>
        <v>3.0753422503834175E-2</v>
      </c>
    </row>
    <row r="89" spans="1:17" x14ac:dyDescent="0.25">
      <c r="A89" s="127" t="s">
        <v>263</v>
      </c>
      <c r="B89" s="200">
        <f t="shared" ref="B89:Q89" si="6">IF(B$15=0,0,B$15/B$5)</f>
        <v>8.349750703416195E-2</v>
      </c>
      <c r="C89" s="200">
        <f t="shared" si="6"/>
        <v>8.369690370366753E-2</v>
      </c>
      <c r="D89" s="200">
        <f t="shared" si="6"/>
        <v>8.3735275615442639E-2</v>
      </c>
      <c r="E89" s="200">
        <f t="shared" si="6"/>
        <v>8.3182765647886653E-2</v>
      </c>
      <c r="F89" s="200">
        <f t="shared" si="6"/>
        <v>8.2857050198745813E-2</v>
      </c>
      <c r="G89" s="200">
        <f t="shared" si="6"/>
        <v>8.2789146044541878E-2</v>
      </c>
      <c r="H89" s="200">
        <f t="shared" si="6"/>
        <v>8.2196007608336341E-2</v>
      </c>
      <c r="I89" s="200">
        <f t="shared" si="6"/>
        <v>8.185732671940725E-2</v>
      </c>
      <c r="J89" s="200">
        <f t="shared" si="6"/>
        <v>8.1102195790302478E-2</v>
      </c>
      <c r="K89" s="200">
        <f t="shared" si="6"/>
        <v>8.1094971950269948E-2</v>
      </c>
      <c r="L89" s="200">
        <f t="shared" si="6"/>
        <v>8.1061531018999503E-2</v>
      </c>
      <c r="M89" s="200">
        <f t="shared" si="6"/>
        <v>8.1098612215011828E-2</v>
      </c>
      <c r="N89" s="200">
        <f t="shared" si="6"/>
        <v>8.088586440462453E-2</v>
      </c>
      <c r="O89" s="200">
        <f t="shared" si="6"/>
        <v>8.0526297289147647E-2</v>
      </c>
      <c r="P89" s="200">
        <f t="shared" si="6"/>
        <v>8.0451309415463412E-2</v>
      </c>
      <c r="Q89" s="200">
        <f t="shared" si="6"/>
        <v>7.9780388969296623E-2</v>
      </c>
    </row>
    <row r="90" spans="1:17" x14ac:dyDescent="0.25">
      <c r="A90" s="142" t="s">
        <v>277</v>
      </c>
      <c r="B90" s="199">
        <f t="shared" ref="B90:Q90" si="7">IF(B$16=0,0,B$16/B$5)</f>
        <v>4.4546239787771932E-2</v>
      </c>
      <c r="C90" s="199">
        <f t="shared" si="7"/>
        <v>4.4926043698465014E-2</v>
      </c>
      <c r="D90" s="199">
        <f t="shared" si="7"/>
        <v>4.4966474478594656E-2</v>
      </c>
      <c r="E90" s="199">
        <f t="shared" si="7"/>
        <v>4.4768264325229817E-2</v>
      </c>
      <c r="F90" s="199">
        <f t="shared" si="7"/>
        <v>4.4639469814906615E-2</v>
      </c>
      <c r="G90" s="199">
        <f t="shared" si="7"/>
        <v>4.469304125928996E-2</v>
      </c>
      <c r="H90" s="199">
        <f t="shared" si="7"/>
        <v>4.4470170557576343E-2</v>
      </c>
      <c r="I90" s="199">
        <f t="shared" si="7"/>
        <v>4.4385483673344252E-2</v>
      </c>
      <c r="J90" s="199">
        <f t="shared" si="7"/>
        <v>4.3933921304421981E-2</v>
      </c>
      <c r="K90" s="199">
        <f t="shared" si="7"/>
        <v>4.4015187093049746E-2</v>
      </c>
      <c r="L90" s="199">
        <f t="shared" si="7"/>
        <v>4.4043064100141333E-2</v>
      </c>
      <c r="M90" s="199">
        <f t="shared" si="7"/>
        <v>4.4108684911664954E-2</v>
      </c>
      <c r="N90" s="199">
        <f t="shared" si="7"/>
        <v>4.3989107028363984E-2</v>
      </c>
      <c r="O90" s="199">
        <f t="shared" si="7"/>
        <v>4.3835365559910411E-2</v>
      </c>
      <c r="P90" s="199">
        <f t="shared" si="7"/>
        <v>4.3806528387574623E-2</v>
      </c>
      <c r="Q90" s="199">
        <f t="shared" si="7"/>
        <v>4.3458939843393156E-2</v>
      </c>
    </row>
    <row r="91" spans="1:17" x14ac:dyDescent="0.25">
      <c r="A91" s="142" t="s">
        <v>276</v>
      </c>
      <c r="B91" s="199">
        <f t="shared" ref="B91:Q91" si="8">IF(B$22=0,0,B$22/B$5)</f>
        <v>3.8926872144371939E-2</v>
      </c>
      <c r="C91" s="199">
        <f t="shared" si="8"/>
        <v>3.8746577891884543E-2</v>
      </c>
      <c r="D91" s="199">
        <f t="shared" si="8"/>
        <v>3.8744520312995218E-2</v>
      </c>
      <c r="E91" s="199">
        <f t="shared" si="8"/>
        <v>3.8390442396080394E-2</v>
      </c>
      <c r="F91" s="199">
        <f t="shared" si="8"/>
        <v>3.81936447884592E-2</v>
      </c>
      <c r="G91" s="199">
        <f t="shared" si="8"/>
        <v>3.8072245269800249E-2</v>
      </c>
      <c r="H91" s="199">
        <f t="shared" si="8"/>
        <v>3.7702209433261732E-2</v>
      </c>
      <c r="I91" s="199">
        <f t="shared" si="8"/>
        <v>3.7448374504509996E-2</v>
      </c>
      <c r="J91" s="199">
        <f t="shared" si="8"/>
        <v>3.714499606871928E-2</v>
      </c>
      <c r="K91" s="199">
        <f t="shared" si="8"/>
        <v>3.7056561860939273E-2</v>
      </c>
      <c r="L91" s="199">
        <f t="shared" si="8"/>
        <v>3.6995282325881368E-2</v>
      </c>
      <c r="M91" s="199">
        <f t="shared" si="8"/>
        <v>3.6966760584675101E-2</v>
      </c>
      <c r="N91" s="199">
        <f t="shared" si="8"/>
        <v>3.6873649009730745E-2</v>
      </c>
      <c r="O91" s="199">
        <f t="shared" si="8"/>
        <v>3.6667952270905087E-2</v>
      </c>
      <c r="P91" s="199">
        <f t="shared" si="8"/>
        <v>3.6621830473650051E-2</v>
      </c>
      <c r="Q91" s="199">
        <f t="shared" si="8"/>
        <v>3.6298701073798616E-2</v>
      </c>
    </row>
    <row r="92" spans="1:17" x14ac:dyDescent="0.25">
      <c r="A92" s="142" t="s">
        <v>275</v>
      </c>
      <c r="B92" s="199">
        <f t="shared" ref="B92:Q92" si="9">IF(B$23=0,0,B$23/B$5)</f>
        <v>2.4395102018079158E-5</v>
      </c>
      <c r="C92" s="199">
        <f t="shared" si="9"/>
        <v>2.4282113317975296E-5</v>
      </c>
      <c r="D92" s="199">
        <f t="shared" si="9"/>
        <v>2.4280823852776724E-5</v>
      </c>
      <c r="E92" s="199">
        <f t="shared" si="9"/>
        <v>2.4058926576431276E-5</v>
      </c>
      <c r="F92" s="199">
        <f t="shared" si="9"/>
        <v>2.3935595380001594E-5</v>
      </c>
      <c r="G92" s="199">
        <f t="shared" si="9"/>
        <v>2.3859515451677262E-5</v>
      </c>
      <c r="H92" s="199">
        <f t="shared" si="9"/>
        <v>2.3627617498273186E-5</v>
      </c>
      <c r="I92" s="199">
        <f t="shared" si="9"/>
        <v>2.3468541553006316E-5</v>
      </c>
      <c r="J92" s="199">
        <f t="shared" si="9"/>
        <v>2.3278417161204512E-5</v>
      </c>
      <c r="K92" s="199">
        <f t="shared" si="9"/>
        <v>2.3222996280927191E-5</v>
      </c>
      <c r="L92" s="199">
        <f t="shared" si="9"/>
        <v>2.3184592976808383E-5</v>
      </c>
      <c r="M92" s="199">
        <f t="shared" si="9"/>
        <v>2.3166718671781047E-5</v>
      </c>
      <c r="N92" s="199">
        <f t="shared" si="9"/>
        <v>2.3108366529810768E-5</v>
      </c>
      <c r="O92" s="199">
        <f t="shared" si="9"/>
        <v>2.2979458332156799E-5</v>
      </c>
      <c r="P92" s="199">
        <f t="shared" si="9"/>
        <v>2.2950554238729474E-5</v>
      </c>
      <c r="Q92" s="199">
        <f t="shared" si="9"/>
        <v>2.2748052104851825E-5</v>
      </c>
    </row>
    <row r="93" spans="1:17" x14ac:dyDescent="0.25">
      <c r="A93" s="127" t="s">
        <v>262</v>
      </c>
      <c r="B93" s="200">
        <f t="shared" ref="B93:Q93" si="10">IF(B$24=0,0,B$24/B$5)</f>
        <v>3.6305520140886609E-2</v>
      </c>
      <c r="C93" s="200">
        <f t="shared" si="10"/>
        <v>3.6473371298284103E-2</v>
      </c>
      <c r="D93" s="200">
        <f t="shared" si="10"/>
        <v>3.6495979599352461E-2</v>
      </c>
      <c r="E93" s="200">
        <f t="shared" si="10"/>
        <v>3.628440042789325E-2</v>
      </c>
      <c r="F93" s="200">
        <f t="shared" si="10"/>
        <v>3.6156124908267723E-2</v>
      </c>
      <c r="G93" s="200">
        <f t="shared" si="10"/>
        <v>3.6153251421454403E-2</v>
      </c>
      <c r="H93" s="200">
        <f t="shared" si="10"/>
        <v>3.5923120632210412E-2</v>
      </c>
      <c r="I93" s="200">
        <f t="shared" si="10"/>
        <v>3.5804351573496394E-2</v>
      </c>
      <c r="J93" s="200">
        <f t="shared" si="10"/>
        <v>3.5461560241399896E-2</v>
      </c>
      <c r="K93" s="200">
        <f t="shared" si="10"/>
        <v>3.548368247788608E-2</v>
      </c>
      <c r="L93" s="200">
        <f t="shared" si="10"/>
        <v>3.5482710939185182E-2</v>
      </c>
      <c r="M93" s="200">
        <f t="shared" si="10"/>
        <v>3.5512438710021757E-2</v>
      </c>
      <c r="N93" s="200">
        <f t="shared" si="10"/>
        <v>3.5418130545176306E-2</v>
      </c>
      <c r="O93" s="200">
        <f t="shared" si="10"/>
        <v>3.5273091968703096E-2</v>
      </c>
      <c r="P93" s="200">
        <f t="shared" si="10"/>
        <v>3.524380148136131E-2</v>
      </c>
      <c r="Q93" s="200">
        <f t="shared" si="10"/>
        <v>3.4955150677979142E-2</v>
      </c>
    </row>
    <row r="94" spans="1:17" x14ac:dyDescent="0.25">
      <c r="A94" s="142" t="s">
        <v>274</v>
      </c>
      <c r="B94" s="199">
        <f t="shared" ref="B94:Q94" si="11">IF(B$25=0,0,B$25/B$5)</f>
        <v>2.5536756420162874E-2</v>
      </c>
      <c r="C94" s="199">
        <f t="shared" si="11"/>
        <v>2.5754484336166551E-2</v>
      </c>
      <c r="D94" s="199">
        <f t="shared" si="11"/>
        <v>2.5777661847646134E-2</v>
      </c>
      <c r="E94" s="199">
        <f t="shared" si="11"/>
        <v>2.5664035098663548E-2</v>
      </c>
      <c r="F94" s="199">
        <f t="shared" si="11"/>
        <v>2.5590201840142726E-2</v>
      </c>
      <c r="G94" s="199">
        <f t="shared" si="11"/>
        <v>2.5620912421615277E-2</v>
      </c>
      <c r="H94" s="199">
        <f t="shared" si="11"/>
        <v>2.5493148667593234E-2</v>
      </c>
      <c r="I94" s="199">
        <f t="shared" si="11"/>
        <v>2.5444600724042379E-2</v>
      </c>
      <c r="J94" s="199">
        <f t="shared" si="11"/>
        <v>2.5185736265928217E-2</v>
      </c>
      <c r="K94" s="199">
        <f t="shared" si="11"/>
        <v>2.5232323018466039E-2</v>
      </c>
      <c r="L94" s="199">
        <f t="shared" si="11"/>
        <v>2.5248303903568962E-2</v>
      </c>
      <c r="M94" s="199">
        <f t="shared" si="11"/>
        <v>2.528592195366626E-2</v>
      </c>
      <c r="N94" s="199">
        <f t="shared" si="11"/>
        <v>2.5217372255787147E-2</v>
      </c>
      <c r="O94" s="199">
        <f t="shared" si="11"/>
        <v>2.512923780380464E-2</v>
      </c>
      <c r="P94" s="199">
        <f t="shared" si="11"/>
        <v>2.5112706490515519E-2</v>
      </c>
      <c r="Q94" s="199">
        <f t="shared" si="11"/>
        <v>2.4913446484968717E-2</v>
      </c>
    </row>
    <row r="95" spans="1:17" x14ac:dyDescent="0.25">
      <c r="A95" s="142" t="s">
        <v>273</v>
      </c>
      <c r="B95" s="199">
        <f t="shared" ref="B95:Q95" si="12">IF(B$31=0,0,B$31/B$5)</f>
        <v>1.0715538043593386E-2</v>
      </c>
      <c r="C95" s="199">
        <f t="shared" si="12"/>
        <v>1.0665907805787427E-2</v>
      </c>
      <c r="D95" s="199">
        <f t="shared" si="12"/>
        <v>1.0665341408754811E-2</v>
      </c>
      <c r="E95" s="199">
        <f t="shared" si="12"/>
        <v>1.0567873125790219E-2</v>
      </c>
      <c r="F95" s="199">
        <f t="shared" si="12"/>
        <v>1.0513699950932267E-2</v>
      </c>
      <c r="G95" s="199">
        <f t="shared" si="12"/>
        <v>1.0480281875217283E-2</v>
      </c>
      <c r="H95" s="199">
        <f t="shared" si="12"/>
        <v>1.0378420799166401E-2</v>
      </c>
      <c r="I95" s="199">
        <f t="shared" si="12"/>
        <v>1.0308546758792907E-2</v>
      </c>
      <c r="J95" s="199">
        <f t="shared" si="12"/>
        <v>1.0225034701665416E-2</v>
      </c>
      <c r="K95" s="199">
        <f t="shared" si="12"/>
        <v>1.0200691103898018E-2</v>
      </c>
      <c r="L95" s="199">
        <f t="shared" si="12"/>
        <v>1.018382246912136E-2</v>
      </c>
      <c r="M95" s="199">
        <f t="shared" si="12"/>
        <v>1.0175971188344344E-2</v>
      </c>
      <c r="N95" s="199">
        <f t="shared" si="12"/>
        <v>1.0150340035142293E-2</v>
      </c>
      <c r="O95" s="199">
        <f t="shared" si="12"/>
        <v>1.0093717164901029E-2</v>
      </c>
      <c r="P95" s="199">
        <f t="shared" si="12"/>
        <v>1.0081021054324929E-2</v>
      </c>
      <c r="Q95" s="199">
        <f t="shared" si="12"/>
        <v>9.9920720793271137E-3</v>
      </c>
    </row>
    <row r="96" spans="1:17" x14ac:dyDescent="0.25">
      <c r="A96" s="142" t="s">
        <v>272</v>
      </c>
      <c r="B96" s="199">
        <f t="shared" ref="B96:Q96" si="13">IF(B$32=0,0,B$32/B$5)</f>
        <v>5.3225677130354506E-5</v>
      </c>
      <c r="C96" s="199">
        <f t="shared" si="13"/>
        <v>5.2979156330127929E-5</v>
      </c>
      <c r="D96" s="199">
        <f t="shared" si="13"/>
        <v>5.2976342951512867E-5</v>
      </c>
      <c r="E96" s="199">
        <f t="shared" si="13"/>
        <v>5.2492203439486419E-5</v>
      </c>
      <c r="F96" s="199">
        <f t="shared" si="13"/>
        <v>5.2223117192730751E-5</v>
      </c>
      <c r="G96" s="199">
        <f t="shared" si="13"/>
        <v>5.2057124621841316E-5</v>
      </c>
      <c r="H96" s="199">
        <f t="shared" si="13"/>
        <v>5.1551165450777869E-5</v>
      </c>
      <c r="I96" s="199">
        <f t="shared" si="13"/>
        <v>5.1204090661104688E-5</v>
      </c>
      <c r="J96" s="199">
        <f t="shared" si="13"/>
        <v>5.0789273806264389E-5</v>
      </c>
      <c r="K96" s="199">
        <f t="shared" si="13"/>
        <v>5.0668355522022957E-5</v>
      </c>
      <c r="L96" s="199">
        <f t="shared" si="13"/>
        <v>5.0584566494854663E-5</v>
      </c>
      <c r="M96" s="199">
        <f t="shared" si="13"/>
        <v>5.0545568011158655E-5</v>
      </c>
      <c r="N96" s="199">
        <f t="shared" si="13"/>
        <v>5.0418254246859891E-5</v>
      </c>
      <c r="O96" s="199">
        <f t="shared" si="13"/>
        <v>5.0136999997433027E-5</v>
      </c>
      <c r="P96" s="199">
        <f t="shared" si="13"/>
        <v>5.0073936520864297E-5</v>
      </c>
      <c r="Q96" s="199">
        <f t="shared" si="13"/>
        <v>4.9632113683313084E-5</v>
      </c>
    </row>
    <row r="97" spans="1:17" x14ac:dyDescent="0.25">
      <c r="A97" s="127" t="s">
        <v>261</v>
      </c>
      <c r="B97" s="200">
        <f t="shared" ref="B97:Q97" si="14">IF(B$33=0,0,B$33/B$5)</f>
        <v>0.56011317220216061</v>
      </c>
      <c r="C97" s="200">
        <f t="shared" si="14"/>
        <v>0.5545420041995679</v>
      </c>
      <c r="D97" s="200">
        <f t="shared" si="14"/>
        <v>0.5516334149785197</v>
      </c>
      <c r="E97" s="200">
        <f t="shared" si="14"/>
        <v>0.54354757292789346</v>
      </c>
      <c r="F97" s="200">
        <f t="shared" si="14"/>
        <v>0.53636377060381313</v>
      </c>
      <c r="G97" s="200">
        <f t="shared" si="14"/>
        <v>0.53116136131257086</v>
      </c>
      <c r="H97" s="200">
        <f t="shared" si="14"/>
        <v>0.51697407918339577</v>
      </c>
      <c r="I97" s="200">
        <f t="shared" si="14"/>
        <v>0.50034463369600368</v>
      </c>
      <c r="J97" s="200">
        <f t="shared" si="14"/>
        <v>0.48795682981878946</v>
      </c>
      <c r="K97" s="200">
        <f t="shared" si="14"/>
        <v>0.48214130302826502</v>
      </c>
      <c r="L97" s="200">
        <f t="shared" si="14"/>
        <v>0.4786001050357781</v>
      </c>
      <c r="M97" s="200">
        <f t="shared" si="14"/>
        <v>0.47675257763370632</v>
      </c>
      <c r="N97" s="200">
        <f t="shared" si="14"/>
        <v>0.47393213260321093</v>
      </c>
      <c r="O97" s="200">
        <f t="shared" si="14"/>
        <v>0.46277662643848805</v>
      </c>
      <c r="P97" s="200">
        <f t="shared" si="14"/>
        <v>0.45877501296260725</v>
      </c>
      <c r="Q97" s="200">
        <f t="shared" si="14"/>
        <v>0.43840265006964235</v>
      </c>
    </row>
    <row r="98" spans="1:17" x14ac:dyDescent="0.25">
      <c r="A98" s="127" t="s">
        <v>260</v>
      </c>
      <c r="B98" s="200">
        <f t="shared" ref="B98:Q98" si="15">IF(B$44=0,0,B$44/B$5)</f>
        <v>8.7433217227855645E-2</v>
      </c>
      <c r="C98" s="200">
        <f t="shared" si="15"/>
        <v>8.767560378461807E-2</v>
      </c>
      <c r="D98" s="200">
        <f t="shared" si="15"/>
        <v>8.7657368810120886E-2</v>
      </c>
      <c r="E98" s="200">
        <f t="shared" si="15"/>
        <v>8.7444671600450899E-2</v>
      </c>
      <c r="F98" s="200">
        <f t="shared" si="15"/>
        <v>8.7270880617343005E-2</v>
      </c>
      <c r="G98" s="200">
        <f t="shared" si="15"/>
        <v>8.7256879906127627E-2</v>
      </c>
      <c r="H98" s="200">
        <f t="shared" si="15"/>
        <v>8.695082996786091E-2</v>
      </c>
      <c r="I98" s="200">
        <f t="shared" si="15"/>
        <v>8.6685104510650146E-2</v>
      </c>
      <c r="J98" s="200">
        <f t="shared" si="15"/>
        <v>8.6238533082995172E-2</v>
      </c>
      <c r="K98" s="200">
        <f t="shared" si="15"/>
        <v>8.6236874322003568E-2</v>
      </c>
      <c r="L98" s="200">
        <f t="shared" si="15"/>
        <v>8.6222838097763585E-2</v>
      </c>
      <c r="M98" s="200">
        <f t="shared" si="15"/>
        <v>8.6253353987188225E-2</v>
      </c>
      <c r="N98" s="200">
        <f t="shared" si="15"/>
        <v>8.6154031032678435E-2</v>
      </c>
      <c r="O98" s="200">
        <f t="shared" si="15"/>
        <v>8.5938719200240751E-2</v>
      </c>
      <c r="P98" s="200">
        <f t="shared" si="15"/>
        <v>8.5869400310018273E-2</v>
      </c>
      <c r="Q98" s="200">
        <f t="shared" si="15"/>
        <v>8.5419705130586568E-2</v>
      </c>
    </row>
    <row r="99" spans="1:17" x14ac:dyDescent="0.25">
      <c r="A99" s="142" t="s">
        <v>271</v>
      </c>
      <c r="B99" s="199">
        <f t="shared" ref="B99:Q99" si="16">IF(B$45=0,0,B$45/B$5)</f>
        <v>4.0876237077983907E-2</v>
      </c>
      <c r="C99" s="199">
        <f t="shared" si="16"/>
        <v>4.1224750325580109E-2</v>
      </c>
      <c r="D99" s="199">
        <f t="shared" si="16"/>
        <v>4.1261850160755884E-2</v>
      </c>
      <c r="E99" s="199">
        <f t="shared" si="16"/>
        <v>4.1079969821162597E-2</v>
      </c>
      <c r="F99" s="199">
        <f t="shared" si="16"/>
        <v>4.0961786222201244E-2</v>
      </c>
      <c r="G99" s="199">
        <f t="shared" si="16"/>
        <v>4.1010944110087093E-2</v>
      </c>
      <c r="H99" s="199">
        <f t="shared" si="16"/>
        <v>4.0806434915048748E-2</v>
      </c>
      <c r="I99" s="199">
        <f t="shared" si="16"/>
        <v>4.0728725075256225E-2</v>
      </c>
      <c r="J99" s="199">
        <f t="shared" si="16"/>
        <v>4.0314365287864487E-2</v>
      </c>
      <c r="K99" s="199">
        <f t="shared" si="16"/>
        <v>4.0388935883679165E-2</v>
      </c>
      <c r="L99" s="199">
        <f t="shared" si="16"/>
        <v>4.0414516205527412E-2</v>
      </c>
      <c r="M99" s="199">
        <f t="shared" si="16"/>
        <v>4.0474730757010732E-2</v>
      </c>
      <c r="N99" s="199">
        <f t="shared" si="16"/>
        <v>4.0365004460686256E-2</v>
      </c>
      <c r="O99" s="199">
        <f t="shared" si="16"/>
        <v>4.0223929192758689E-2</v>
      </c>
      <c r="P99" s="199">
        <f t="shared" si="16"/>
        <v>4.0197467810189208E-2</v>
      </c>
      <c r="Q99" s="199">
        <f t="shared" si="16"/>
        <v>3.9878515822204516E-2</v>
      </c>
    </row>
    <row r="100" spans="1:17" x14ac:dyDescent="0.25">
      <c r="A100" s="142" t="s">
        <v>270</v>
      </c>
      <c r="B100" s="199">
        <f t="shared" ref="B100:Q100" si="17">IF(B$51=0,0,B$51/B$5)</f>
        <v>4.0363022903232675E-2</v>
      </c>
      <c r="C100" s="199">
        <f t="shared" si="17"/>
        <v>4.0285584232530078E-2</v>
      </c>
      <c r="D100" s="199">
        <f t="shared" si="17"/>
        <v>4.023057682022993E-2</v>
      </c>
      <c r="E100" s="199">
        <f t="shared" si="17"/>
        <v>4.0256100040135682E-2</v>
      </c>
      <c r="F100" s="199">
        <f t="shared" si="17"/>
        <v>4.0231806653253689E-2</v>
      </c>
      <c r="G100" s="199">
        <f t="shared" si="17"/>
        <v>4.018796487533316E-2</v>
      </c>
      <c r="H100" s="199">
        <f t="shared" si="17"/>
        <v>4.0145303410736348E-2</v>
      </c>
      <c r="I100" s="199">
        <f t="shared" si="17"/>
        <v>3.9997677442159145E-2</v>
      </c>
      <c r="J100" s="199">
        <f t="shared" si="17"/>
        <v>4.0013738703296046E-2</v>
      </c>
      <c r="K100" s="199">
        <f t="shared" si="17"/>
        <v>3.9951580800782267E-2</v>
      </c>
      <c r="L100" s="199">
        <f t="shared" si="17"/>
        <v>3.9921714917907733E-2</v>
      </c>
      <c r="M100" s="199">
        <f t="shared" si="17"/>
        <v>3.9896554571822056E-2</v>
      </c>
      <c r="N100" s="199">
        <f t="shared" si="17"/>
        <v>3.99217736201809E-2</v>
      </c>
      <c r="O100" s="199">
        <f t="shared" si="17"/>
        <v>3.9880267062883619E-2</v>
      </c>
      <c r="P100" s="199">
        <f t="shared" si="17"/>
        <v>3.9844748352945394E-2</v>
      </c>
      <c r="Q100" s="199">
        <f t="shared" si="17"/>
        <v>3.9765420792335311E-2</v>
      </c>
    </row>
    <row r="101" spans="1:17" x14ac:dyDescent="0.25">
      <c r="A101" s="142" t="s">
        <v>269</v>
      </c>
      <c r="B101" s="199">
        <f t="shared" ref="B101:Q101" si="18">IF(B$62=0,0,B$62/B$5)</f>
        <v>2.4596257102254817E-3</v>
      </c>
      <c r="C101" s="199">
        <f t="shared" si="18"/>
        <v>2.4482336729413356E-3</v>
      </c>
      <c r="D101" s="199">
        <f t="shared" si="18"/>
        <v>2.448103663165101E-3</v>
      </c>
      <c r="E101" s="199">
        <f t="shared" si="18"/>
        <v>2.4257309653373184E-3</v>
      </c>
      <c r="F101" s="199">
        <f t="shared" si="18"/>
        <v>2.4132961502917956E-3</v>
      </c>
      <c r="G101" s="199">
        <f t="shared" si="18"/>
        <v>2.4056254241107884E-3</v>
      </c>
      <c r="H101" s="199">
        <f t="shared" si="18"/>
        <v>2.3822444123028177E-3</v>
      </c>
      <c r="I101" s="199">
        <f t="shared" si="18"/>
        <v>2.3662056482686698E-3</v>
      </c>
      <c r="J101" s="199">
        <f t="shared" si="18"/>
        <v>2.3470364379136396E-3</v>
      </c>
      <c r="K101" s="199">
        <f t="shared" si="18"/>
        <v>2.3414486514017306E-3</v>
      </c>
      <c r="L101" s="199">
        <f t="shared" si="18"/>
        <v>2.337576654715737E-3</v>
      </c>
      <c r="M101" s="199">
        <f t="shared" si="18"/>
        <v>2.3357744855686466E-3</v>
      </c>
      <c r="N101" s="199">
        <f t="shared" si="18"/>
        <v>2.3298911558522657E-3</v>
      </c>
      <c r="O101" s="199">
        <f t="shared" si="18"/>
        <v>2.3168940420474704E-3</v>
      </c>
      <c r="P101" s="199">
        <f t="shared" si="18"/>
        <v>2.3139797992100413E-3</v>
      </c>
      <c r="Q101" s="199">
        <f t="shared" si="18"/>
        <v>2.293562608312795E-3</v>
      </c>
    </row>
    <row r="102" spans="1:17" x14ac:dyDescent="0.25">
      <c r="A102" s="142" t="s">
        <v>268</v>
      </c>
      <c r="B102" s="199">
        <f t="shared" ref="B102:Q102" si="19">IF(B$63=0,0,B$63/B$5)</f>
        <v>3.5486364599453075E-3</v>
      </c>
      <c r="C102" s="199">
        <f t="shared" si="19"/>
        <v>3.5322005450451194E-3</v>
      </c>
      <c r="D102" s="199">
        <f t="shared" si="19"/>
        <v>3.5320129728343645E-3</v>
      </c>
      <c r="E102" s="199">
        <f t="shared" si="19"/>
        <v>3.4997346587441578E-3</v>
      </c>
      <c r="F102" s="199">
        <f t="shared" si="19"/>
        <v>3.4817942713674236E-3</v>
      </c>
      <c r="G102" s="199">
        <f t="shared" si="19"/>
        <v>3.470727295409654E-3</v>
      </c>
      <c r="H102" s="199">
        <f t="shared" si="19"/>
        <v>3.4369942316238755E-3</v>
      </c>
      <c r="I102" s="199">
        <f t="shared" si="19"/>
        <v>3.4138542300425696E-3</v>
      </c>
      <c r="J102" s="199">
        <f t="shared" si="19"/>
        <v>3.3861977624379987E-3</v>
      </c>
      <c r="K102" s="199">
        <f t="shared" si="19"/>
        <v>3.3781359573982666E-3</v>
      </c>
      <c r="L102" s="199">
        <f t="shared" si="19"/>
        <v>3.3725496161287074E-3</v>
      </c>
      <c r="M102" s="199">
        <f t="shared" si="19"/>
        <v>3.3699495281902187E-3</v>
      </c>
      <c r="N102" s="199">
        <f t="shared" si="19"/>
        <v>3.3614613268144427E-3</v>
      </c>
      <c r="O102" s="199">
        <f t="shared" si="19"/>
        <v>3.3427096802813908E-3</v>
      </c>
      <c r="P102" s="199">
        <f t="shared" si="19"/>
        <v>3.3385051428417942E-3</v>
      </c>
      <c r="Q102" s="199">
        <f t="shared" si="19"/>
        <v>3.3090481454919863E-3</v>
      </c>
    </row>
    <row r="103" spans="1:17" x14ac:dyDescent="0.25">
      <c r="A103" s="142" t="s">
        <v>267</v>
      </c>
      <c r="B103" s="199">
        <f t="shared" ref="B103:Q103" si="20">IF(B$64=0,0,B$64/B$5)</f>
        <v>1.8569507646828083E-4</v>
      </c>
      <c r="C103" s="199">
        <f t="shared" si="20"/>
        <v>1.8483500852143256E-4</v>
      </c>
      <c r="D103" s="199">
        <f t="shared" si="20"/>
        <v>1.8482519313560403E-4</v>
      </c>
      <c r="E103" s="199">
        <f t="shared" si="20"/>
        <v>1.8313611507114077E-4</v>
      </c>
      <c r="F103" s="199">
        <f t="shared" si="20"/>
        <v>1.8219732022884107E-4</v>
      </c>
      <c r="G103" s="199">
        <f t="shared" si="20"/>
        <v>1.8161820118693661E-4</v>
      </c>
      <c r="H103" s="199">
        <f t="shared" si="20"/>
        <v>1.7985299814911795E-4</v>
      </c>
      <c r="I103" s="199">
        <f t="shared" si="20"/>
        <v>1.7864211492351338E-4</v>
      </c>
      <c r="J103" s="199">
        <f t="shared" si="20"/>
        <v>1.7719489148300562E-4</v>
      </c>
      <c r="K103" s="199">
        <f t="shared" si="20"/>
        <v>1.7677302874214074E-4</v>
      </c>
      <c r="L103" s="199">
        <f t="shared" si="20"/>
        <v>1.7648070348399221E-4</v>
      </c>
      <c r="M103" s="199">
        <f t="shared" si="20"/>
        <v>1.7634464459658245E-4</v>
      </c>
      <c r="N103" s="199">
        <f t="shared" si="20"/>
        <v>1.7590046914459011E-4</v>
      </c>
      <c r="O103" s="199">
        <f t="shared" si="20"/>
        <v>1.7491922226958194E-4</v>
      </c>
      <c r="P103" s="199">
        <f t="shared" si="20"/>
        <v>1.7469920483184992E-4</v>
      </c>
      <c r="Q103" s="199">
        <f t="shared" si="20"/>
        <v>1.7315776224195931E-4</v>
      </c>
    </row>
    <row r="104" spans="1:17" x14ac:dyDescent="0.25">
      <c r="A104" s="127" t="s">
        <v>259</v>
      </c>
      <c r="B104" s="200">
        <f t="shared" ref="B104:Q104" si="21">IF(B$65=0,0,B$65/B$5)</f>
        <v>0.11088258649896388</v>
      </c>
      <c r="C104" s="200">
        <f t="shared" si="21"/>
        <v>0.11038436399220421</v>
      </c>
      <c r="D104" s="200">
        <f t="shared" si="21"/>
        <v>0.11037109494855607</v>
      </c>
      <c r="E104" s="200">
        <f t="shared" si="21"/>
        <v>0.10941752497542276</v>
      </c>
      <c r="F104" s="200">
        <f t="shared" si="21"/>
        <v>0.10888213656223096</v>
      </c>
      <c r="G104" s="200">
        <f t="shared" si="21"/>
        <v>0.10854782592053429</v>
      </c>
      <c r="H104" s="200">
        <f t="shared" si="21"/>
        <v>0.10754156516032853</v>
      </c>
      <c r="I104" s="200">
        <f t="shared" si="21"/>
        <v>0.10683471316067217</v>
      </c>
      <c r="J104" s="200">
        <f t="shared" si="21"/>
        <v>0.1060168686943805</v>
      </c>
      <c r="K104" s="200">
        <f t="shared" si="21"/>
        <v>0.10576910388250853</v>
      </c>
      <c r="L104" s="200">
        <f t="shared" si="21"/>
        <v>0.1055992681500818</v>
      </c>
      <c r="M104" s="200">
        <f t="shared" si="21"/>
        <v>0.10551864280614751</v>
      </c>
      <c r="N104" s="200">
        <f t="shared" si="21"/>
        <v>0.10527047631620177</v>
      </c>
      <c r="O104" s="200">
        <f t="shared" si="21"/>
        <v>0.10470862000345314</v>
      </c>
      <c r="P104" s="200">
        <f t="shared" si="21"/>
        <v>0.10457896677070634</v>
      </c>
      <c r="Q104" s="200">
        <f t="shared" si="21"/>
        <v>0.10369436661347858</v>
      </c>
    </row>
    <row r="105" spans="1:17" x14ac:dyDescent="0.25">
      <c r="A105" s="142" t="s">
        <v>266</v>
      </c>
      <c r="B105" s="199">
        <f t="shared" ref="B105:Q105" si="22">IF(B$66=0,0,B$66/B$5)</f>
        <v>4.5304564526877082E-2</v>
      </c>
      <c r="C105" s="199">
        <f t="shared" si="22"/>
        <v>4.5094731264000321E-2</v>
      </c>
      <c r="D105" s="199">
        <f t="shared" si="22"/>
        <v>4.5092336575949993E-2</v>
      </c>
      <c r="E105" s="199">
        <f t="shared" si="22"/>
        <v>4.4680247318562065E-2</v>
      </c>
      <c r="F105" s="199">
        <f t="shared" si="22"/>
        <v>4.4451206827454966E-2</v>
      </c>
      <c r="G105" s="199">
        <f t="shared" si="22"/>
        <v>4.4309917480953719E-2</v>
      </c>
      <c r="H105" s="199">
        <f t="shared" si="22"/>
        <v>4.3879255793789623E-2</v>
      </c>
      <c r="I105" s="199">
        <f t="shared" si="22"/>
        <v>4.3583833113381147E-2</v>
      </c>
      <c r="J105" s="199">
        <f t="shared" si="22"/>
        <v>4.3230749827640441E-2</v>
      </c>
      <c r="K105" s="199">
        <f t="shared" si="22"/>
        <v>4.3127826755427139E-2</v>
      </c>
      <c r="L105" s="199">
        <f t="shared" si="22"/>
        <v>4.3056507317278822E-2</v>
      </c>
      <c r="M105" s="199">
        <f t="shared" si="22"/>
        <v>4.3023312637261751E-2</v>
      </c>
      <c r="N105" s="199">
        <f t="shared" si="22"/>
        <v>4.2914945868423489E-2</v>
      </c>
      <c r="O105" s="199">
        <f t="shared" si="22"/>
        <v>4.267554823219593E-2</v>
      </c>
      <c r="P105" s="199">
        <f t="shared" si="22"/>
        <v>4.2621869941988418E-2</v>
      </c>
      <c r="Q105" s="199">
        <f t="shared" si="22"/>
        <v>4.2245799738047908E-2</v>
      </c>
    </row>
    <row r="106" spans="1:17" x14ac:dyDescent="0.25">
      <c r="A106" s="142" t="s">
        <v>265</v>
      </c>
      <c r="B106" s="199">
        <f t="shared" ref="B106:Q106" si="23">IF(B$67=0,0,B$67/B$5)</f>
        <v>5.6551846245373469E-3</v>
      </c>
      <c r="C106" s="199">
        <f t="shared" si="23"/>
        <v>5.6443348430194494E-3</v>
      </c>
      <c r="D106" s="199">
        <f t="shared" si="23"/>
        <v>5.6366278614828789E-3</v>
      </c>
      <c r="E106" s="199">
        <f t="shared" si="23"/>
        <v>5.6402038701759277E-3</v>
      </c>
      <c r="F106" s="199">
        <f t="shared" si="23"/>
        <v>5.636800170995558E-3</v>
      </c>
      <c r="G106" s="199">
        <f t="shared" si="23"/>
        <v>5.6306575847724447E-3</v>
      </c>
      <c r="H106" s="199">
        <f t="shared" si="23"/>
        <v>5.6246803699531653E-3</v>
      </c>
      <c r="I106" s="199">
        <f t="shared" si="23"/>
        <v>5.6039967826588804E-3</v>
      </c>
      <c r="J106" s="199">
        <f t="shared" si="23"/>
        <v>5.6062470947142937E-3</v>
      </c>
      <c r="K106" s="199">
        <f t="shared" si="23"/>
        <v>5.5975382719030747E-3</v>
      </c>
      <c r="L106" s="199">
        <f t="shared" si="23"/>
        <v>5.5933538211488483E-3</v>
      </c>
      <c r="M106" s="199">
        <f t="shared" si="23"/>
        <v>5.5898286540008646E-3</v>
      </c>
      <c r="N106" s="199">
        <f t="shared" si="23"/>
        <v>5.5933620458101536E-3</v>
      </c>
      <c r="O106" s="199">
        <f t="shared" si="23"/>
        <v>5.5875466428060771E-3</v>
      </c>
      <c r="P106" s="199">
        <f t="shared" si="23"/>
        <v>5.5825701854478786E-3</v>
      </c>
      <c r="Q106" s="199">
        <f t="shared" si="23"/>
        <v>5.5714557552393228E-3</v>
      </c>
    </row>
    <row r="107" spans="1:17" x14ac:dyDescent="0.25">
      <c r="A107" s="142" t="s">
        <v>264</v>
      </c>
      <c r="B107" s="199">
        <f t="shared" ref="B107:Q107" si="24">IF(B$78=0,0,B$78/B$5)</f>
        <v>5.9922837347549433E-2</v>
      </c>
      <c r="C107" s="199">
        <f t="shared" si="24"/>
        <v>5.964529788518444E-2</v>
      </c>
      <c r="D107" s="199">
        <f t="shared" si="24"/>
        <v>5.9642130511123208E-2</v>
      </c>
      <c r="E107" s="199">
        <f t="shared" si="24"/>
        <v>5.9097073786684759E-2</v>
      </c>
      <c r="F107" s="199">
        <f t="shared" si="24"/>
        <v>5.879412956378044E-2</v>
      </c>
      <c r="G107" s="199">
        <f t="shared" si="24"/>
        <v>5.8607250854808127E-2</v>
      </c>
      <c r="H107" s="199">
        <f t="shared" si="24"/>
        <v>5.8037628996585752E-2</v>
      </c>
      <c r="I107" s="199">
        <f t="shared" si="24"/>
        <v>5.7646883264632132E-2</v>
      </c>
      <c r="J107" s="199">
        <f t="shared" si="24"/>
        <v>5.7179871772025756E-2</v>
      </c>
      <c r="K107" s="199">
        <f t="shared" si="24"/>
        <v>5.7043738855178307E-2</v>
      </c>
      <c r="L107" s="199">
        <f t="shared" si="24"/>
        <v>5.6949407011654143E-2</v>
      </c>
      <c r="M107" s="199">
        <f t="shared" si="24"/>
        <v>5.6905501514884896E-2</v>
      </c>
      <c r="N107" s="199">
        <f t="shared" si="24"/>
        <v>5.6762168401968134E-2</v>
      </c>
      <c r="O107" s="199">
        <f t="shared" si="24"/>
        <v>5.6445525128451142E-2</v>
      </c>
      <c r="P107" s="199">
        <f t="shared" si="24"/>
        <v>5.6374526643270036E-2</v>
      </c>
      <c r="Q107" s="199">
        <f t="shared" si="24"/>
        <v>5.5877111120191357E-2</v>
      </c>
    </row>
    <row r="108" spans="1:17" x14ac:dyDescent="0.25">
      <c r="A108" s="72" t="s">
        <v>258</v>
      </c>
      <c r="B108" s="71">
        <f t="shared" ref="B108:Q108" si="25">IF(B$79=0,0,B$79/B$5)</f>
        <v>3.6642942500390431E-3</v>
      </c>
      <c r="C108" s="71">
        <f t="shared" si="25"/>
        <v>9.6710611580348351E-3</v>
      </c>
      <c r="D108" s="71">
        <f t="shared" si="25"/>
        <v>1.2556416856141752E-2</v>
      </c>
      <c r="E108" s="71">
        <f t="shared" si="25"/>
        <v>2.364688374052103E-2</v>
      </c>
      <c r="F108" s="71">
        <f t="shared" si="25"/>
        <v>3.2590938210235919E-2</v>
      </c>
      <c r="G108" s="71">
        <f t="shared" si="25"/>
        <v>3.8580761301980113E-2</v>
      </c>
      <c r="H108" s="71">
        <f t="shared" si="25"/>
        <v>5.6026308019922831E-2</v>
      </c>
      <c r="I108" s="71">
        <f t="shared" si="25"/>
        <v>7.4855913298400231E-2</v>
      </c>
      <c r="J108" s="71">
        <f t="shared" si="25"/>
        <v>9.0526502173676637E-2</v>
      </c>
      <c r="K108" s="71">
        <f t="shared" si="25"/>
        <v>9.684486255595548E-2</v>
      </c>
      <c r="L108" s="71">
        <f t="shared" si="25"/>
        <v>0.10079026641156055</v>
      </c>
      <c r="M108" s="71">
        <f t="shared" si="25"/>
        <v>0.10270762895092739</v>
      </c>
      <c r="N108" s="71">
        <f t="shared" si="25"/>
        <v>0.10646511889707214</v>
      </c>
      <c r="O108" s="71">
        <f t="shared" si="25"/>
        <v>0.11952648054585638</v>
      </c>
      <c r="P108" s="71">
        <f t="shared" si="25"/>
        <v>0.1239712775321595</v>
      </c>
      <c r="Q108" s="71">
        <f t="shared" si="25"/>
        <v>0.1476178780623302</v>
      </c>
    </row>
    <row r="110" spans="1:17" ht="12.75" x14ac:dyDescent="0.25">
      <c r="A110" s="98" t="s">
        <v>128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53">
        <f>IF(B$5=0,0,B$5/FBT_fec!B$5)</f>
        <v>0.35370936172380313</v>
      </c>
      <c r="C112" s="253">
        <f>IF(C$5=0,0,C$5/FBT_fec!C$5)</f>
        <v>0.35535523004145764</v>
      </c>
      <c r="D112" s="253">
        <f>IF(D$5=0,0,D$5/FBT_fec!D$5)</f>
        <v>0.35537410164997524</v>
      </c>
      <c r="E112" s="253">
        <f>IF(E$5=0,0,E$5/FBT_fec!E$5)</f>
        <v>0.36098925403538135</v>
      </c>
      <c r="F112" s="253">
        <f>IF(F$5=0,0,F$5/FBT_fec!F$5)</f>
        <v>0.36585344270837589</v>
      </c>
      <c r="G112" s="253">
        <f>IF(G$5=0,0,G$5/FBT_fec!G$5)</f>
        <v>0.37041458070969147</v>
      </c>
      <c r="H112" s="253">
        <f>IF(H$5=0,0,H$5/FBT_fec!H$5)</f>
        <v>0.37405008831784919</v>
      </c>
      <c r="I112" s="253">
        <f>IF(I$5=0,0,I$5/FBT_fec!I$5)</f>
        <v>0.38638885160717845</v>
      </c>
      <c r="J112" s="253">
        <f>IF(J$5=0,0,J$5/FBT_fec!J$5)</f>
        <v>0.3895446480216051</v>
      </c>
      <c r="K112" s="253">
        <f>IF(K$5=0,0,K$5/FBT_fec!K$5)</f>
        <v>0.39047428289901254</v>
      </c>
      <c r="L112" s="253">
        <f>IF(L$5=0,0,L$5/FBT_fec!L$5)</f>
        <v>0.39866997739260257</v>
      </c>
      <c r="M112" s="253">
        <f>IF(M$5=0,0,M$5/FBT_fec!M$5)</f>
        <v>0.40701592223936844</v>
      </c>
      <c r="N112" s="253">
        <f>IF(N$5=0,0,N$5/FBT_fec!N$5)</f>
        <v>0.42394294467548921</v>
      </c>
      <c r="O112" s="253">
        <f>IF(O$5=0,0,O$5/FBT_fec!O$5)</f>
        <v>0.43424955918208985</v>
      </c>
      <c r="P112" s="253">
        <f>IF(P$5=0,0,P$5/FBT_fec!P$5)</f>
        <v>0.43479645620683277</v>
      </c>
      <c r="Q112" s="253">
        <f>IF(Q$5=0,0,Q$5/FBT_fec!Q$5)</f>
        <v>0.45670360675116778</v>
      </c>
    </row>
    <row r="113" spans="1:17" x14ac:dyDescent="0.25">
      <c r="A113" s="132" t="s">
        <v>83</v>
      </c>
      <c r="B113" s="282">
        <f>IF(B$6=0,0,B$6/FBT_fec!B$6)</f>
        <v>0.41825258874957372</v>
      </c>
      <c r="C113" s="282">
        <f>IF(C$6=0,0,C$6/FBT_fec!C$6)</f>
        <v>0.41825258874957372</v>
      </c>
      <c r="D113" s="282">
        <f>IF(D$6=0,0,D$6/FBT_fec!D$6)</f>
        <v>0.41825258874957377</v>
      </c>
      <c r="E113" s="282">
        <f>IF(E$6=0,0,E$6/FBT_fec!E$6)</f>
        <v>0.42097854739723961</v>
      </c>
      <c r="F113" s="282">
        <f>IF(F$6=0,0,F$6/FBT_fec!F$6)</f>
        <v>0.42446396377426004</v>
      </c>
      <c r="G113" s="282">
        <f>IF(G$6=0,0,G$6/FBT_fec!G$6)</f>
        <v>0.42838981575943763</v>
      </c>
      <c r="H113" s="282">
        <f>IF(H$6=0,0,H$6/FBT_fec!H$6)</f>
        <v>0.42838981575943763</v>
      </c>
      <c r="I113" s="282">
        <f>IF(I$6=0,0,I$6/FBT_fec!I$6)</f>
        <v>0.43954175016722297</v>
      </c>
      <c r="J113" s="282">
        <f>IF(J$6=0,0,J$6/FBT_fec!J$6)</f>
        <v>0.43954175016722302</v>
      </c>
      <c r="K113" s="282">
        <f>IF(K$6=0,0,K$6/FBT_fec!K$6)</f>
        <v>0.43954175016722291</v>
      </c>
      <c r="L113" s="282">
        <f>IF(L$6=0,0,L$6/FBT_fec!L$6)</f>
        <v>0.44802520986102484</v>
      </c>
      <c r="M113" s="282">
        <f>IF(M$6=0,0,M$6/FBT_fec!M$6)</f>
        <v>0.4570517416320154</v>
      </c>
      <c r="N113" s="282">
        <f>IF(N$6=0,0,N$6/FBT_fec!N$6)</f>
        <v>0.4748605639810366</v>
      </c>
      <c r="O113" s="282">
        <f>IF(O$6=0,0,O$6/FBT_fec!O$6)</f>
        <v>0.48369168107973337</v>
      </c>
      <c r="P113" s="282">
        <f>IF(P$6=0,0,P$6/FBT_fec!P$6)</f>
        <v>0.48369168107973337</v>
      </c>
      <c r="Q113" s="282">
        <f>IF(Q$6=0,0,Q$6/FBT_fec!Q$6)</f>
        <v>0.50357956718577612</v>
      </c>
    </row>
    <row r="114" spans="1:17" x14ac:dyDescent="0.25">
      <c r="A114" s="76" t="s">
        <v>82</v>
      </c>
      <c r="B114" s="281">
        <f>IF(B$7=0,0,B$7/FBT_fec!B$7)</f>
        <v>0.10476716712419555</v>
      </c>
      <c r="C114" s="281">
        <f>IF(C$7=0,0,C$7/FBT_fec!C$7)</f>
        <v>0.10476716712419556</v>
      </c>
      <c r="D114" s="281">
        <f>IF(D$7=0,0,D$7/FBT_fec!D$7)</f>
        <v>0.10476716712419558</v>
      </c>
      <c r="E114" s="281">
        <f>IF(E$7=0,0,E$7/FBT_fec!E$7)</f>
        <v>0.10544998648478213</v>
      </c>
      <c r="F114" s="281">
        <f>IF(F$7=0,0,F$7/FBT_fec!F$7)</f>
        <v>0.10632304073451287</v>
      </c>
      <c r="G114" s="281">
        <f>IF(G$7=0,0,G$7/FBT_fec!G$7)</f>
        <v>0.10730641872690165</v>
      </c>
      <c r="H114" s="281">
        <f>IF(H$7=0,0,H$7/FBT_fec!H$7)</f>
        <v>0.10730641872690164</v>
      </c>
      <c r="I114" s="281">
        <f>IF(I$7=0,0,I$7/FBT_fec!I$7)</f>
        <v>0.11009984214443862</v>
      </c>
      <c r="J114" s="281">
        <f>IF(J$7=0,0,J$7/FBT_fec!J$7)</f>
        <v>0.11009984214443859</v>
      </c>
      <c r="K114" s="281">
        <f>IF(K$7=0,0,K$7/FBT_fec!K$7)</f>
        <v>0.1100998421444386</v>
      </c>
      <c r="L114" s="281">
        <f>IF(L$7=0,0,L$7/FBT_fec!L$7)</f>
        <v>0.1122248452249672</v>
      </c>
      <c r="M114" s="281">
        <f>IF(M$7=0,0,M$7/FBT_fec!M$7)</f>
        <v>0.11448588123057926</v>
      </c>
      <c r="N114" s="281">
        <f>IF(N$7=0,0,N$7/FBT_fec!N$7)</f>
        <v>0.11894677380485606</v>
      </c>
      <c r="O114" s="281">
        <f>IF(O$7=0,0,O$7/FBT_fec!O$7)</f>
        <v>0.12115886082083496</v>
      </c>
      <c r="P114" s="281">
        <f>IF(P$7=0,0,P$7/FBT_fec!P$7)</f>
        <v>0.12115886082083496</v>
      </c>
      <c r="Q114" s="281">
        <f>IF(Q$7=0,0,Q$7/FBT_fec!Q$7)</f>
        <v>0.1261405334833951</v>
      </c>
    </row>
    <row r="115" spans="1:17" x14ac:dyDescent="0.25">
      <c r="A115" s="76" t="s">
        <v>81</v>
      </c>
      <c r="B115" s="281">
        <f>IF(B$8=0,0,B$8/FBT_fec!B$8)</f>
        <v>0.57097218414112283</v>
      </c>
      <c r="C115" s="281">
        <f>IF(C$8=0,0,C$8/FBT_fec!C$8)</f>
        <v>0.57097218414112272</v>
      </c>
      <c r="D115" s="281">
        <f>IF(D$8=0,0,D$8/FBT_fec!D$8)</f>
        <v>0.57097218414112294</v>
      </c>
      <c r="E115" s="281">
        <f>IF(E$8=0,0,E$8/FBT_fec!E$8)</f>
        <v>0.57469349180257534</v>
      </c>
      <c r="F115" s="281">
        <f>IF(F$8=0,0,F$8/FBT_fec!F$8)</f>
        <v>0.5794515634916908</v>
      </c>
      <c r="G115" s="281">
        <f>IF(G$8=0,0,G$8/FBT_fec!G$8)</f>
        <v>0.58481089023081056</v>
      </c>
      <c r="H115" s="281">
        <f>IF(H$8=0,0,H$8/FBT_fec!H$8)</f>
        <v>0.58481089023081056</v>
      </c>
      <c r="I115" s="281">
        <f>IF(I$8=0,0,I$8/FBT_fec!I$8)</f>
        <v>0.60003481117592194</v>
      </c>
      <c r="J115" s="281">
        <f>IF(J$8=0,0,J$8/FBT_fec!J$8)</f>
        <v>0.60003481117592206</v>
      </c>
      <c r="K115" s="281">
        <f>IF(K$8=0,0,K$8/FBT_fec!K$8)</f>
        <v>0.60003481117592194</v>
      </c>
      <c r="L115" s="281">
        <f>IF(L$8=0,0,L$8/FBT_fec!L$8)</f>
        <v>0.61161589791808546</v>
      </c>
      <c r="M115" s="281">
        <f>IF(M$8=0,0,M$8/FBT_fec!M$8)</f>
        <v>0.62393835257619057</v>
      </c>
      <c r="N115" s="281">
        <f>IF(N$8=0,0,N$8/FBT_fec!N$8)</f>
        <v>0.64824983914463385</v>
      </c>
      <c r="O115" s="281">
        <f>IF(O$8=0,0,O$8/FBT_fec!O$8)</f>
        <v>0.66030552595657588</v>
      </c>
      <c r="P115" s="281">
        <f>IF(P$8=0,0,P$8/FBT_fec!P$8)</f>
        <v>0.66030552595657588</v>
      </c>
      <c r="Q115" s="281">
        <f>IF(Q$8=0,0,Q$8/FBT_fec!Q$8)</f>
        <v>0.68745521988164127</v>
      </c>
    </row>
    <row r="116" spans="1:17" x14ac:dyDescent="0.25">
      <c r="A116" s="76" t="s">
        <v>80</v>
      </c>
      <c r="B116" s="281">
        <f>IF(B$9=0,0,B$9/FBT_fec!B$9)</f>
        <v>0.40741222499865437</v>
      </c>
      <c r="C116" s="281">
        <f>IF(C$9=0,0,C$9/FBT_fec!C$9)</f>
        <v>0.40741222499865437</v>
      </c>
      <c r="D116" s="281">
        <f>IF(D$9=0,0,D$9/FBT_fec!D$9)</f>
        <v>0.40741222499865432</v>
      </c>
      <c r="E116" s="281">
        <f>IF(E$9=0,0,E$9/FBT_fec!E$9)</f>
        <v>0.41006753164294829</v>
      </c>
      <c r="F116" s="281">
        <f>IF(F$9=0,0,F$9/FBT_fec!F$9)</f>
        <v>0.41346261222201647</v>
      </c>
      <c r="G116" s="281">
        <f>IF(G$9=0,0,G$9/FBT_fec!G$9)</f>
        <v>0.41728671310105298</v>
      </c>
      <c r="H116" s="281">
        <f>IF(H$9=0,0,H$9/FBT_fec!H$9)</f>
        <v>0.41728671310105298</v>
      </c>
      <c r="I116" s="281">
        <f>IF(I$9=0,0,I$9/FBT_fec!I$9)</f>
        <v>0.42814960918903205</v>
      </c>
      <c r="J116" s="281">
        <f>IF(J$9=0,0,J$9/FBT_fec!J$9)</f>
        <v>0.42814960918903205</v>
      </c>
      <c r="K116" s="281">
        <f>IF(K$9=0,0,K$9/FBT_fec!K$9)</f>
        <v>0.42814960918903211</v>
      </c>
      <c r="L116" s="281">
        <f>IF(L$9=0,0,L$9/FBT_fec!L$9)</f>
        <v>0.43641319268500334</v>
      </c>
      <c r="M116" s="281">
        <f>IF(M$9=0,0,M$9/FBT_fec!M$9)</f>
        <v>0.44520577279511042</v>
      </c>
      <c r="N116" s="281">
        <f>IF(N$9=0,0,N$9/FBT_fec!N$9)</f>
        <v>0.46255302212000265</v>
      </c>
      <c r="O116" s="281">
        <f>IF(O$9=0,0,O$9/FBT_fec!O$9)</f>
        <v>0.47115525235881639</v>
      </c>
      <c r="P116" s="281">
        <f>IF(P$9=0,0,P$9/FBT_fec!P$9)</f>
        <v>0.47115525235881645</v>
      </c>
      <c r="Q116" s="281">
        <f>IF(Q$9=0,0,Q$9/FBT_fec!Q$9)</f>
        <v>0.49052767980321438</v>
      </c>
    </row>
    <row r="117" spans="1:17" x14ac:dyDescent="0.25">
      <c r="A117" s="129" t="s">
        <v>79</v>
      </c>
      <c r="B117" s="280">
        <f>IF(B$10=0,0,B$10/FBT_fec!B$10)</f>
        <v>0.62992474263636078</v>
      </c>
      <c r="C117" s="280">
        <f>IF(C$10=0,0,C$10/FBT_fec!C$10)</f>
        <v>0.62992474263636078</v>
      </c>
      <c r="D117" s="280">
        <f>IF(D$10=0,0,D$10/FBT_fec!D$10)</f>
        <v>0.62992474263636078</v>
      </c>
      <c r="E117" s="280">
        <f>IF(E$10=0,0,E$10/FBT_fec!E$10)</f>
        <v>0.63403027323140604</v>
      </c>
      <c r="F117" s="280">
        <f>IF(F$10=0,0,F$10/FBT_fec!F$10)</f>
        <v>0.63927961315979498</v>
      </c>
      <c r="G117" s="280">
        <f>IF(G$10=0,0,G$10/FBT_fec!G$10)</f>
        <v>0.64519228738563739</v>
      </c>
      <c r="H117" s="280">
        <f>IF(H$10=0,0,H$10/FBT_fec!H$10)</f>
        <v>0.64519228738563728</v>
      </c>
      <c r="I117" s="280">
        <f>IF(I$10=0,0,I$10/FBT_fec!I$10)</f>
        <v>0.66198806964899071</v>
      </c>
      <c r="J117" s="280">
        <f>IF(J$10=0,0,J$10/FBT_fec!J$10)</f>
        <v>0.66198806964899082</v>
      </c>
      <c r="K117" s="280">
        <f>IF(K$10=0,0,K$10/FBT_fec!K$10)</f>
        <v>0.66198806964899082</v>
      </c>
      <c r="L117" s="280">
        <f>IF(L$10=0,0,L$10/FBT_fec!L$10)</f>
        <v>0.67476489711648002</v>
      </c>
      <c r="M117" s="280">
        <f>IF(M$10=0,0,M$10/FBT_fec!M$10)</f>
        <v>0.68835963832236091</v>
      </c>
      <c r="N117" s="280">
        <f>IF(N$10=0,0,N$10/FBT_fec!N$10)</f>
        <v>0.71518127227423289</v>
      </c>
      <c r="O117" s="280">
        <f>IF(O$10=0,0,O$10/FBT_fec!O$10)</f>
        <v>0.72848170200311813</v>
      </c>
      <c r="P117" s="280">
        <f>IF(P$10=0,0,P$10/FBT_fec!P$10)</f>
        <v>0.72848170200311835</v>
      </c>
      <c r="Q117" s="280">
        <f>IF(Q$10=0,0,Q$10/FBT_fec!Q$10)</f>
        <v>0.75843458663291619</v>
      </c>
    </row>
    <row r="118" spans="1:17" x14ac:dyDescent="0.25">
      <c r="A118" s="127" t="s">
        <v>263</v>
      </c>
      <c r="B118" s="305">
        <f>IF(B$15=0,0,B$15/FBT_fec!B$15)</f>
        <v>0.48719336193055185</v>
      </c>
      <c r="C118" s="305">
        <f>IF(C$15=0,0,C$15/FBT_fec!C$15)</f>
        <v>0.49062921185975922</v>
      </c>
      <c r="D118" s="305">
        <f>IF(D$15=0,0,D$15/FBT_fec!D$15)</f>
        <v>0.49088021452974656</v>
      </c>
      <c r="E118" s="305">
        <f>IF(E$15=0,0,E$15/FBT_fec!E$15)</f>
        <v>0.49534630567572546</v>
      </c>
      <c r="F118" s="305">
        <f>IF(F$15=0,0,F$15/FBT_fec!F$15)</f>
        <v>0.50005515964956504</v>
      </c>
      <c r="G118" s="305">
        <f>IF(G$15=0,0,G$15/FBT_fec!G$15)</f>
        <v>0.50587448499012688</v>
      </c>
      <c r="H118" s="305">
        <f>IF(H$15=0,0,H$15/FBT_fec!H$15)</f>
        <v>0.50717960840470422</v>
      </c>
      <c r="I118" s="305">
        <f>IF(I$15=0,0,I$15/FBT_fec!I$15)</f>
        <v>0.52175118427102907</v>
      </c>
      <c r="J118" s="305">
        <f>IF(J$15=0,0,J$15/FBT_fec!J$15)</f>
        <v>0.52116009345357417</v>
      </c>
      <c r="K118" s="305">
        <f>IF(K$15=0,0,K$15/FBT_fec!K$15)</f>
        <v>0.52235729311247092</v>
      </c>
      <c r="L118" s="305">
        <f>IF(L$15=0,0,L$15/FBT_fec!L$15)</f>
        <v>0.53310116587477274</v>
      </c>
      <c r="M118" s="305">
        <f>IF(M$15=0,0,M$15/FBT_fec!M$15)</f>
        <v>0.54451032612233019</v>
      </c>
      <c r="N118" s="305">
        <f>IF(N$15=0,0,N$15/FBT_fec!N$15)</f>
        <v>0.56566764907186484</v>
      </c>
      <c r="O118" s="305">
        <f>IF(O$15=0,0,O$15/FBT_fec!O$15)</f>
        <v>0.57684404699278213</v>
      </c>
      <c r="P118" s="305">
        <f>IF(P$15=0,0,P$15/FBT_fec!P$15)</f>
        <v>0.57703268205959402</v>
      </c>
      <c r="Q118" s="305">
        <f>IF(Q$15=0,0,Q$15/FBT_fec!Q$15)</f>
        <v>0.60105178260348002</v>
      </c>
    </row>
    <row r="119" spans="1:17" x14ac:dyDescent="0.25">
      <c r="A119" s="127" t="s">
        <v>262</v>
      </c>
      <c r="B119" s="305">
        <f>IF(B$24=0,0,B$24/FBT_fec!B$24)</f>
        <v>0.25420363853745964</v>
      </c>
      <c r="C119" s="305">
        <f>IF(C$24=0,0,C$24/FBT_fec!C$24)</f>
        <v>0.25656721750142392</v>
      </c>
      <c r="D119" s="305">
        <f>IF(D$24=0,0,D$24/FBT_fec!D$24)</f>
        <v>0.25673988646045998</v>
      </c>
      <c r="E119" s="305">
        <f>IF(E$24=0,0,E$24/FBT_fec!E$24)</f>
        <v>0.25928462799657731</v>
      </c>
      <c r="F119" s="305">
        <f>IF(F$24=0,0,F$24/FBT_fec!F$24)</f>
        <v>0.2618493914993914</v>
      </c>
      <c r="G119" s="305">
        <f>IF(G$24=0,0,G$24/FBT_fec!G$24)</f>
        <v>0.26509282896152164</v>
      </c>
      <c r="H119" s="305">
        <f>IF(H$24=0,0,H$24/FBT_fec!H$24)</f>
        <v>0.26599064531311756</v>
      </c>
      <c r="I119" s="305">
        <f>IF(I$24=0,0,I$24/FBT_fec!I$24)</f>
        <v>0.27385643168479901</v>
      </c>
      <c r="J119" s="305">
        <f>IF(J$24=0,0,J$24/FBT_fec!J$24)</f>
        <v>0.27344981036817756</v>
      </c>
      <c r="K119" s="305">
        <f>IF(K$24=0,0,K$24/FBT_fec!K$24)</f>
        <v>0.27427338415275376</v>
      </c>
      <c r="L119" s="305">
        <f>IF(L$24=0,0,L$24/FBT_fec!L$24)</f>
        <v>0.28002246193416092</v>
      </c>
      <c r="M119" s="305">
        <f>IF(M$24=0,0,M$24/FBT_fec!M$24)</f>
        <v>0.28612410084838175</v>
      </c>
      <c r="N119" s="305">
        <f>IF(N$24=0,0,N$24/FBT_fec!N$24)</f>
        <v>0.29723201878322009</v>
      </c>
      <c r="O119" s="305">
        <f>IF(O$24=0,0,O$24/FBT_fec!O$24)</f>
        <v>0.30321135538788657</v>
      </c>
      <c r="P119" s="305">
        <f>IF(P$24=0,0,P$24/FBT_fec!P$24)</f>
        <v>0.30334112062355423</v>
      </c>
      <c r="Q119" s="305">
        <f>IF(Q$24=0,0,Q$24/FBT_fec!Q$24)</f>
        <v>0.31601534007448712</v>
      </c>
    </row>
    <row r="120" spans="1:17" x14ac:dyDescent="0.25">
      <c r="A120" s="127" t="s">
        <v>261</v>
      </c>
      <c r="B120" s="305">
        <f>IF(B$33=0,0,B$33/FBT_fec!B$33)</f>
        <v>0.32275961466034636</v>
      </c>
      <c r="C120" s="305">
        <f>IF(C$33=0,0,C$33/FBT_fec!C$33)</f>
        <v>0.32363935528024118</v>
      </c>
      <c r="D120" s="305">
        <f>IF(D$33=0,0,D$33/FBT_fec!D$33)</f>
        <v>0.32321461007717456</v>
      </c>
      <c r="E120" s="305">
        <f>IF(E$33=0,0,E$33/FBT_fec!E$33)</f>
        <v>0.32852991555762079</v>
      </c>
      <c r="F120" s="305">
        <f>IF(F$33=0,0,F$33/FBT_fec!F$33)</f>
        <v>0.33275579765810726</v>
      </c>
      <c r="G120" s="305">
        <f>IF(G$33=0,0,G$33/FBT_fec!G$33)</f>
        <v>0.33653716893078461</v>
      </c>
      <c r="H120" s="305">
        <f>IF(H$33=0,0,H$33/FBT_fec!H$33)</f>
        <v>0.33947942318488333</v>
      </c>
      <c r="I120" s="305">
        <f>IF(I$33=0,0,I$33/FBT_fec!I$33)</f>
        <v>0.34938826204559298</v>
      </c>
      <c r="J120" s="305">
        <f>IF(J$33=0,0,J$33/FBT_fec!J$33)</f>
        <v>0.35238330387649186</v>
      </c>
      <c r="K120" s="305">
        <f>IF(K$33=0,0,K$33/FBT_fec!K$33)</f>
        <v>0.35267555097927916</v>
      </c>
      <c r="L120" s="305">
        <f>IF(L$33=0,0,L$33/FBT_fec!L$33)</f>
        <v>0.35980870807505427</v>
      </c>
      <c r="M120" s="305">
        <f>IF(M$33=0,0,M$33/FBT_fec!M$33)</f>
        <v>0.36710959898877615</v>
      </c>
      <c r="N120" s="305">
        <f>IF(N$33=0,0,N$33/FBT_fec!N$33)</f>
        <v>0.38261869759181966</v>
      </c>
      <c r="O120" s="305">
        <f>IF(O$33=0,0,O$33/FBT_fec!O$33)</f>
        <v>0.3915131860887644</v>
      </c>
      <c r="P120" s="305">
        <f>IF(P$33=0,0,P$33/FBT_fec!P$33)</f>
        <v>0.39165712662964058</v>
      </c>
      <c r="Q120" s="305">
        <f>IF(Q$33=0,0,Q$33/FBT_fec!Q$33)</f>
        <v>0.41057166440448495</v>
      </c>
    </row>
    <row r="121" spans="1:17" x14ac:dyDescent="0.25">
      <c r="A121" s="127" t="s">
        <v>260</v>
      </c>
      <c r="B121" s="305">
        <f>IF(B$44=0,0,B$44/FBT_fec!B$44)</f>
        <v>0.32220476407919524</v>
      </c>
      <c r="C121" s="305">
        <f>IF(C$44=0,0,C$44/FBT_fec!C$44)</f>
        <v>0.32460142412871157</v>
      </c>
      <c r="D121" s="305">
        <f>IF(D$44=0,0,D$44/FBT_fec!D$44)</f>
        <v>0.32455114757687781</v>
      </c>
      <c r="E121" s="305">
        <f>IF(E$44=0,0,E$44/FBT_fec!E$44)</f>
        <v>0.32887932234220735</v>
      </c>
      <c r="F121" s="305">
        <f>IF(F$44=0,0,F$44/FBT_fec!F$44)</f>
        <v>0.33264840718361249</v>
      </c>
      <c r="G121" s="305">
        <f>IF(G$44=0,0,G$44/FBT_fec!G$44)</f>
        <v>0.33674154258115269</v>
      </c>
      <c r="H121" s="305">
        <f>IF(H$44=0,0,H$44/FBT_fec!H$44)</f>
        <v>0.3388538600537585</v>
      </c>
      <c r="I121" s="305">
        <f>IF(I$44=0,0,I$44/FBT_fec!I$44)</f>
        <v>0.34896189632704844</v>
      </c>
      <c r="J121" s="305">
        <f>IF(J$44=0,0,J$44/FBT_fec!J$44)</f>
        <v>0.34999959863795721</v>
      </c>
      <c r="K121" s="305">
        <f>IF(K$44=0,0,K$44/FBT_fec!K$44)</f>
        <v>0.350828112460635</v>
      </c>
      <c r="L121" s="305">
        <f>IF(L$44=0,0,L$44/FBT_fec!L$44)</f>
        <v>0.3581333698939802</v>
      </c>
      <c r="M121" s="305">
        <f>IF(M$44=0,0,M$44/FBT_fec!M$44)</f>
        <v>0.3657601059353659</v>
      </c>
      <c r="N121" s="305">
        <f>IF(N$44=0,0,N$44/FBT_fec!N$44)</f>
        <v>0.38053267866197243</v>
      </c>
      <c r="O121" s="305">
        <f>IF(O$44=0,0,O$44/FBT_fec!O$44)</f>
        <v>0.38880980365436124</v>
      </c>
      <c r="P121" s="305">
        <f>IF(P$44=0,0,P$44/FBT_fec!P$44)</f>
        <v>0.38898546130966066</v>
      </c>
      <c r="Q121" s="305">
        <f>IF(Q$44=0,0,Q$44/FBT_fec!Q$44)</f>
        <v>0.40644468912063447</v>
      </c>
    </row>
    <row r="122" spans="1:17" x14ac:dyDescent="0.25">
      <c r="A122" s="127" t="s">
        <v>259</v>
      </c>
      <c r="B122" s="305">
        <f>IF(B$65=0,0,B$65/FBT_fec!B$65)</f>
        <v>0.45138175459941815</v>
      </c>
      <c r="C122" s="305">
        <f>IF(C$65=0,0,C$65/FBT_fec!C$65)</f>
        <v>0.45144450303417999</v>
      </c>
      <c r="D122" s="305">
        <f>IF(D$65=0,0,D$65/FBT_fec!D$65)</f>
        <v>0.45141420763112339</v>
      </c>
      <c r="E122" s="305">
        <f>IF(E$65=0,0,E$65/FBT_fec!E$65)</f>
        <v>0.45458516487505074</v>
      </c>
      <c r="F122" s="305">
        <f>IF(F$65=0,0,F$65/FBT_fec!F$65)</f>
        <v>0.45845622953344717</v>
      </c>
      <c r="G122" s="305">
        <f>IF(G$65=0,0,G$65/FBT_fec!G$65)</f>
        <v>0.46274666868746517</v>
      </c>
      <c r="H122" s="305">
        <f>IF(H$65=0,0,H$65/FBT_fec!H$65)</f>
        <v>0.4629565280993661</v>
      </c>
      <c r="I122" s="305">
        <f>IF(I$65=0,0,I$65/FBT_fec!I$65)</f>
        <v>0.47508473198178119</v>
      </c>
      <c r="J122" s="305">
        <f>IF(J$65=0,0,J$65/FBT_fec!J$65)</f>
        <v>0.47529835652370356</v>
      </c>
      <c r="K122" s="305">
        <f>IF(K$65=0,0,K$65/FBT_fec!K$65)</f>
        <v>0.47531920135892991</v>
      </c>
      <c r="L122" s="305">
        <f>IF(L$65=0,0,L$65/FBT_fec!L$65)</f>
        <v>0.48451646251752195</v>
      </c>
      <c r="M122" s="305">
        <f>IF(M$65=0,0,M$65/FBT_fec!M$65)</f>
        <v>0.4942818840767681</v>
      </c>
      <c r="N122" s="305">
        <f>IF(N$65=0,0,N$65/FBT_fec!N$65)</f>
        <v>0.51362729871031654</v>
      </c>
      <c r="O122" s="305">
        <f>IF(O$65=0,0,O$65/FBT_fec!O$65)</f>
        <v>0.5233062480135251</v>
      </c>
      <c r="P122" s="305">
        <f>IF(P$65=0,0,P$65/FBT_fec!P$65)</f>
        <v>0.52331651472559293</v>
      </c>
      <c r="Q122" s="305">
        <f>IF(Q$65=0,0,Q$65/FBT_fec!Q$65)</f>
        <v>0.54503413483087459</v>
      </c>
    </row>
    <row r="123" spans="1:17" x14ac:dyDescent="0.25">
      <c r="A123" s="72" t="s">
        <v>258</v>
      </c>
      <c r="B123" s="304">
        <f>IF(B$79=0,0,B$79/FBT_fec!B$79)</f>
        <v>0.43355782222146683</v>
      </c>
      <c r="C123" s="304">
        <f>IF(C$79=0,0,C$79/FBT_fec!C$79)</f>
        <v>0.43355782222146683</v>
      </c>
      <c r="D123" s="304">
        <f>IF(D$79=0,0,D$79/FBT_fec!D$79)</f>
        <v>0.43355782222146683</v>
      </c>
      <c r="E123" s="304">
        <f>IF(E$79=0,0,E$79/FBT_fec!E$79)</f>
        <v>0.43638353263316121</v>
      </c>
      <c r="F123" s="304">
        <f>IF(F$79=0,0,F$79/FBT_fec!F$79)</f>
        <v>0.43999649182242462</v>
      </c>
      <c r="G123" s="304">
        <f>IF(G$79=0,0,G$79/FBT_fec!G$79)</f>
        <v>0.44406600360272475</v>
      </c>
      <c r="H123" s="304">
        <f>IF(H$79=0,0,H$79/FBT_fec!H$79)</f>
        <v>0.44406600360272475</v>
      </c>
      <c r="I123" s="304">
        <f>IF(I$79=0,0,I$79/FBT_fec!I$79)</f>
        <v>0.45562602385233281</v>
      </c>
      <c r="J123" s="304">
        <f>IF(J$79=0,0,J$79/FBT_fec!J$79)</f>
        <v>0.45562602385233292</v>
      </c>
      <c r="K123" s="304">
        <f>IF(K$79=0,0,K$79/FBT_fec!K$79)</f>
        <v>0.45562602385233281</v>
      </c>
      <c r="L123" s="304">
        <f>IF(L$79=0,0,L$79/FBT_fec!L$79)</f>
        <v>0.46441992114952463</v>
      </c>
      <c r="M123" s="304">
        <f>IF(M$79=0,0,M$79/FBT_fec!M$79)</f>
        <v>0.47377676331168206</v>
      </c>
      <c r="N123" s="304">
        <f>IF(N$79=0,0,N$79/FBT_fec!N$79)</f>
        <v>0.49223726885703722</v>
      </c>
      <c r="O123" s="304">
        <f>IF(O$79=0,0,O$79/FBT_fec!O$79)</f>
        <v>0.50139154548337084</v>
      </c>
      <c r="P123" s="304">
        <f>IF(P$79=0,0,P$79/FBT_fec!P$79)</f>
        <v>0.50139154548337073</v>
      </c>
      <c r="Q123" s="304">
        <f>IF(Q$79=0,0,Q$79/FBT_fec!Q$79)</f>
        <v>0.52200719454486932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Summary"</f>
        <v>PL: Industry Summary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x14ac:dyDescent="0.25">
      <c r="A3" s="31" t="s">
        <v>78</v>
      </c>
      <c r="B3" s="46">
        <f>ISI!B$3+NFM!B$3+CHI!B$3+NMM!B$3+PPA!B$3+FBT!B$3+TRE!B$3+MAE!B$3+TEL!B$3+WWP!B$3+OIS!B$3</f>
        <v>35996.452097372996</v>
      </c>
      <c r="C3" s="46">
        <f>ISI!C$3+NFM!C$3+CHI!C$3+NMM!C$3+PPA!C$3+FBT!C$3+TRE!C$3+MAE!C$3+TEL!C$3+WWP!C$3+OIS!C$3</f>
        <v>33067.885665226051</v>
      </c>
      <c r="D3" s="46">
        <f>ISI!D$3+NFM!D$3+CHI!D$3+NMM!D$3+PPA!D$3+FBT!D$3+TRE!D$3+MAE!D$3+TEL!D$3+WWP!D$3+OIS!D$3</f>
        <v>33590.031038907728</v>
      </c>
      <c r="E3" s="46">
        <f>ISI!E$3+NFM!E$3+CHI!E$3+NMM!E$3+PPA!E$3+FBT!E$3+TRE!E$3+MAE!E$3+TEL!E$3+WWP!E$3+OIS!E$3</f>
        <v>37639.50899159212</v>
      </c>
      <c r="F3" s="46">
        <f>ISI!F$3+NFM!F$3+CHI!F$3+NMM!F$3+PPA!F$3+FBT!F$3+TRE!F$3+MAE!F$3+TEL!F$3+WWP!F$3+OIS!F$3</f>
        <v>40693.071039159047</v>
      </c>
      <c r="G3" s="46">
        <f>ISI!G$3+NFM!G$3+CHI!G$3+NMM!G$3+PPA!G$3+FBT!G$3+TRE!G$3+MAE!G$3+TEL!G$3+WWP!G$3+OIS!G$3</f>
        <v>42071.532315538891</v>
      </c>
      <c r="H3" s="46">
        <f>ISI!H$3+NFM!H$3+CHI!H$3+NMM!H$3+PPA!H$3+FBT!H$3+TRE!H$3+MAE!H$3+TEL!H$3+WWP!H$3+OIS!H$3</f>
        <v>46713.881365455083</v>
      </c>
      <c r="I3" s="46">
        <f>ISI!I$3+NFM!I$3+CHI!I$3+NMM!I$3+PPA!I$3+FBT!I$3+TRE!I$3+MAE!I$3+TEL!I$3+WWP!I$3+OIS!I$3</f>
        <v>49562.896598864994</v>
      </c>
      <c r="J3" s="46">
        <f>ISI!J$3+NFM!J$3+CHI!J$3+NMM!J$3+PPA!J$3+FBT!J$3+TRE!J$3+MAE!J$3+TEL!J$3+WWP!J$3+OIS!J$3</f>
        <v>49692.782868515198</v>
      </c>
      <c r="K3" s="46">
        <f>ISI!K$3+NFM!K$3+CHI!K$3+NMM!K$3+PPA!K$3+FBT!K$3+TRE!K$3+MAE!K$3+TEL!K$3+WWP!K$3+OIS!K$3</f>
        <v>53537.911784670396</v>
      </c>
      <c r="L3" s="46">
        <f>ISI!L$3+NFM!L$3+CHI!L$3+NMM!L$3+PPA!L$3+FBT!L$3+TRE!L$3+MAE!L$3+TEL!L$3+WWP!L$3+OIS!L$3</f>
        <v>51909.457088884985</v>
      </c>
      <c r="M3" s="46">
        <f>ISI!M$3+NFM!M$3+CHI!M$3+NMM!M$3+PPA!M$3+FBT!M$3+TRE!M$3+MAE!M$3+TEL!M$3+WWP!M$3+OIS!M$3</f>
        <v>55209.148148781213</v>
      </c>
      <c r="N3" s="46">
        <f>ISI!N$3+NFM!N$3+CHI!N$3+NMM!N$3+PPA!N$3+FBT!N$3+TRE!N$3+MAE!N$3+TEL!N$3+WWP!N$3+OIS!N$3</f>
        <v>56736.447541480651</v>
      </c>
      <c r="O3" s="46">
        <f>ISI!O$3+NFM!O$3+CHI!O$3+NMM!O$3+PPA!O$3+FBT!O$3+TRE!O$3+MAE!O$3+TEL!O$3+WWP!O$3+OIS!O$3</f>
        <v>56034.089456600035</v>
      </c>
      <c r="P3" s="46">
        <f>ISI!P$3+NFM!P$3+CHI!P$3+NMM!P$3+PPA!P$3+FBT!P$3+TRE!P$3+MAE!P$3+TEL!P$3+WWP!P$3+OIS!P$3</f>
        <v>61288.95965527909</v>
      </c>
      <c r="Q3" s="46">
        <f>ISI!Q$3+NFM!Q$3+CHI!Q$3+NMM!Q$3+PPA!Q$3+FBT!Q$3+TRE!Q$3+MAE!Q$3+TEL!Q$3+WWP!Q$3+OIS!Q$3</f>
        <v>65894.880071430496</v>
      </c>
    </row>
    <row r="4" spans="1:17" x14ac:dyDescent="0.25">
      <c r="A4" s="18" t="s">
        <v>13</v>
      </c>
      <c r="B4" s="35">
        <f>ISI!B$3</f>
        <v>1246.0748802475807</v>
      </c>
      <c r="C4" s="35">
        <f>ISI!C$3</f>
        <v>679.19412420061656</v>
      </c>
      <c r="D4" s="35">
        <f>ISI!D$3</f>
        <v>769.13288870973906</v>
      </c>
      <c r="E4" s="35">
        <f>ISI!E$3</f>
        <v>769.79038661933873</v>
      </c>
      <c r="F4" s="35">
        <f>ISI!F$3</f>
        <v>1514.9163964261604</v>
      </c>
      <c r="G4" s="35">
        <f>ISI!G$3</f>
        <v>1325.2917122585579</v>
      </c>
      <c r="H4" s="35">
        <f>ISI!H$3</f>
        <v>2038.42635473262</v>
      </c>
      <c r="I4" s="35">
        <f>ISI!I$3</f>
        <v>2296.9994558804237</v>
      </c>
      <c r="J4" s="35">
        <f>ISI!J$3</f>
        <v>1325.6412291528857</v>
      </c>
      <c r="K4" s="35">
        <f>ISI!K$3</f>
        <v>988.4444196377375</v>
      </c>
      <c r="L4" s="35">
        <f>ISI!L$3</f>
        <v>926.15095855958805</v>
      </c>
      <c r="M4" s="35">
        <f>ISI!M$3</f>
        <v>1360.0441455937175</v>
      </c>
      <c r="N4" s="35">
        <f>ISI!N$3</f>
        <v>1353.332148706334</v>
      </c>
      <c r="O4" s="35">
        <f>ISI!O$3</f>
        <v>1254.2109239807644</v>
      </c>
      <c r="P4" s="35">
        <f>ISI!P$3</f>
        <v>1556.1536727587693</v>
      </c>
      <c r="Q4" s="35">
        <f>ISI!Q$3</f>
        <v>1620.374639267282</v>
      </c>
    </row>
    <row r="5" spans="1:17" x14ac:dyDescent="0.25">
      <c r="A5" s="23" t="s">
        <v>12</v>
      </c>
      <c r="B5" s="37">
        <f>NFM!B$3</f>
        <v>259.83288190538303</v>
      </c>
      <c r="C5" s="37">
        <f>NFM!C$3</f>
        <v>141.62629346093948</v>
      </c>
      <c r="D5" s="37">
        <f>NFM!D$3</f>
        <v>160.38042192292383</v>
      </c>
      <c r="E5" s="37">
        <f>NFM!E$3</f>
        <v>160.51752409824741</v>
      </c>
      <c r="F5" s="37">
        <f>NFM!F$3</f>
        <v>315.89200566415258</v>
      </c>
      <c r="G5" s="37">
        <f>NFM!G$3</f>
        <v>276.3512614049659</v>
      </c>
      <c r="H5" s="37">
        <f>NFM!H$3</f>
        <v>425.05486844965969</v>
      </c>
      <c r="I5" s="37">
        <f>NFM!I$3</f>
        <v>478.97281119889243</v>
      </c>
      <c r="J5" s="37">
        <f>NFM!J$3</f>
        <v>276.42414304584264</v>
      </c>
      <c r="K5" s="37">
        <f>NFM!K$3</f>
        <v>377.46142927846557</v>
      </c>
      <c r="L5" s="37">
        <f>NFM!L$3</f>
        <v>314.90613032539483</v>
      </c>
      <c r="M5" s="37">
        <f>NFM!M$3</f>
        <v>477.36567720511101</v>
      </c>
      <c r="N5" s="37">
        <f>NFM!N$3</f>
        <v>467.62576450174828</v>
      </c>
      <c r="O5" s="37">
        <f>NFM!O$3</f>
        <v>424.52720573424102</v>
      </c>
      <c r="P5" s="37">
        <f>NFM!P$3</f>
        <v>536.10437142928356</v>
      </c>
      <c r="Q5" s="37">
        <f>NFM!Q$3</f>
        <v>621.1913886955698</v>
      </c>
    </row>
    <row r="6" spans="1:17" x14ac:dyDescent="0.25">
      <c r="A6" s="21" t="s">
        <v>44</v>
      </c>
      <c r="B6" s="35">
        <f>NFM!B$4</f>
        <v>0</v>
      </c>
      <c r="C6" s="35">
        <f>NFM!C$4</f>
        <v>0</v>
      </c>
      <c r="D6" s="35">
        <f>NFM!D$4</f>
        <v>0</v>
      </c>
      <c r="E6" s="35">
        <f>NFM!E$4</f>
        <v>0</v>
      </c>
      <c r="F6" s="35">
        <f>NFM!F$4</f>
        <v>0</v>
      </c>
      <c r="G6" s="35">
        <f>NFM!G$4</f>
        <v>0</v>
      </c>
      <c r="H6" s="35">
        <f>NFM!H$4</f>
        <v>0</v>
      </c>
      <c r="I6" s="35">
        <f>NFM!I$4</f>
        <v>0</v>
      </c>
      <c r="J6" s="35">
        <f>NFM!J$4</f>
        <v>0</v>
      </c>
      <c r="K6" s="35">
        <f>NFM!K$4</f>
        <v>0</v>
      </c>
      <c r="L6" s="35">
        <f>NFM!L$4</f>
        <v>0</v>
      </c>
      <c r="M6" s="35">
        <f>NFM!M$4</f>
        <v>0</v>
      </c>
      <c r="N6" s="35">
        <f>NFM!N$4</f>
        <v>0</v>
      </c>
      <c r="O6" s="35">
        <f>NFM!O$4</f>
        <v>0</v>
      </c>
      <c r="P6" s="35">
        <f>NFM!P$4</f>
        <v>0</v>
      </c>
      <c r="Q6" s="35">
        <f>NFM!Q$4</f>
        <v>0</v>
      </c>
    </row>
    <row r="7" spans="1:17" x14ac:dyDescent="0.25">
      <c r="A7" s="21" t="s">
        <v>59</v>
      </c>
      <c r="B7" s="35">
        <f>NFM!B$5</f>
        <v>8.115951712613807</v>
      </c>
      <c r="C7" s="35">
        <f>NFM!C$5</f>
        <v>4.4237363282758713</v>
      </c>
      <c r="D7" s="35">
        <f>NFM!D$5</f>
        <v>5.0095267020479133</v>
      </c>
      <c r="E7" s="35">
        <f>NFM!E$5</f>
        <v>5.013809126298689</v>
      </c>
      <c r="F7" s="35">
        <f>NFM!F$5</f>
        <v>9.8669739009575093</v>
      </c>
      <c r="G7" s="35">
        <f>NFM!G$5</f>
        <v>8.6319078510599851</v>
      </c>
      <c r="H7" s="35">
        <f>NFM!H$5</f>
        <v>13.276706020622337</v>
      </c>
      <c r="I7" s="35">
        <f>NFM!I$5</f>
        <v>14.960847829724065</v>
      </c>
      <c r="J7" s="35">
        <f>NFM!J$5</f>
        <v>8.6341843292091482</v>
      </c>
      <c r="K7" s="35">
        <f>NFM!K$5</f>
        <v>4.1740053407839337</v>
      </c>
      <c r="L7" s="35">
        <f>NFM!L$5</f>
        <v>2.9570888849829373</v>
      </c>
      <c r="M7" s="35">
        <f>NFM!M$5</f>
        <v>4.471540822171562</v>
      </c>
      <c r="N7" s="35">
        <f>NFM!N$5</f>
        <v>4.3789088151187912</v>
      </c>
      <c r="O7" s="35">
        <f>NFM!O$5</f>
        <v>1.460974572280499</v>
      </c>
      <c r="P7" s="35">
        <f>NFM!P$5</f>
        <v>2.5293601240779822</v>
      </c>
      <c r="Q7" s="35">
        <f>NFM!Q$5</f>
        <v>3.6222152276299129</v>
      </c>
    </row>
    <row r="8" spans="1:17" x14ac:dyDescent="0.25">
      <c r="A8" s="21" t="s">
        <v>42</v>
      </c>
      <c r="B8" s="35">
        <f>NFM!B$8</f>
        <v>243.60097848015545</v>
      </c>
      <c r="C8" s="35">
        <f>NFM!C$8</f>
        <v>132.77882080438775</v>
      </c>
      <c r="D8" s="35">
        <f>NFM!D$8</f>
        <v>150.36136851882802</v>
      </c>
      <c r="E8" s="35">
        <f>NFM!E$8</f>
        <v>150.48990584565004</v>
      </c>
      <c r="F8" s="35">
        <f>NFM!F$8</f>
        <v>296.15805786223757</v>
      </c>
      <c r="G8" s="35">
        <f>NFM!G$8</f>
        <v>259.08744570284591</v>
      </c>
      <c r="H8" s="35">
        <f>NFM!H$8</f>
        <v>398.50145640841504</v>
      </c>
      <c r="I8" s="35">
        <f>NFM!I$8</f>
        <v>449.05111553944431</v>
      </c>
      <c r="J8" s="35">
        <f>NFM!J$8</f>
        <v>259.15577438742434</v>
      </c>
      <c r="K8" s="35">
        <f>NFM!K$8</f>
        <v>369.1134185968977</v>
      </c>
      <c r="L8" s="35">
        <f>NFM!L$8</f>
        <v>308.99195255542895</v>
      </c>
      <c r="M8" s="35">
        <f>NFM!M$8</f>
        <v>468.42259556076789</v>
      </c>
      <c r="N8" s="35">
        <f>NFM!N$8</f>
        <v>458.8679468715107</v>
      </c>
      <c r="O8" s="35">
        <f>NFM!O$8</f>
        <v>421.60525658968004</v>
      </c>
      <c r="P8" s="35">
        <f>NFM!P$8</f>
        <v>531.0456511811276</v>
      </c>
      <c r="Q8" s="35">
        <f>NFM!Q$8</f>
        <v>613.94695824030998</v>
      </c>
    </row>
    <row r="9" spans="1:17" x14ac:dyDescent="0.25">
      <c r="A9" s="23" t="s">
        <v>11</v>
      </c>
      <c r="B9" s="37">
        <f>CHI!B$3</f>
        <v>2717.3136703115788</v>
      </c>
      <c r="C9" s="37">
        <f>CHI!C$3</f>
        <v>2486.2550811440751</v>
      </c>
      <c r="D9" s="37">
        <f>CHI!D$3</f>
        <v>2617.948249366877</v>
      </c>
      <c r="E9" s="37">
        <f>CHI!E$3</f>
        <v>2797.5816797226848</v>
      </c>
      <c r="F9" s="37">
        <f>CHI!F$3</f>
        <v>3054.0251404118744</v>
      </c>
      <c r="G9" s="37">
        <f>CHI!G$3</f>
        <v>3182.2947000582408</v>
      </c>
      <c r="H9" s="37">
        <f>CHI!H$3</f>
        <v>3425.8847590254313</v>
      </c>
      <c r="I9" s="37">
        <f>CHI!I$3</f>
        <v>3629.376333291505</v>
      </c>
      <c r="J9" s="37">
        <f>CHI!J$3</f>
        <v>3649.8685118525846</v>
      </c>
      <c r="K9" s="37">
        <f>CHI!K$3</f>
        <v>3622.6649790502797</v>
      </c>
      <c r="L9" s="37">
        <f>CHI!L$3</f>
        <v>3978.1</v>
      </c>
      <c r="M9" s="37">
        <f>CHI!M$3</f>
        <v>4282.9567843819696</v>
      </c>
      <c r="N9" s="37">
        <f>CHI!N$3</f>
        <v>4422.5124598624989</v>
      </c>
      <c r="O9" s="37">
        <f>CHI!O$3</f>
        <v>4242.4898404982823</v>
      </c>
      <c r="P9" s="37">
        <f>CHI!P$3</f>
        <v>4500.1123562572666</v>
      </c>
      <c r="Q9" s="37">
        <f>CHI!Q$3</f>
        <v>4739.0858077723824</v>
      </c>
    </row>
    <row r="10" spans="1:17" x14ac:dyDescent="0.25">
      <c r="A10" s="21" t="s">
        <v>61</v>
      </c>
      <c r="B10" s="35">
        <f>CHI!B$5</f>
        <v>1145.0132961176139</v>
      </c>
      <c r="C10" s="35">
        <f>CHI!C$5</f>
        <v>1074.5293797143836</v>
      </c>
      <c r="D10" s="35">
        <f>CHI!D$5</f>
        <v>1096.5880664849328</v>
      </c>
      <c r="E10" s="35">
        <f>CHI!E$5</f>
        <v>1114.7460007046463</v>
      </c>
      <c r="F10" s="35">
        <f>CHI!F$5</f>
        <v>1150.3775314542349</v>
      </c>
      <c r="G10" s="35">
        <f>CHI!G$5</f>
        <v>1164.2233019650919</v>
      </c>
      <c r="H10" s="35">
        <f>CHI!H$5</f>
        <v>1212.2147691378802</v>
      </c>
      <c r="I10" s="35">
        <f>CHI!I$5</f>
        <v>1168.3543439798095</v>
      </c>
      <c r="J10" s="35">
        <f>CHI!J$5</f>
        <v>1160.5622018856639</v>
      </c>
      <c r="K10" s="35">
        <f>CHI!K$5</f>
        <v>921.30596967225802</v>
      </c>
      <c r="L10" s="35">
        <f>CHI!L$5</f>
        <v>1115.6964355179757</v>
      </c>
      <c r="M10" s="35">
        <f>CHI!M$5</f>
        <v>1582.6211516561325</v>
      </c>
      <c r="N10" s="35">
        <f>CHI!N$5</f>
        <v>1617.5068224836614</v>
      </c>
      <c r="O10" s="35">
        <f>CHI!O$5</f>
        <v>1497.5800167849243</v>
      </c>
      <c r="P10" s="35">
        <f>CHI!P$5</f>
        <v>1595.8457117183439</v>
      </c>
      <c r="Q10" s="35">
        <f>CHI!Q$5</f>
        <v>1705.2365806730741</v>
      </c>
    </row>
    <row r="11" spans="1:17" x14ac:dyDescent="0.25">
      <c r="A11" s="21" t="s">
        <v>40</v>
      </c>
      <c r="B11" s="35">
        <f>CHI!B$6</f>
        <v>1122.6172399657733</v>
      </c>
      <c r="C11" s="35">
        <f>CHI!C$6</f>
        <v>922.51550433379521</v>
      </c>
      <c r="D11" s="35">
        <f>CHI!D$6</f>
        <v>983.2918807698311</v>
      </c>
      <c r="E11" s="35">
        <f>CHI!E$6</f>
        <v>1034.5839116790096</v>
      </c>
      <c r="F11" s="35">
        <f>CHI!F$6</f>
        <v>1277.9455495834754</v>
      </c>
      <c r="G11" s="35">
        <f>CHI!G$6</f>
        <v>1322.9054109061951</v>
      </c>
      <c r="H11" s="35">
        <f>CHI!H$6</f>
        <v>1484.1883964321003</v>
      </c>
      <c r="I11" s="35">
        <f>CHI!I$6</f>
        <v>1336.4559626249511</v>
      </c>
      <c r="J11" s="35">
        <f>CHI!J$6</f>
        <v>1310.9486995075513</v>
      </c>
      <c r="K11" s="35">
        <f>CHI!K$6</f>
        <v>1486.6025498808149</v>
      </c>
      <c r="L11" s="35">
        <f>CHI!L$6</f>
        <v>1649.5035644820241</v>
      </c>
      <c r="M11" s="35">
        <f>CHI!M$6</f>
        <v>1639.1976847926062</v>
      </c>
      <c r="N11" s="35">
        <f>CHI!N$6</f>
        <v>1632.1041146161951</v>
      </c>
      <c r="O11" s="35">
        <f>CHI!O$6</f>
        <v>1586.1854438611508</v>
      </c>
      <c r="P11" s="35">
        <f>CHI!P$6</f>
        <v>1757.8420160473302</v>
      </c>
      <c r="Q11" s="35">
        <f>CHI!Q$6</f>
        <v>1882.6074816156015</v>
      </c>
    </row>
    <row r="12" spans="1:17" x14ac:dyDescent="0.25">
      <c r="A12" s="21" t="s">
        <v>39</v>
      </c>
      <c r="B12" s="35">
        <f>CHI!B$7</f>
        <v>449.68313422819188</v>
      </c>
      <c r="C12" s="35">
        <f>CHI!C$7</f>
        <v>489.21019709589632</v>
      </c>
      <c r="D12" s="35">
        <f>CHI!D$7</f>
        <v>538.0683021121132</v>
      </c>
      <c r="E12" s="35">
        <f>CHI!E$7</f>
        <v>648.25176733902879</v>
      </c>
      <c r="F12" s="35">
        <f>CHI!F$7</f>
        <v>625.70205937416415</v>
      </c>
      <c r="G12" s="35">
        <f>CHI!G$7</f>
        <v>695.165987186954</v>
      </c>
      <c r="H12" s="35">
        <f>CHI!H$7</f>
        <v>729.48159345545082</v>
      </c>
      <c r="I12" s="35">
        <f>CHI!I$7</f>
        <v>1124.5660266867446</v>
      </c>
      <c r="J12" s="35">
        <f>CHI!J$7</f>
        <v>1178.3576104593692</v>
      </c>
      <c r="K12" s="35">
        <f>CHI!K$7</f>
        <v>1214.7564594972068</v>
      </c>
      <c r="L12" s="35">
        <f>CHI!L$7</f>
        <v>1212.9000000000001</v>
      </c>
      <c r="M12" s="35">
        <f>CHI!M$7</f>
        <v>1061.1379479332313</v>
      </c>
      <c r="N12" s="35">
        <f>CHI!N$7</f>
        <v>1172.9015227626421</v>
      </c>
      <c r="O12" s="35">
        <f>CHI!O$7</f>
        <v>1158.7243798522074</v>
      </c>
      <c r="P12" s="35">
        <f>CHI!P$7</f>
        <v>1146.424628491593</v>
      </c>
      <c r="Q12" s="35">
        <f>CHI!Q$7</f>
        <v>1151.2417454837071</v>
      </c>
    </row>
    <row r="13" spans="1:17" x14ac:dyDescent="0.25">
      <c r="A13" s="23" t="s">
        <v>10</v>
      </c>
      <c r="B13" s="37">
        <f>NMM!B$3</f>
        <v>3209.4353911392336</v>
      </c>
      <c r="C13" s="37">
        <f>NMM!C$3</f>
        <v>1434.4290107838951</v>
      </c>
      <c r="D13" s="37">
        <f>NMM!D$3</f>
        <v>2866.0631568205545</v>
      </c>
      <c r="E13" s="37">
        <f>NMM!E$3</f>
        <v>3125.9382591369376</v>
      </c>
      <c r="F13" s="37">
        <f>NMM!F$3</f>
        <v>3260.0962824284561</v>
      </c>
      <c r="G13" s="37">
        <f>NMM!G$3</f>
        <v>3123.8206173558538</v>
      </c>
      <c r="H13" s="37">
        <f>NMM!H$3</f>
        <v>3614.7296816645912</v>
      </c>
      <c r="I13" s="37">
        <f>NMM!I$3</f>
        <v>4560.4843769607232</v>
      </c>
      <c r="J13" s="37">
        <f>NMM!J$3</f>
        <v>4164.1643508588695</v>
      </c>
      <c r="K13" s="37">
        <f>NMM!K$3</f>
        <v>3774.8777932960893</v>
      </c>
      <c r="L13" s="37">
        <f>NMM!L$3</f>
        <v>3599.7000000000003</v>
      </c>
      <c r="M13" s="37">
        <f>NMM!M$3</f>
        <v>3815.6960404852634</v>
      </c>
      <c r="N13" s="37">
        <f>NMM!N$3</f>
        <v>3507.2789236254748</v>
      </c>
      <c r="O13" s="37">
        <f>NMM!O$3</f>
        <v>3318.4425705261283</v>
      </c>
      <c r="P13" s="37">
        <f>NMM!P$3</f>
        <v>3825.5840082850509</v>
      </c>
      <c r="Q13" s="37">
        <f>NMM!Q$3</f>
        <v>4190.753337900208</v>
      </c>
    </row>
    <row r="14" spans="1:17" x14ac:dyDescent="0.25">
      <c r="A14" s="21" t="s">
        <v>38</v>
      </c>
      <c r="B14" s="35">
        <f>NMM!B$4</f>
        <v>1728.9119048470043</v>
      </c>
      <c r="C14" s="35">
        <f>NMM!C$4</f>
        <v>626.29131001138001</v>
      </c>
      <c r="D14" s="35">
        <f>NMM!D$4</f>
        <v>1201.7937709340906</v>
      </c>
      <c r="E14" s="35">
        <f>NMM!E$4</f>
        <v>1331.2723481259538</v>
      </c>
      <c r="F14" s="35">
        <f>NMM!F$4</f>
        <v>1382.0537211272504</v>
      </c>
      <c r="G14" s="35">
        <f>NMM!G$4</f>
        <v>1297.5242973994957</v>
      </c>
      <c r="H14" s="35">
        <f>NMM!H$4</f>
        <v>1736.0356841286193</v>
      </c>
      <c r="I14" s="35">
        <f>NMM!I$4</f>
        <v>2203.4029890927395</v>
      </c>
      <c r="J14" s="35">
        <f>NMM!J$4</f>
        <v>2139.2761857213777</v>
      </c>
      <c r="K14" s="35">
        <f>NMM!K$4</f>
        <v>1870.0461759372606</v>
      </c>
      <c r="L14" s="35">
        <f>NMM!L$4</f>
        <v>1673.2711805913477</v>
      </c>
      <c r="M14" s="35">
        <f>NMM!M$4</f>
        <v>1867.8915735251039</v>
      </c>
      <c r="N14" s="35">
        <f>NMM!N$4</f>
        <v>1584.4116121831353</v>
      </c>
      <c r="O14" s="35">
        <f>NMM!O$4</f>
        <v>1471.1761370789081</v>
      </c>
      <c r="P14" s="35">
        <f>NMM!P$4</f>
        <v>1656.0535155411583</v>
      </c>
      <c r="Q14" s="35">
        <f>NMM!Q$4</f>
        <v>1792.2793218052823</v>
      </c>
    </row>
    <row r="15" spans="1:17" x14ac:dyDescent="0.25">
      <c r="A15" s="21" t="s">
        <v>37</v>
      </c>
      <c r="B15" s="35">
        <f>NMM!B$5</f>
        <v>970.58039141458448</v>
      </c>
      <c r="C15" s="35">
        <f>NMM!C$5</f>
        <v>560.40901519574732</v>
      </c>
      <c r="D15" s="35">
        <f>NMM!D$5</f>
        <v>1116.4503951194424</v>
      </c>
      <c r="E15" s="35">
        <f>NMM!E$5</f>
        <v>1192.9943798912996</v>
      </c>
      <c r="F15" s="35">
        <f>NMM!F$5</f>
        <v>1268.4022655336287</v>
      </c>
      <c r="G15" s="35">
        <f>NMM!G$5</f>
        <v>1229.2101788386597</v>
      </c>
      <c r="H15" s="35">
        <f>NMM!H$5</f>
        <v>1127.7092736298971</v>
      </c>
      <c r="I15" s="35">
        <f>NMM!I$5</f>
        <v>1468.8138470639792</v>
      </c>
      <c r="J15" s="35">
        <f>NMM!J$5</f>
        <v>1241.6738880644307</v>
      </c>
      <c r="K15" s="35">
        <f>NMM!K$5</f>
        <v>1167.8668125347599</v>
      </c>
      <c r="L15" s="35">
        <f>NMM!L$5</f>
        <v>1092.6277994316356</v>
      </c>
      <c r="M15" s="35">
        <f>NMM!M$5</f>
        <v>1137.9933472521197</v>
      </c>
      <c r="N15" s="35">
        <f>NMM!N$5</f>
        <v>1082.4204989513819</v>
      </c>
      <c r="O15" s="35">
        <f>NMM!O$5</f>
        <v>1031.7363209234795</v>
      </c>
      <c r="P15" s="35">
        <f>NMM!P$5</f>
        <v>1154.6273739524643</v>
      </c>
      <c r="Q15" s="35">
        <f>NMM!Q$5</f>
        <v>1296.2592969590444</v>
      </c>
    </row>
    <row r="16" spans="1:17" x14ac:dyDescent="0.25">
      <c r="A16" s="21" t="s">
        <v>57</v>
      </c>
      <c r="B16" s="35">
        <f>NMM!B$6</f>
        <v>509.9430948776448</v>
      </c>
      <c r="C16" s="35">
        <f>NMM!C$6</f>
        <v>247.72868557676804</v>
      </c>
      <c r="D16" s="35">
        <f>NMM!D$6</f>
        <v>547.81899076702098</v>
      </c>
      <c r="E16" s="35">
        <f>NMM!E$6</f>
        <v>601.67153111968412</v>
      </c>
      <c r="F16" s="35">
        <f>NMM!F$6</f>
        <v>609.64029576757707</v>
      </c>
      <c r="G16" s="35">
        <f>NMM!G$6</f>
        <v>597.08614111769839</v>
      </c>
      <c r="H16" s="35">
        <f>NMM!H$6</f>
        <v>750.98472390607481</v>
      </c>
      <c r="I16" s="35">
        <f>NMM!I$6</f>
        <v>888.26754080400451</v>
      </c>
      <c r="J16" s="35">
        <f>NMM!J$6</f>
        <v>783.21427707306123</v>
      </c>
      <c r="K16" s="35">
        <f>NMM!K$6</f>
        <v>736.96480482406866</v>
      </c>
      <c r="L16" s="35">
        <f>NMM!L$6</f>
        <v>833.80101997701684</v>
      </c>
      <c r="M16" s="35">
        <f>NMM!M$6</f>
        <v>809.81111970803966</v>
      </c>
      <c r="N16" s="35">
        <f>NMM!N$6</f>
        <v>840.44681249095777</v>
      </c>
      <c r="O16" s="35">
        <f>NMM!O$6</f>
        <v>815.53011252374051</v>
      </c>
      <c r="P16" s="35">
        <f>NMM!P$6</f>
        <v>1014.9031187914286</v>
      </c>
      <c r="Q16" s="35">
        <f>NMM!Q$6</f>
        <v>1102.2147191358815</v>
      </c>
    </row>
    <row r="17" spans="1:17" x14ac:dyDescent="0.25">
      <c r="A17" s="23" t="s">
        <v>9</v>
      </c>
      <c r="B17" s="37">
        <f>PPA!B$3</f>
        <v>2382.5050164226514</v>
      </c>
      <c r="C17" s="37">
        <f>PPA!C$3</f>
        <v>2172.5906951482366</v>
      </c>
      <c r="D17" s="37">
        <f>PPA!D$3</f>
        <v>2246.2196297173209</v>
      </c>
      <c r="E17" s="37">
        <f>PPA!E$3</f>
        <v>2238.447471135737</v>
      </c>
      <c r="F17" s="37">
        <f>PPA!F$3</f>
        <v>2361.1928323081038</v>
      </c>
      <c r="G17" s="37">
        <f>PPA!G$3</f>
        <v>2343.0401863715783</v>
      </c>
      <c r="H17" s="37">
        <f>PPA!H$3</f>
        <v>2372.8436777520892</v>
      </c>
      <c r="I17" s="37">
        <f>PPA!I$3</f>
        <v>2862.4461454804032</v>
      </c>
      <c r="J17" s="37">
        <f>PPA!J$3</f>
        <v>2546.1141056008355</v>
      </c>
      <c r="K17" s="37">
        <f>PPA!K$3</f>
        <v>2680.6913407821239</v>
      </c>
      <c r="L17" s="37">
        <f>PPA!L$3</f>
        <v>2732.9</v>
      </c>
      <c r="M17" s="37">
        <f>PPA!M$3</f>
        <v>2950.8836148699334</v>
      </c>
      <c r="N17" s="37">
        <f>PPA!N$3</f>
        <v>3133.9755333609128</v>
      </c>
      <c r="O17" s="37">
        <f>PPA!O$3</f>
        <v>3226.04768324002</v>
      </c>
      <c r="P17" s="37">
        <f>PPA!P$3</f>
        <v>3480.308344650377</v>
      </c>
      <c r="Q17" s="37">
        <f>PPA!Q$3</f>
        <v>3708.6922825571542</v>
      </c>
    </row>
    <row r="18" spans="1:17" x14ac:dyDescent="0.25">
      <c r="A18" s="21" t="s">
        <v>35</v>
      </c>
      <c r="B18" s="35">
        <f>PPA!B$5</f>
        <v>80.861142716033072</v>
      </c>
      <c r="C18" s="35">
        <f>PPA!C$5</f>
        <v>82.167253446508013</v>
      </c>
      <c r="D18" s="35">
        <f>PPA!D$5</f>
        <v>80.269972818153661</v>
      </c>
      <c r="E18" s="35">
        <f>PPA!E$5</f>
        <v>79.701288820888564</v>
      </c>
      <c r="F18" s="35">
        <f>PPA!F$5</f>
        <v>79.738625751812066</v>
      </c>
      <c r="G18" s="35">
        <f>PPA!G$5</f>
        <v>70.11067855461603</v>
      </c>
      <c r="H18" s="35">
        <f>PPA!H$5</f>
        <v>70.994206314941763</v>
      </c>
      <c r="I18" s="35">
        <f>PPA!I$5</f>
        <v>75.77382007440238</v>
      </c>
      <c r="J18" s="35">
        <f>PPA!J$5</f>
        <v>64.924156347937412</v>
      </c>
      <c r="K18" s="35">
        <f>PPA!K$5</f>
        <v>68.840522164880781</v>
      </c>
      <c r="L18" s="35">
        <f>PPA!L$5</f>
        <v>67.791976506212009</v>
      </c>
      <c r="M18" s="35">
        <f>PPA!M$5</f>
        <v>72.003214714224342</v>
      </c>
      <c r="N18" s="35">
        <f>PPA!N$5</f>
        <v>76.218759553793603</v>
      </c>
      <c r="O18" s="35">
        <f>PPA!O$5</f>
        <v>79.847740680279003</v>
      </c>
      <c r="P18" s="35">
        <f>PPA!P$5</f>
        <v>85.680988243178248</v>
      </c>
      <c r="Q18" s="35">
        <f>PPA!Q$5</f>
        <v>90.102452466628321</v>
      </c>
    </row>
    <row r="19" spans="1:17" x14ac:dyDescent="0.25">
      <c r="A19" s="21" t="s">
        <v>56</v>
      </c>
      <c r="B19" s="35">
        <f>PPA!B$6</f>
        <v>1106.5898634383375</v>
      </c>
      <c r="C19" s="35">
        <f>PPA!C$6</f>
        <v>1233.9433977238684</v>
      </c>
      <c r="D19" s="35">
        <f>PPA!D$6</f>
        <v>1290.0038747849846</v>
      </c>
      <c r="E19" s="35">
        <f>PPA!E$6</f>
        <v>1340.720688961135</v>
      </c>
      <c r="F19" s="35">
        <f>PPA!F$6</f>
        <v>1438.9829575592335</v>
      </c>
      <c r="G19" s="35">
        <f>PPA!G$6</f>
        <v>1283.7623558076439</v>
      </c>
      <c r="H19" s="35">
        <f>PPA!H$6</f>
        <v>1344.3979331124103</v>
      </c>
      <c r="I19" s="35">
        <f>PPA!I$6</f>
        <v>1510.3724969038883</v>
      </c>
      <c r="J19" s="35">
        <f>PPA!J$6</f>
        <v>1339.9474328868203</v>
      </c>
      <c r="K19" s="35">
        <f>PPA!K$6</f>
        <v>1509.2626552094212</v>
      </c>
      <c r="L19" s="35">
        <f>PPA!L$6</f>
        <v>1582.6080234937881</v>
      </c>
      <c r="M19" s="35">
        <f>PPA!M$6</f>
        <v>1684.7251599744852</v>
      </c>
      <c r="N19" s="35">
        <f>PPA!N$6</f>
        <v>1883.7717847402789</v>
      </c>
      <c r="O19" s="35">
        <f>PPA!O$6</f>
        <v>1987.278768485412</v>
      </c>
      <c r="P19" s="35">
        <f>PPA!P$6</f>
        <v>2186.2602347791076</v>
      </c>
      <c r="Q19" s="35">
        <f>PPA!Q$6</f>
        <v>2352.9846513024809</v>
      </c>
    </row>
    <row r="20" spans="1:17" x14ac:dyDescent="0.25">
      <c r="A20" s="21" t="s">
        <v>55</v>
      </c>
      <c r="B20" s="35">
        <f>PPA!B$7</f>
        <v>1195.054010268281</v>
      </c>
      <c r="C20" s="35">
        <f>PPA!C$7</f>
        <v>856.48004397785985</v>
      </c>
      <c r="D20" s="35">
        <f>PPA!D$7</f>
        <v>875.94578211418241</v>
      </c>
      <c r="E20" s="35">
        <f>PPA!E$7</f>
        <v>818.0254933537135</v>
      </c>
      <c r="F20" s="35">
        <f>PPA!F$7</f>
        <v>842.47124899705818</v>
      </c>
      <c r="G20" s="35">
        <f>PPA!G$7</f>
        <v>989.16715200931844</v>
      </c>
      <c r="H20" s="35">
        <f>PPA!H$7</f>
        <v>957.45153832473716</v>
      </c>
      <c r="I20" s="35">
        <f>PPA!I$7</f>
        <v>1276.2998285021124</v>
      </c>
      <c r="J20" s="35">
        <f>PPA!J$7</f>
        <v>1141.2425163660778</v>
      </c>
      <c r="K20" s="35">
        <f>PPA!K$7</f>
        <v>1102.5881634078216</v>
      </c>
      <c r="L20" s="35">
        <f>PPA!L$7</f>
        <v>1082.5</v>
      </c>
      <c r="M20" s="35">
        <f>PPA!M$7</f>
        <v>1194.1552401812237</v>
      </c>
      <c r="N20" s="35">
        <f>PPA!N$7</f>
        <v>1173.9849890668402</v>
      </c>
      <c r="O20" s="35">
        <f>PPA!O$7</f>
        <v>1158.921174074329</v>
      </c>
      <c r="P20" s="35">
        <f>PPA!P$7</f>
        <v>1208.3671216280914</v>
      </c>
      <c r="Q20" s="35">
        <f>PPA!Q$7</f>
        <v>1265.6051787880451</v>
      </c>
    </row>
    <row r="21" spans="1:17" x14ac:dyDescent="0.25">
      <c r="A21" s="20" t="s">
        <v>54</v>
      </c>
      <c r="B21" s="36">
        <f>FBT!B$3</f>
        <v>7476.7942456194924</v>
      </c>
      <c r="C21" s="36">
        <f>FBT!C$3</f>
        <v>8501.0534052113162</v>
      </c>
      <c r="D21" s="36">
        <f>FBT!D$3</f>
        <v>6989.309462496838</v>
      </c>
      <c r="E21" s="36">
        <f>FBT!E$3</f>
        <v>7312.2799355842453</v>
      </c>
      <c r="F21" s="36">
        <f>FBT!F$3</f>
        <v>7260.4974592136932</v>
      </c>
      <c r="G21" s="36">
        <f>FBT!G$3</f>
        <v>8533.6051252184043</v>
      </c>
      <c r="H21" s="36">
        <f>FBT!H$3</f>
        <v>9353.6590787835667</v>
      </c>
      <c r="I21" s="36">
        <f>FBT!I$3</f>
        <v>8846.4675618019846</v>
      </c>
      <c r="J21" s="36">
        <f>FBT!J$3</f>
        <v>9469.0116940522603</v>
      </c>
      <c r="K21" s="36">
        <f>FBT!K$3</f>
        <v>11023.262918994415</v>
      </c>
      <c r="L21" s="36">
        <f>FBT!L$3</f>
        <v>10901.7</v>
      </c>
      <c r="M21" s="36">
        <f>FBT!M$3</f>
        <v>10232.630241931451</v>
      </c>
      <c r="N21" s="36">
        <f>FBT!N$3</f>
        <v>10994.8190611272</v>
      </c>
      <c r="O21" s="36">
        <f>FBT!O$3</f>
        <v>11192.277794723946</v>
      </c>
      <c r="P21" s="36">
        <f>FBT!P$3</f>
        <v>11770.441511240511</v>
      </c>
      <c r="Q21" s="36">
        <f>FBT!Q$3</f>
        <v>12445.364301387199</v>
      </c>
    </row>
    <row r="22" spans="1:17" x14ac:dyDescent="0.25">
      <c r="A22" s="18" t="s">
        <v>53</v>
      </c>
      <c r="B22" s="35">
        <f>TRE!B$3</f>
        <v>2517.7002532118222</v>
      </c>
      <c r="C22" s="35">
        <f>TRE!C$3</f>
        <v>2589.8440123159116</v>
      </c>
      <c r="D22" s="35">
        <f>TRE!D$3</f>
        <v>2675.5078650970609</v>
      </c>
      <c r="E22" s="35">
        <f>TRE!E$3</f>
        <v>3688.4843191309333</v>
      </c>
      <c r="F22" s="35">
        <f>TRE!F$3</f>
        <v>4479.2725327627704</v>
      </c>
      <c r="G22" s="35">
        <f>TRE!G$3</f>
        <v>4514.8514851485152</v>
      </c>
      <c r="H22" s="35">
        <f>TRE!H$3</f>
        <v>4974.213053530144</v>
      </c>
      <c r="I22" s="35">
        <f>TRE!I$3</f>
        <v>4631.1749696741545</v>
      </c>
      <c r="J22" s="35">
        <f>TRE!J$3</f>
        <v>4846.0376373165236</v>
      </c>
      <c r="K22" s="35">
        <f>TRE!K$3</f>
        <v>5346.761522346369</v>
      </c>
      <c r="L22" s="35">
        <f>TRE!L$3</f>
        <v>4933</v>
      </c>
      <c r="M22" s="35">
        <f>TRE!M$3</f>
        <v>6246.712072569434</v>
      </c>
      <c r="N22" s="35">
        <f>TRE!N$3</f>
        <v>6459.1336209443889</v>
      </c>
      <c r="O22" s="35">
        <f>TRE!O$3</f>
        <v>6387.9404500683859</v>
      </c>
      <c r="P22" s="35">
        <f>TRE!P$3</f>
        <v>7109.2200521723844</v>
      </c>
      <c r="Q22" s="35">
        <f>TRE!Q$3</f>
        <v>7860.2258076469707</v>
      </c>
    </row>
    <row r="23" spans="1:17" x14ac:dyDescent="0.25">
      <c r="A23" s="18" t="s">
        <v>52</v>
      </c>
      <c r="B23" s="35">
        <f>MAE!B$3</f>
        <v>7645.7191733867394</v>
      </c>
      <c r="C23" s="35">
        <f>MAE!C$3</f>
        <v>7085.2172795095448</v>
      </c>
      <c r="D23" s="35">
        <f>MAE!D$3</f>
        <v>7375.7449443153391</v>
      </c>
      <c r="E23" s="35">
        <f>MAE!E$3</f>
        <v>8685.4818898927315</v>
      </c>
      <c r="F23" s="35">
        <f>MAE!F$3</f>
        <v>9074.7526076491049</v>
      </c>
      <c r="G23" s="35">
        <f>MAE!G$3</f>
        <v>9458.9400116482248</v>
      </c>
      <c r="H23" s="35">
        <f>MAE!H$3</f>
        <v>10702.583140672239</v>
      </c>
      <c r="I23" s="35">
        <f>MAE!I$3</f>
        <v>11307.043962019492</v>
      </c>
      <c r="J23" s="35">
        <f>MAE!J$3</f>
        <v>12668.836376522373</v>
      </c>
      <c r="K23" s="35">
        <f>MAE!K$3</f>
        <v>13908.97782821229</v>
      </c>
      <c r="L23" s="35">
        <f>MAE!L$3</f>
        <v>13028.2</v>
      </c>
      <c r="M23" s="35">
        <f>MAE!M$3</f>
        <v>14006.420834708513</v>
      </c>
      <c r="N23" s="35">
        <f>MAE!N$3</f>
        <v>14256.446624509977</v>
      </c>
      <c r="O23" s="35">
        <f>MAE!O$3</f>
        <v>13490.243926438319</v>
      </c>
      <c r="P23" s="35">
        <f>MAE!P$3</f>
        <v>14789.50299453851</v>
      </c>
      <c r="Q23" s="35">
        <f>MAE!Q$3</f>
        <v>16035.963234729825</v>
      </c>
    </row>
    <row r="24" spans="1:17" x14ac:dyDescent="0.25">
      <c r="A24" s="18" t="s">
        <v>51</v>
      </c>
      <c r="B24" s="35">
        <f>TEL!B$3</f>
        <v>2700.4488248225412</v>
      </c>
      <c r="C24" s="35">
        <f>TEL!C$3</f>
        <v>2542.5166684705036</v>
      </c>
      <c r="D24" s="35">
        <f>TEL!D$3</f>
        <v>2190.5617634055357</v>
      </c>
      <c r="E24" s="35">
        <f>TEL!E$3</f>
        <v>2296.4489450555448</v>
      </c>
      <c r="F24" s="35">
        <f>TEL!F$3</f>
        <v>2295.9347419096016</v>
      </c>
      <c r="G24" s="35">
        <f>TEL!G$3</f>
        <v>2171.2288875946419</v>
      </c>
      <c r="H24" s="35">
        <f>TEL!H$3</f>
        <v>2281.033256268895</v>
      </c>
      <c r="I24" s="35">
        <f>TEL!I$3</f>
        <v>2413.8327686451671</v>
      </c>
      <c r="J24" s="35">
        <f>TEL!J$3</f>
        <v>2296.1933715053065</v>
      </c>
      <c r="K24" s="35">
        <f>TEL!K$3</f>
        <v>2278.2821229050282</v>
      </c>
      <c r="L24" s="35">
        <f>TEL!L$3</f>
        <v>2101.3000000000002</v>
      </c>
      <c r="M24" s="35">
        <f>TEL!M$3</f>
        <v>2095.5724244151743</v>
      </c>
      <c r="N24" s="35">
        <f>TEL!N$3</f>
        <v>2101.4321454602764</v>
      </c>
      <c r="O24" s="35">
        <f>TEL!O$3</f>
        <v>2063.3874189453795</v>
      </c>
      <c r="P24" s="35">
        <f>TEL!P$3</f>
        <v>2234.3263021113207</v>
      </c>
      <c r="Q24" s="35">
        <f>TEL!Q$3</f>
        <v>2385.1725604149242</v>
      </c>
    </row>
    <row r="25" spans="1:17" x14ac:dyDescent="0.25">
      <c r="A25" s="18" t="s">
        <v>50</v>
      </c>
      <c r="B25" s="35">
        <f>WWP!B$3</f>
        <v>1635.4753031213454</v>
      </c>
      <c r="C25" s="35">
        <f>WWP!C$3</f>
        <v>1405.2116199405573</v>
      </c>
      <c r="D25" s="35">
        <f>WWP!D$3</f>
        <v>1406.407086552703</v>
      </c>
      <c r="E25" s="35">
        <f>WWP!E$3</f>
        <v>1652.7008215738188</v>
      </c>
      <c r="F25" s="35">
        <f>WWP!F$3</f>
        <v>1882.5889275207273</v>
      </c>
      <c r="G25" s="35">
        <f>WWP!G$3</f>
        <v>1712.871287128713</v>
      </c>
      <c r="H25" s="35">
        <f>WWP!H$3</f>
        <v>1813.9783033967633</v>
      </c>
      <c r="I25" s="35">
        <f>WWP!I$3</f>
        <v>2207.4078721713304</v>
      </c>
      <c r="J25" s="35">
        <f>WWP!J$3</f>
        <v>2101.8520245444543</v>
      </c>
      <c r="K25" s="35">
        <f>WWP!K$3</f>
        <v>2184.7721717877098</v>
      </c>
      <c r="L25" s="35">
        <f>WWP!L$3</f>
        <v>2159.6</v>
      </c>
      <c r="M25" s="35">
        <f>WWP!M$3</f>
        <v>2219.3885205076663</v>
      </c>
      <c r="N25" s="35">
        <f>WWP!N$3</f>
        <v>2240.5098201445935</v>
      </c>
      <c r="O25" s="35">
        <f>WWP!O$3</f>
        <v>2253.4906375148821</v>
      </c>
      <c r="P25" s="35">
        <f>WWP!P$3</f>
        <v>2411.2629820327693</v>
      </c>
      <c r="Q25" s="35">
        <f>WWP!Q$3</f>
        <v>2558.3845944920517</v>
      </c>
    </row>
    <row r="26" spans="1:17" x14ac:dyDescent="0.25">
      <c r="A26" s="16" t="s">
        <v>49</v>
      </c>
      <c r="B26" s="34">
        <f>OIS!B$3</f>
        <v>4205.1524571846276</v>
      </c>
      <c r="C26" s="34">
        <f>OIS!C$3</f>
        <v>4029.9474750404552</v>
      </c>
      <c r="D26" s="34">
        <f>OIS!D$3</f>
        <v>4292.7555705028381</v>
      </c>
      <c r="E26" s="34">
        <f>OIS!E$3</f>
        <v>4911.8377596418923</v>
      </c>
      <c r="F26" s="34">
        <f>OIS!F$3</f>
        <v>5193.9021128644017</v>
      </c>
      <c r="G26" s="34">
        <f>OIS!G$3</f>
        <v>5429.2370413511944</v>
      </c>
      <c r="H26" s="34">
        <f>OIS!H$3</f>
        <v>5711.4751911790863</v>
      </c>
      <c r="I26" s="34">
        <f>OIS!I$3</f>
        <v>6328.6903417409121</v>
      </c>
      <c r="J26" s="34">
        <f>OIS!J$3</f>
        <v>6348.6394240632635</v>
      </c>
      <c r="K26" s="34">
        <f>OIS!K$3</f>
        <v>7351.7152583798888</v>
      </c>
      <c r="L26" s="34">
        <f>OIS!L$3</f>
        <v>7233.9</v>
      </c>
      <c r="M26" s="34">
        <f>OIS!M$3</f>
        <v>7521.4777921129753</v>
      </c>
      <c r="N26" s="34">
        <f>OIS!N$3</f>
        <v>7799.3814392372406</v>
      </c>
      <c r="O26" s="34">
        <f>OIS!O$3</f>
        <v>8181.031004929695</v>
      </c>
      <c r="P26" s="34">
        <f>OIS!P$3</f>
        <v>9075.9430598028412</v>
      </c>
      <c r="Q26" s="34">
        <f>OIS!Q$3</f>
        <v>9729.6721165669223</v>
      </c>
    </row>
    <row r="27" spans="1:17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</row>
    <row r="28" spans="1:17" x14ac:dyDescent="0.25">
      <c r="A28" s="31" t="s">
        <v>77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</row>
    <row r="29" spans="1:17" x14ac:dyDescent="0.25">
      <c r="A29" s="50" t="s">
        <v>69</v>
      </c>
      <c r="B29" s="38">
        <f>ISI!B25+NFM!B43+CHI!B32+NMM!B31+PPA!B32+FBT!B12+TRE!B12+MAE!B12+TEL!B12+WWP!B12+OIS!B12</f>
        <v>18453.883223506062</v>
      </c>
      <c r="C29" s="38">
        <f>ISI!C25+NFM!C43+CHI!C32+NMM!C31+PPA!C32+FBT!C12+TRE!C12+MAE!C12+TEL!C12+WWP!C12+OIS!C12</f>
        <v>16947.830939999996</v>
      </c>
      <c r="D29" s="38">
        <f>ISI!D25+NFM!D43+CHI!D32+NMM!D31+PPA!D32+FBT!D12+TRE!D12+MAE!D12+TEL!D12+WWP!D12+OIS!D12</f>
        <v>16210.261909999996</v>
      </c>
      <c r="E29" s="38">
        <f>ISI!E25+NFM!E43+CHI!E32+NMM!E31+PPA!E32+FBT!E12+TRE!E12+MAE!E12+TEL!E12+WWP!E12+OIS!E12</f>
        <v>16828.262540000007</v>
      </c>
      <c r="F29" s="38">
        <f>ISI!F25+NFM!F43+CHI!F32+NMM!F31+PPA!F32+FBT!F12+TRE!F12+MAE!F12+TEL!F12+WWP!F12+OIS!F12</f>
        <v>16581.117310000001</v>
      </c>
      <c r="G29" s="38">
        <f>ISI!G25+NFM!G43+CHI!G32+NMM!G31+PPA!G32+FBT!G12+TRE!G12+MAE!G12+TEL!G12+WWP!G12+OIS!G12</f>
        <v>15317.14005563407</v>
      </c>
      <c r="H29" s="38">
        <f>ISI!H25+NFM!H43+CHI!H32+NMM!H31+PPA!H32+FBT!H12+TRE!H12+MAE!H12+TEL!H12+WWP!H12+OIS!H12</f>
        <v>15534.399339999998</v>
      </c>
      <c r="I29" s="38">
        <f>ISI!I25+NFM!I43+CHI!I32+NMM!I31+PPA!I32+FBT!I12+TRE!I12+MAE!I12+TEL!I12+WWP!I12+OIS!I12</f>
        <v>16338.596989999989</v>
      </c>
      <c r="J29" s="38">
        <f>ISI!J25+NFM!J43+CHI!J32+NMM!J31+PPA!J32+FBT!J12+TRE!J12+MAE!J12+TEL!J12+WWP!J12+OIS!J12</f>
        <v>14853.397840000001</v>
      </c>
      <c r="K29" s="38">
        <f>ISI!K25+NFM!K43+CHI!K32+NMM!K31+PPA!K32+FBT!K12+TRE!K12+MAE!K12+TEL!K12+WWP!K12+OIS!K12</f>
        <v>13318.662510000006</v>
      </c>
      <c r="L29" s="38">
        <f>ISI!L25+NFM!L43+CHI!L32+NMM!L31+PPA!L32+FBT!L12+TRE!L12+MAE!L12+TEL!L12+WWP!L12+OIS!L12</f>
        <v>14099.192430168365</v>
      </c>
      <c r="M29" s="38">
        <f>ISI!M25+NFM!M43+CHI!M32+NMM!M31+PPA!M32+FBT!M12+TRE!M12+MAE!M12+TEL!M12+WWP!M12+OIS!M12</f>
        <v>14627.268352946581</v>
      </c>
      <c r="N29" s="38">
        <f>ISI!N25+NFM!N43+CHI!N32+NMM!N31+PPA!N32+FBT!N12+TRE!N12+MAE!N12+TEL!N12+WWP!N12+OIS!N12</f>
        <v>14417.966882626062</v>
      </c>
      <c r="O29" s="38">
        <f>ISI!O25+NFM!O43+CHI!O32+NMM!O31+PPA!O32+FBT!O12+TRE!O12+MAE!O12+TEL!O12+WWP!O12+OIS!O12</f>
        <v>14918.442715422829</v>
      </c>
      <c r="P29" s="38">
        <f>ISI!P25+NFM!P43+CHI!P32+NMM!P31+PPA!P32+FBT!P12+TRE!P12+MAE!P12+TEL!P12+WWP!P12+OIS!P12</f>
        <v>15033.968456192042</v>
      </c>
      <c r="Q29" s="38">
        <f>ISI!Q25+NFM!Q43+CHI!Q32+NMM!Q31+PPA!Q32+FBT!Q12+TRE!Q12+MAE!Q12+TEL!Q12+WWP!Q12+OIS!Q12</f>
        <v>15046.899925259648</v>
      </c>
    </row>
    <row r="30" spans="1:17" x14ac:dyDescent="0.25">
      <c r="A30" s="69" t="s">
        <v>33</v>
      </c>
      <c r="B30" s="68">
        <f t="shared" ref="B30:Q30" si="0">B31+B32</f>
        <v>7519.7932928670416</v>
      </c>
      <c r="C30" s="68">
        <f t="shared" si="0"/>
        <v>6468.5575099999978</v>
      </c>
      <c r="D30" s="68">
        <f t="shared" si="0"/>
        <v>5871.6285999999991</v>
      </c>
      <c r="E30" s="68">
        <f t="shared" si="0"/>
        <v>5359.4605500000071</v>
      </c>
      <c r="F30" s="68">
        <f t="shared" si="0"/>
        <v>5375.5156999999999</v>
      </c>
      <c r="G30" s="68">
        <f t="shared" si="0"/>
        <v>4512.4825202890024</v>
      </c>
      <c r="H30" s="68">
        <f t="shared" si="0"/>
        <v>4395.5350399999988</v>
      </c>
      <c r="I30" s="68">
        <f t="shared" si="0"/>
        <v>4756.0449499999868</v>
      </c>
      <c r="J30" s="68">
        <f t="shared" si="0"/>
        <v>4340.1683100000009</v>
      </c>
      <c r="K30" s="68">
        <f t="shared" si="0"/>
        <v>3496.4398800000022</v>
      </c>
      <c r="L30" s="68">
        <f t="shared" si="0"/>
        <v>3776.3501290857025</v>
      </c>
      <c r="M30" s="68">
        <f t="shared" si="0"/>
        <v>4129.4279183835515</v>
      </c>
      <c r="N30" s="68">
        <f t="shared" si="0"/>
        <v>3980.9021443674856</v>
      </c>
      <c r="O30" s="68">
        <f t="shared" si="0"/>
        <v>3886.2744859181776</v>
      </c>
      <c r="P30" s="68">
        <f t="shared" si="0"/>
        <v>4007.383984000403</v>
      </c>
      <c r="Q30" s="68">
        <f t="shared" si="0"/>
        <v>3904.8159819817838</v>
      </c>
    </row>
    <row r="31" spans="1:17" x14ac:dyDescent="0.25">
      <c r="A31" s="53" t="s">
        <v>48</v>
      </c>
      <c r="B31" s="51">
        <f>ISI!B27+NFM!B44+CHI!B33+NMM!B32+PPA!B33+FBT!B13+TRE!B13+MAE!B13+TEL!B13+WWP!B13+OIS!B13</f>
        <v>5679.5335513574746</v>
      </c>
      <c r="C31" s="51">
        <f>ISI!C27+NFM!C44+CHI!C33+NMM!C32+PPA!C33+FBT!C13+TRE!C13+MAE!C13+TEL!C13+WWP!C13+OIS!C13</f>
        <v>4933.2937199999978</v>
      </c>
      <c r="D31" s="51">
        <f>ISI!D27+NFM!D44+CHI!D33+NMM!D32+PPA!D33+FBT!D13+TRE!D13+MAE!D13+TEL!D13+WWP!D13+OIS!D13</f>
        <v>4480.7964299999994</v>
      </c>
      <c r="E31" s="51">
        <f>ISI!E27+NFM!E44+CHI!E33+NMM!E32+PPA!E33+FBT!E13+TRE!E13+MAE!E13+TEL!E13+WWP!E13+OIS!E13</f>
        <v>3848.6816300000069</v>
      </c>
      <c r="F31" s="51">
        <f>ISI!F27+NFM!F44+CHI!F33+NMM!F32+PPA!F33+FBT!F13+TRE!F13+MAE!F13+TEL!F13+WWP!F13+OIS!F13</f>
        <v>3772.86661</v>
      </c>
      <c r="G31" s="51">
        <f>ISI!G27+NFM!G44+CHI!G33+NMM!G32+PPA!G33+FBT!G13+TRE!G13+MAE!G13+TEL!G13+WWP!G13+OIS!G13</f>
        <v>3455.2718115343887</v>
      </c>
      <c r="H31" s="51">
        <f>ISI!H27+NFM!H44+CHI!H33+NMM!H32+PPA!H33+FBT!H13+TRE!H13+MAE!H13+TEL!H13+WWP!H13+OIS!H13</f>
        <v>3212.2627599999987</v>
      </c>
      <c r="I31" s="51">
        <f>ISI!I27+NFM!I44+CHI!I33+NMM!I32+PPA!I33+FBT!I13+TRE!I13+MAE!I13+TEL!I13+WWP!I13+OIS!I13</f>
        <v>3546.4072199999869</v>
      </c>
      <c r="J31" s="51">
        <f>ISI!J27+NFM!J44+CHI!J33+NMM!J32+PPA!J33+FBT!J13+TRE!J13+MAE!J13+TEL!J13+WWP!J13+OIS!J13</f>
        <v>3332.3343100000011</v>
      </c>
      <c r="K31" s="51">
        <f>ISI!K27+NFM!K44+CHI!K33+NMM!K32+PPA!K33+FBT!K13+TRE!K13+MAE!K13+TEL!K13+WWP!K13+OIS!K13</f>
        <v>2943.1190300000021</v>
      </c>
      <c r="L31" s="51">
        <f>ISI!L27+NFM!L44+CHI!L33+NMM!L32+PPA!L33+FBT!L13+TRE!L13+MAE!L13+TEL!L13+WWP!L13+OIS!L13</f>
        <v>3134.3407541257639</v>
      </c>
      <c r="M31" s="51">
        <f>ISI!M27+NFM!M44+CHI!M33+NMM!M32+PPA!M33+FBT!M13+TRE!M13+MAE!M13+TEL!M13+WWP!M13+OIS!M13</f>
        <v>3346.2717037657958</v>
      </c>
      <c r="N31" s="51">
        <f>ISI!N27+NFM!N44+CHI!N33+NMM!N32+PPA!N33+FBT!N13+TRE!N13+MAE!N13+TEL!N13+WWP!N13+OIS!N13</f>
        <v>3194.4660747255512</v>
      </c>
      <c r="O31" s="51">
        <f>ISI!O27+NFM!O44+CHI!O33+NMM!O32+PPA!O33+FBT!O13+TRE!O13+MAE!O13+TEL!O13+WWP!O13+OIS!O13</f>
        <v>3032.0653114153729</v>
      </c>
      <c r="P31" s="51">
        <f>ISI!P27+NFM!P44+CHI!P33+NMM!P32+PPA!P33+FBT!P13+TRE!P13+MAE!P13+TEL!P13+WWP!P13+OIS!P13</f>
        <v>3030.1297588401812</v>
      </c>
      <c r="Q31" s="51">
        <f>ISI!Q27+NFM!Q44+CHI!Q33+NMM!Q32+PPA!Q33+FBT!Q13+TRE!Q13+MAE!Q13+TEL!Q13+WWP!Q13+OIS!Q13</f>
        <v>2878.7780304880721</v>
      </c>
    </row>
    <row r="32" spans="1:17" x14ac:dyDescent="0.25">
      <c r="A32" s="53" t="s">
        <v>47</v>
      </c>
      <c r="B32" s="51">
        <f>ISI!B28</f>
        <v>1840.2597415095672</v>
      </c>
      <c r="C32" s="51">
        <f>ISI!C28</f>
        <v>1535.2637899999997</v>
      </c>
      <c r="D32" s="51">
        <f>ISI!D28</f>
        <v>1390.8321699999997</v>
      </c>
      <c r="E32" s="51">
        <f>ISI!E28</f>
        <v>1510.77892</v>
      </c>
      <c r="F32" s="51">
        <f>ISI!F28</f>
        <v>1602.6490899999999</v>
      </c>
      <c r="G32" s="51">
        <f>ISI!G28</f>
        <v>1057.2107087546137</v>
      </c>
      <c r="H32" s="51">
        <f>ISI!H28</f>
        <v>1183.2722799999999</v>
      </c>
      <c r="I32" s="51">
        <f>ISI!I28</f>
        <v>1209.6377299999999</v>
      </c>
      <c r="J32" s="51">
        <f>ISI!J28</f>
        <v>1007.8339999999998</v>
      </c>
      <c r="K32" s="51">
        <f>ISI!K28</f>
        <v>553.32084999999995</v>
      </c>
      <c r="L32" s="51">
        <f>ISI!L28</f>
        <v>642.00937495993855</v>
      </c>
      <c r="M32" s="51">
        <f>ISI!M28</f>
        <v>783.15621461775538</v>
      </c>
      <c r="N32" s="51">
        <f>ISI!N28</f>
        <v>786.43606964193418</v>
      </c>
      <c r="O32" s="51">
        <f>ISI!O28</f>
        <v>854.20917450280444</v>
      </c>
      <c r="P32" s="51">
        <f>ISI!P28</f>
        <v>977.25422516022161</v>
      </c>
      <c r="Q32" s="51">
        <f>ISI!Q28</f>
        <v>1026.0379514937115</v>
      </c>
    </row>
    <row r="33" spans="1:17" x14ac:dyDescent="0.25">
      <c r="A33" s="67" t="s">
        <v>32</v>
      </c>
      <c r="B33" s="66">
        <f t="shared" ref="B33:Q33" si="1">SUM(B34:B38)</f>
        <v>1825.6601301196279</v>
      </c>
      <c r="C33" s="66">
        <f t="shared" si="1"/>
        <v>1655.9350299999992</v>
      </c>
      <c r="D33" s="66">
        <f t="shared" si="1"/>
        <v>1664.3964299999989</v>
      </c>
      <c r="E33" s="66">
        <f t="shared" si="1"/>
        <v>1789.91444</v>
      </c>
      <c r="F33" s="66">
        <f t="shared" si="1"/>
        <v>1770.3836400000005</v>
      </c>
      <c r="G33" s="66">
        <f t="shared" si="1"/>
        <v>1624.4112684310544</v>
      </c>
      <c r="H33" s="66">
        <f t="shared" si="1"/>
        <v>1551.6543599999986</v>
      </c>
      <c r="I33" s="66">
        <f t="shared" si="1"/>
        <v>1411.6614300000001</v>
      </c>
      <c r="J33" s="66">
        <f t="shared" si="1"/>
        <v>1229.0551000000003</v>
      </c>
      <c r="K33" s="66">
        <f t="shared" si="1"/>
        <v>1280.4499800000006</v>
      </c>
      <c r="L33" s="66">
        <f t="shared" si="1"/>
        <v>1131.3176348537572</v>
      </c>
      <c r="M33" s="66">
        <f t="shared" si="1"/>
        <v>952.74906735296463</v>
      </c>
      <c r="N33" s="66">
        <f t="shared" si="1"/>
        <v>817.64473486549934</v>
      </c>
      <c r="O33" s="66">
        <f t="shared" si="1"/>
        <v>831.27839890075632</v>
      </c>
      <c r="P33" s="66">
        <f t="shared" si="1"/>
        <v>736.05193155968493</v>
      </c>
      <c r="Q33" s="66">
        <f t="shared" si="1"/>
        <v>618.06231209493319</v>
      </c>
    </row>
    <row r="34" spans="1:17" x14ac:dyDescent="0.25">
      <c r="A34" s="53" t="s">
        <v>31</v>
      </c>
      <c r="B34" s="51">
        <f>ISI!B30+NFM!B46+CHI!B35+NMM!B34+PPA!B35+FBT!B15+TRE!B15+MAE!B15+TEL!B15+WWP!B15+OIS!B15</f>
        <v>556.85379446029992</v>
      </c>
      <c r="C34" s="51">
        <f>ISI!C30+NFM!C46+CHI!C35+NMM!C34+PPA!C35+FBT!C15+TRE!C15+MAE!C15+TEL!C15+WWP!C15+OIS!C15</f>
        <v>490.6</v>
      </c>
      <c r="D34" s="51">
        <f>ISI!D30+NFM!D46+CHI!D35+NMM!D34+PPA!D35+FBT!D15+TRE!D15+MAE!D15+TEL!D15+WWP!D15+OIS!D15</f>
        <v>495.4</v>
      </c>
      <c r="E34" s="51">
        <f>ISI!E30+NFM!E46+CHI!E35+NMM!E34+PPA!E35+FBT!E15+TRE!E15+MAE!E15+TEL!E15+WWP!E15+OIS!E15</f>
        <v>521.4</v>
      </c>
      <c r="F34" s="51">
        <f>ISI!F30+NFM!F46+CHI!F35+NMM!F34+PPA!F35+FBT!F15+TRE!F15+MAE!F15+TEL!F15+WWP!F15+OIS!F15</f>
        <v>535.63077999999996</v>
      </c>
      <c r="G34" s="51">
        <f>ISI!G30+NFM!G46+CHI!G35+NMM!G34+PPA!G35+FBT!G15+TRE!G15+MAE!G15+TEL!G15+WWP!G15+OIS!G15</f>
        <v>436.27591477978399</v>
      </c>
      <c r="H34" s="51">
        <f>ISI!H30+NFM!H46+CHI!H35+NMM!H34+PPA!H35+FBT!H15+TRE!H15+MAE!H15+TEL!H15+WWP!H15+OIS!H15</f>
        <v>509.57497000000001</v>
      </c>
      <c r="I34" s="51">
        <f>ISI!I30+NFM!I46+CHI!I35+NMM!I34+PPA!I35+FBT!I15+TRE!I15+MAE!I15+TEL!I15+WWP!I15+OIS!I15</f>
        <v>536.79999999999995</v>
      </c>
      <c r="J34" s="51">
        <f>ISI!J30+NFM!J46+CHI!J35+NMM!J34+PPA!J35+FBT!J15+TRE!J15+MAE!J15+TEL!J15+WWP!J15+OIS!J15</f>
        <v>457.5</v>
      </c>
      <c r="K34" s="51">
        <f>ISI!K30+NFM!K46+CHI!K35+NMM!K34+PPA!K35+FBT!K15+TRE!K15+MAE!K15+TEL!K15+WWP!K15+OIS!K15</f>
        <v>498.92487999999997</v>
      </c>
      <c r="L34" s="51">
        <f>ISI!L30+NFM!L46+CHI!L35+NMM!L34+PPA!L35+FBT!L15+TRE!L15+MAE!L15+TEL!L15+WWP!L15+OIS!L15</f>
        <v>410.24171204738775</v>
      </c>
      <c r="M34" s="51">
        <f>ISI!M30+NFM!M46+CHI!M35+NMM!M34+PPA!M35+FBT!M15+TRE!M15+MAE!M15+TEL!M15+WWP!M15+OIS!M15</f>
        <v>293.21097642503213</v>
      </c>
      <c r="N34" s="51">
        <f>ISI!N30+NFM!N46+CHI!N35+NMM!N34+PPA!N35+FBT!N15+TRE!N15+MAE!N15+TEL!N15+WWP!N15+OIS!N15</f>
        <v>231.730921854889</v>
      </c>
      <c r="O34" s="51">
        <f>ISI!O30+NFM!O46+CHI!O35+NMM!O34+PPA!O35+FBT!O15+TRE!O15+MAE!O15+TEL!O15+WWP!O15+OIS!O15</f>
        <v>286.11349957007718</v>
      </c>
      <c r="P34" s="51">
        <f>ISI!P30+NFM!P46+CHI!P35+NMM!P34+PPA!P35+FBT!P15+TRE!P15+MAE!P15+TEL!P15+WWP!P15+OIS!P15</f>
        <v>245.91573516766937</v>
      </c>
      <c r="Q34" s="51">
        <f>ISI!Q30+NFM!Q46+CHI!Q35+NMM!Q34+PPA!Q35+FBT!Q15+TRE!Q15+MAE!Q15+TEL!Q15+WWP!Q15+OIS!Q15</f>
        <v>177.34307824591599</v>
      </c>
    </row>
    <row r="35" spans="1:17" x14ac:dyDescent="0.25">
      <c r="A35" s="53" t="s">
        <v>30</v>
      </c>
      <c r="B35" s="51">
        <f>ISI!B31+NFM!B47+CHI!B36+NMM!B35+PPA!B36+FBT!B16+TRE!B16+MAE!B16+TEL!B16+WWP!B16+OIS!B16</f>
        <v>72.514537359686074</v>
      </c>
      <c r="C35" s="51">
        <f>ISI!C31+NFM!C47+CHI!C36+NMM!C35+PPA!C36+FBT!C16+TRE!C16+MAE!C16+TEL!C16+WWP!C16+OIS!C16</f>
        <v>73.596559999999954</v>
      </c>
      <c r="D35" s="51">
        <f>ISI!D31+NFM!D47+CHI!D36+NMM!D35+PPA!D36+FBT!D16+TRE!D16+MAE!D16+TEL!D16+WWP!D16+OIS!D16</f>
        <v>106.58735999999999</v>
      </c>
      <c r="E35" s="51">
        <f>ISI!E31+NFM!E47+CHI!E36+NMM!E35+PPA!E36+FBT!E16+TRE!E16+MAE!E16+TEL!E16+WWP!E16+OIS!E16</f>
        <v>102.19914999999992</v>
      </c>
      <c r="F35" s="51">
        <f>ISI!F31+NFM!F47+CHI!F36+NMM!F35+PPA!F36+FBT!F16+TRE!F16+MAE!F16+TEL!F16+WWP!F16+OIS!F16</f>
        <v>115.39297999999962</v>
      </c>
      <c r="G35" s="51">
        <f>ISI!G31+NFM!G47+CHI!G36+NMM!G35+PPA!G36+FBT!G16+TRE!G16+MAE!G16+TEL!G16+WWP!G16+OIS!G16</f>
        <v>88.993757766148988</v>
      </c>
      <c r="H35" s="51">
        <f>ISI!H31+NFM!H47+CHI!H36+NMM!H35+PPA!H36+FBT!H16+TRE!H16+MAE!H16+TEL!H16+WWP!H16+OIS!H16</f>
        <v>70.295259999999871</v>
      </c>
      <c r="I35" s="51">
        <f>ISI!I31+NFM!I47+CHI!I36+NMM!I35+PPA!I36+FBT!I16+TRE!I16+MAE!I16+TEL!I16+WWP!I16+OIS!I16</f>
        <v>62.59573000000001</v>
      </c>
      <c r="J35" s="51">
        <f>ISI!J31+NFM!J47+CHI!J36+NMM!J35+PPA!J36+FBT!J16+TRE!J16+MAE!J16+TEL!J16+WWP!J16+OIS!J16</f>
        <v>64.809489999999641</v>
      </c>
      <c r="K35" s="51">
        <f>ISI!K31+NFM!K47+CHI!K36+NMM!K35+PPA!K36+FBT!K16+TRE!K16+MAE!K16+TEL!K16+WWP!K16+OIS!K16</f>
        <v>63.711220000000139</v>
      </c>
      <c r="L35" s="51">
        <f>ISI!L31+NFM!L47+CHI!L36+NMM!L35+PPA!L36+FBT!L16+TRE!L16+MAE!L16+TEL!L16+WWP!L16+OIS!L16</f>
        <v>64.822810264954114</v>
      </c>
      <c r="M35" s="51">
        <f>ISI!M31+NFM!M47+CHI!M36+NMM!M35+PPA!M36+FBT!M16+TRE!M16+MAE!M16+TEL!M16+WWP!M16+OIS!M16</f>
        <v>63.725695337027446</v>
      </c>
      <c r="N35" s="51">
        <f>ISI!N31+NFM!N47+CHI!N36+NMM!N35+PPA!N36+FBT!N16+TRE!N16+MAE!N16+TEL!N16+WWP!N16+OIS!N16</f>
        <v>52.737211319850303</v>
      </c>
      <c r="O35" s="51">
        <f>ISI!O31+NFM!O47+CHI!O36+NMM!O35+PPA!O36+FBT!O16+TRE!O16+MAE!O16+TEL!O16+WWP!O16+OIS!O16</f>
        <v>62.625329846669963</v>
      </c>
      <c r="P35" s="51">
        <f>ISI!P31+NFM!P47+CHI!P36+NMM!P35+PPA!P36+FBT!P16+TRE!P16+MAE!P16+TEL!P16+WWP!P16+OIS!P16</f>
        <v>71.414995736515266</v>
      </c>
      <c r="Q35" s="51">
        <f>ISI!Q31+NFM!Q47+CHI!Q36+NMM!Q35+PPA!Q36+FBT!Q16+TRE!Q16+MAE!Q16+TEL!Q16+WWP!Q16+OIS!Q16</f>
        <v>68.118986314094855</v>
      </c>
    </row>
    <row r="36" spans="1:17" x14ac:dyDescent="0.25">
      <c r="A36" s="53" t="s">
        <v>76</v>
      </c>
      <c r="B36" s="51">
        <f>ISI!B32+NFM!B48+CHI!B37+NMM!B36+PPA!B37+FBT!B17+TRE!B17+MAE!B17+TEL!B17+WWP!B17+OIS!B17</f>
        <v>528.7160156584614</v>
      </c>
      <c r="C36" s="51">
        <f>ISI!C32+NFM!C48+CHI!C37+NMM!C36+PPA!C37+FBT!C17+TRE!C17+MAE!C17+TEL!C17+WWP!C17+OIS!C17</f>
        <v>589.17017999999916</v>
      </c>
      <c r="D36" s="51">
        <f>ISI!D32+NFM!D48+CHI!D37+NMM!D36+PPA!D37+FBT!D17+TRE!D17+MAE!D17+TEL!D17+WWP!D17+OIS!D17</f>
        <v>567.62440999999944</v>
      </c>
      <c r="E36" s="51">
        <f>ISI!E32+NFM!E48+CHI!E37+NMM!E36+PPA!E37+FBT!E17+TRE!E17+MAE!E17+TEL!E17+WWP!E17+OIS!E17</f>
        <v>581.9970800000001</v>
      </c>
      <c r="F36" s="51">
        <f>ISI!F32+NFM!F48+CHI!F37+NMM!F36+PPA!F37+FBT!F17+TRE!F17+MAE!F17+TEL!F17+WWP!F17+OIS!F17</f>
        <v>555.36871000000065</v>
      </c>
      <c r="G36" s="51">
        <f>ISI!G32+NFM!G48+CHI!G37+NMM!G36+PPA!G37+FBT!G17+TRE!G17+MAE!G17+TEL!G17+WWP!G17+OIS!G17</f>
        <v>535.895967011229</v>
      </c>
      <c r="H36" s="51">
        <f>ISI!H32+NFM!H48+CHI!H37+NMM!H36+PPA!H37+FBT!H17+TRE!H17+MAE!H17+TEL!H17+WWP!H17+OIS!H17</f>
        <v>530.75716999999895</v>
      </c>
      <c r="I36" s="51">
        <f>ISI!I32+NFM!I48+CHI!I37+NMM!I36+PPA!I37+FBT!I17+TRE!I17+MAE!I17+TEL!I17+WWP!I17+OIS!I17</f>
        <v>484.66762000000017</v>
      </c>
      <c r="J36" s="51">
        <f>ISI!J32+NFM!J48+CHI!J37+NMM!J36+PPA!J37+FBT!J17+TRE!J17+MAE!J17+TEL!J17+WWP!J17+OIS!J17</f>
        <v>479.57451000000037</v>
      </c>
      <c r="K36" s="51">
        <f>ISI!K32+NFM!K48+CHI!K37+NMM!K36+PPA!K37+FBT!K17+TRE!K17+MAE!K17+TEL!K17+WWP!K17+OIS!K17</f>
        <v>463.37261000000035</v>
      </c>
      <c r="L36" s="51">
        <f>ISI!L32+NFM!L48+CHI!L37+NMM!L36+PPA!L37+FBT!L17+TRE!L17+MAE!L17+TEL!L17+WWP!L17+OIS!L17</f>
        <v>437.47024218798833</v>
      </c>
      <c r="M36" s="51">
        <f>ISI!M32+NFM!M48+CHI!M37+NMM!M36+PPA!M37+FBT!M17+TRE!M17+MAE!M17+TEL!M17+WWP!M17+OIS!M17</f>
        <v>418.85001165535505</v>
      </c>
      <c r="N36" s="51">
        <f>ISI!N32+NFM!N48+CHI!N37+NMM!N36+PPA!N37+FBT!N17+TRE!N17+MAE!N17+TEL!N17+WWP!N17+OIS!N17</f>
        <v>373.34089070038681</v>
      </c>
      <c r="O36" s="51">
        <f>ISI!O32+NFM!O48+CHI!O37+NMM!O36+PPA!O37+FBT!O17+TRE!O17+MAE!O17+TEL!O17+WWP!O17+OIS!O17</f>
        <v>346.44607837374321</v>
      </c>
      <c r="P36" s="51">
        <f>ISI!P32+NFM!P48+CHI!P37+NMM!P36+PPA!P37+FBT!P17+TRE!P17+MAE!P17+TEL!P17+WWP!P17+OIS!P17</f>
        <v>295.78683379740875</v>
      </c>
      <c r="Q36" s="51">
        <f>ISI!Q32+NFM!Q48+CHI!Q37+NMM!Q36+PPA!Q37+FBT!Q17+TRE!Q17+MAE!Q17+TEL!Q17+WWP!Q17+OIS!Q17</f>
        <v>272.16546847512291</v>
      </c>
    </row>
    <row r="37" spans="1:17" x14ac:dyDescent="0.25">
      <c r="A37" s="53" t="s">
        <v>29</v>
      </c>
      <c r="B37" s="51">
        <f>ISI!B33+NFM!B49+CHI!B38+NMM!B37+PPA!B38+FBT!B18+TRE!B18+MAE!B18+TEL!B18+WWP!B18+OIS!B18</f>
        <v>632.46506476816694</v>
      </c>
      <c r="C37" s="51">
        <f>ISI!C33+NFM!C49+CHI!C38+NMM!C37+PPA!C38+FBT!C18+TRE!C18+MAE!C18+TEL!C18+WWP!C18+OIS!C18</f>
        <v>480.58477000000005</v>
      </c>
      <c r="D37" s="51">
        <f>ISI!D33+NFM!D49+CHI!D38+NMM!D37+PPA!D38+FBT!D18+TRE!D18+MAE!D18+TEL!D18+WWP!D18+OIS!D18</f>
        <v>477.68863000000005</v>
      </c>
      <c r="E37" s="51">
        <f>ISI!E33+NFM!E49+CHI!E38+NMM!E37+PPA!E38+FBT!E18+TRE!E18+MAE!E18+TEL!E18+WWP!E18+OIS!E18</f>
        <v>460.51882999999998</v>
      </c>
      <c r="F37" s="51">
        <f>ISI!F33+NFM!F49+CHI!F38+NMM!F37+PPA!F38+FBT!F18+TRE!F18+MAE!F18+TEL!F18+WWP!F18+OIS!F18</f>
        <v>477.69173999999992</v>
      </c>
      <c r="G37" s="51">
        <f>ISI!G33+NFM!G49+CHI!G38+NMM!G37+PPA!G38+FBT!G18+TRE!G18+MAE!G18+TEL!G18+WWP!G18+OIS!G18</f>
        <v>383.10809358657946</v>
      </c>
      <c r="H37" s="51">
        <f>ISI!H33+NFM!H49+CHI!H38+NMM!H37+PPA!H38+FBT!H18+TRE!H18+MAE!H18+TEL!H18+WWP!H18+OIS!H18</f>
        <v>341.12703000000005</v>
      </c>
      <c r="I37" s="51">
        <f>ISI!I33+NFM!I49+CHI!I38+NMM!I37+PPA!I38+FBT!I18+TRE!I18+MAE!I18+TEL!I18+WWP!I18+OIS!I18</f>
        <v>281.79835000000003</v>
      </c>
      <c r="J37" s="51">
        <f>ISI!J33+NFM!J49+CHI!J38+NMM!J37+PPA!J38+FBT!J18+TRE!J18+MAE!J18+TEL!J18+WWP!J18+OIS!J18</f>
        <v>193.97052000000002</v>
      </c>
      <c r="K37" s="51">
        <f>ISI!K33+NFM!K49+CHI!K38+NMM!K37+PPA!K38+FBT!K18+TRE!K18+MAE!K18+TEL!K18+WWP!K18+OIS!K18</f>
        <v>179.53932</v>
      </c>
      <c r="L37" s="51">
        <f>ISI!L33+NFM!L49+CHI!L38+NMM!L37+PPA!L38+FBT!L18+TRE!L18+MAE!L18+TEL!L18+WWP!L18+OIS!L18</f>
        <v>165.28139239079013</v>
      </c>
      <c r="M37" s="51">
        <f>ISI!M33+NFM!M49+CHI!M38+NMM!M37+PPA!M38+FBT!M18+TRE!M18+MAE!M18+TEL!M18+WWP!M18+OIS!M18</f>
        <v>167.19334070190885</v>
      </c>
      <c r="N37" s="51">
        <f>ISI!N33+NFM!N49+CHI!N38+NMM!N37+PPA!N38+FBT!N18+TRE!N18+MAE!N18+TEL!N18+WWP!N18+OIS!N18</f>
        <v>141.39679845105113</v>
      </c>
      <c r="O37" s="51">
        <f>ISI!O33+NFM!O49+CHI!O38+NMM!O37+PPA!O38+FBT!O18+TRE!O18+MAE!O18+TEL!O18+WWP!O18+OIS!O18</f>
        <v>120.37756650279991</v>
      </c>
      <c r="P37" s="51">
        <f>ISI!P33+NFM!P49+CHI!P38+NMM!P37+PPA!P38+FBT!P18+TRE!P18+MAE!P18+TEL!P18+WWP!P18+OIS!P18</f>
        <v>95.538743957490865</v>
      </c>
      <c r="Q37" s="51">
        <f>ISI!Q33+NFM!Q49+CHI!Q38+NMM!Q37+PPA!Q38+FBT!Q18+TRE!Q18+MAE!Q18+TEL!Q18+WWP!Q18+OIS!Q18</f>
        <v>77.386129561891693</v>
      </c>
    </row>
    <row r="38" spans="1:17" x14ac:dyDescent="0.25">
      <c r="A38" s="53" t="s">
        <v>28</v>
      </c>
      <c r="B38" s="51">
        <f>ISI!B34+NFM!B50+CHI!B39+NMM!B38+PPA!B39+FBT!B19+TRE!B19+MAE!B19+TEL!B19+WWP!B19+OIS!B19</f>
        <v>35.110717873013456</v>
      </c>
      <c r="C38" s="51">
        <f>ISI!C34+NFM!C50+CHI!C39+NMM!C38+PPA!C39+FBT!C19+TRE!C19+MAE!C19+TEL!C19+WWP!C19+OIS!C19</f>
        <v>21.983520000000269</v>
      </c>
      <c r="D38" s="51">
        <f>ISI!D34+NFM!D50+CHI!D39+NMM!D38+PPA!D39+FBT!D19+TRE!D19+MAE!D19+TEL!D19+WWP!D19+OIS!D19</f>
        <v>17.096029999999267</v>
      </c>
      <c r="E38" s="51">
        <f>ISI!E34+NFM!E50+CHI!E39+NMM!E38+PPA!E39+FBT!E19+TRE!E19+MAE!E19+TEL!E19+WWP!E19+OIS!E19</f>
        <v>123.79937999999986</v>
      </c>
      <c r="F38" s="51">
        <f>ISI!F34+NFM!F50+CHI!F39+NMM!F38+PPA!F39+FBT!F19+TRE!F19+MAE!F19+TEL!F19+WWP!F19+OIS!F19</f>
        <v>86.29943000000037</v>
      </c>
      <c r="G38" s="51">
        <f>ISI!G34+NFM!G50+CHI!G39+NMM!G38+PPA!G39+FBT!G19+TRE!G19+MAE!G19+TEL!G19+WWP!G19+OIS!G19</f>
        <v>180.13753528731286</v>
      </c>
      <c r="H38" s="51">
        <f>ISI!H34+NFM!H50+CHI!H39+NMM!H38+PPA!H39+FBT!H19+TRE!H19+MAE!H19+TEL!H19+WWP!H19+OIS!H19</f>
        <v>99.899929999999472</v>
      </c>
      <c r="I38" s="51">
        <f>ISI!I34+NFM!I50+CHI!I39+NMM!I38+PPA!I39+FBT!I19+TRE!I19+MAE!I19+TEL!I19+WWP!I19+OIS!I19</f>
        <v>45.799730000000025</v>
      </c>
      <c r="J38" s="51">
        <f>ISI!J34+NFM!J50+CHI!J39+NMM!J38+PPA!J39+FBT!J19+TRE!J19+MAE!J19+TEL!J19+WWP!J19+OIS!J19</f>
        <v>33.200580000000222</v>
      </c>
      <c r="K38" s="51">
        <f>ISI!K34+NFM!K50+CHI!K39+NMM!K38+PPA!K39+FBT!K19+TRE!K19+MAE!K19+TEL!K19+WWP!K19+OIS!K19</f>
        <v>74.901949999999843</v>
      </c>
      <c r="L38" s="51">
        <f>ISI!L34+NFM!L50+CHI!L39+NMM!L38+PPA!L39+FBT!L19+TRE!L19+MAE!L19+TEL!L19+WWP!L19+OIS!L19</f>
        <v>53.501477962637026</v>
      </c>
      <c r="M38" s="51">
        <f>ISI!M34+NFM!M50+CHI!M39+NMM!M38+PPA!M39+FBT!M19+TRE!M19+MAE!M19+TEL!M19+WWP!M19+OIS!M19</f>
        <v>9.7690432336411632</v>
      </c>
      <c r="N38" s="51">
        <f>ISI!N34+NFM!N50+CHI!N39+NMM!N38+PPA!N39+FBT!N19+TRE!N19+MAE!N19+TEL!N19+WWP!N19+OIS!N19</f>
        <v>18.438912539322132</v>
      </c>
      <c r="O38" s="51">
        <f>ISI!O34+NFM!O50+CHI!O39+NMM!O38+PPA!O39+FBT!O19+TRE!O19+MAE!O19+TEL!O19+WWP!O19+OIS!O19</f>
        <v>15.715924607466006</v>
      </c>
      <c r="P38" s="51">
        <f>ISI!P34+NFM!P50+CHI!P39+NMM!P38+PPA!P39+FBT!P19+TRE!P19+MAE!P19+TEL!P19+WWP!P19+OIS!P19</f>
        <v>27.395622900600653</v>
      </c>
      <c r="Q38" s="51">
        <f>ISI!Q34+NFM!Q50+CHI!Q39+NMM!Q38+PPA!Q39+FBT!Q19+TRE!Q19+MAE!Q19+TEL!Q19+WWP!Q19+OIS!Q19</f>
        <v>23.048649497907732</v>
      </c>
    </row>
    <row r="39" spans="1:17" x14ac:dyDescent="0.25">
      <c r="A39" s="67" t="s">
        <v>75</v>
      </c>
      <c r="B39" s="66">
        <f t="shared" ref="B39:Q39" si="2">B40+B41</f>
        <v>3528.5593409311286</v>
      </c>
      <c r="C39" s="66">
        <f t="shared" si="2"/>
        <v>3419.4546099999998</v>
      </c>
      <c r="D39" s="66">
        <f t="shared" si="2"/>
        <v>3301.4850799999999</v>
      </c>
      <c r="E39" s="66">
        <f t="shared" si="2"/>
        <v>3528.1569300000001</v>
      </c>
      <c r="F39" s="66">
        <f t="shared" si="2"/>
        <v>3857.4946900000004</v>
      </c>
      <c r="G39" s="66">
        <f t="shared" si="2"/>
        <v>3642.4405834776635</v>
      </c>
      <c r="H39" s="66">
        <f t="shared" si="2"/>
        <v>3825.1187400000003</v>
      </c>
      <c r="I39" s="66">
        <f t="shared" si="2"/>
        <v>4193.892240000001</v>
      </c>
      <c r="J39" s="66">
        <f t="shared" si="2"/>
        <v>3798.2114799999999</v>
      </c>
      <c r="K39" s="66">
        <f t="shared" si="2"/>
        <v>3363.2679399999997</v>
      </c>
      <c r="L39" s="66">
        <f t="shared" si="2"/>
        <v>3659.0373861997377</v>
      </c>
      <c r="M39" s="66">
        <f t="shared" si="2"/>
        <v>3732.0685424220815</v>
      </c>
      <c r="N39" s="66">
        <f t="shared" si="2"/>
        <v>3698.8930410571779</v>
      </c>
      <c r="O39" s="66">
        <f t="shared" si="2"/>
        <v>3773.4188644290134</v>
      </c>
      <c r="P39" s="66">
        <f t="shared" si="2"/>
        <v>3793.016681170142</v>
      </c>
      <c r="Q39" s="66">
        <f t="shared" si="2"/>
        <v>3716.6498957151944</v>
      </c>
    </row>
    <row r="40" spans="1:17" x14ac:dyDescent="0.25">
      <c r="A40" s="53" t="s">
        <v>66</v>
      </c>
      <c r="B40" s="51">
        <f>ISI!B36+NFM!B52+CHI!B41+NMM!B40+PPA!B41+FBT!B21+TRE!B21+MAE!B21+TEL!B21+WWP!B21+OIS!B21</f>
        <v>2281.6643375872882</v>
      </c>
      <c r="C40" s="51">
        <f>ISI!C36+NFM!C52+CHI!C41+NMM!C40+PPA!C41+FBT!C21+TRE!C21+MAE!C21+TEL!C21+WWP!C21+OIS!C21</f>
        <v>2280.9403199999992</v>
      </c>
      <c r="D40" s="51">
        <f>ISI!D36+NFM!D52+CHI!D41+NMM!D40+PPA!D41+FBT!D21+TRE!D21+MAE!D21+TEL!D21+WWP!D21+OIS!D21</f>
        <v>2262.12365</v>
      </c>
      <c r="E40" s="51">
        <f>ISI!E36+NFM!E52+CHI!E41+NMM!E40+PPA!E41+FBT!E21+TRE!E21+MAE!E21+TEL!E21+WWP!E21+OIS!E21</f>
        <v>2413.7530100000004</v>
      </c>
      <c r="F40" s="51">
        <f>ISI!F36+NFM!F52+CHI!F41+NMM!F40+PPA!F41+FBT!F21+TRE!F21+MAE!F21+TEL!F21+WWP!F21+OIS!F21</f>
        <v>2710.5824600000005</v>
      </c>
      <c r="G40" s="51">
        <f>ISI!G36+NFM!G52+CHI!G41+NMM!G40+PPA!G41+FBT!G21+TRE!G21+MAE!G21+TEL!G21+WWP!G21+OIS!G21</f>
        <v>2794.5396332370701</v>
      </c>
      <c r="H40" s="51">
        <f>ISI!H36+NFM!H52+CHI!H41+NMM!H40+PPA!H41+FBT!H21+TRE!H21+MAE!H21+TEL!H21+WWP!H21+OIS!H21</f>
        <v>2938.9331200000001</v>
      </c>
      <c r="I40" s="51">
        <f>ISI!I36+NFM!I52+CHI!I41+NMM!I40+PPA!I41+FBT!I21+TRE!I21+MAE!I21+TEL!I21+WWP!I21+OIS!I21</f>
        <v>3079.1057200000014</v>
      </c>
      <c r="J40" s="51">
        <f>ISI!J36+NFM!J52+CHI!J41+NMM!J40+PPA!J41+FBT!J21+TRE!J21+MAE!J21+TEL!J21+WWP!J21+OIS!J21</f>
        <v>3018.7118099999998</v>
      </c>
      <c r="K40" s="51">
        <f>ISI!K36+NFM!K52+CHI!K41+NMM!K40+PPA!K41+FBT!K21+TRE!K21+MAE!K21+TEL!K21+WWP!K21+OIS!K21</f>
        <v>2921.6689199999996</v>
      </c>
      <c r="L40" s="51">
        <f>ISI!L36+NFM!L52+CHI!L41+NMM!L40+PPA!L41+FBT!L21+TRE!L21+MAE!L21+TEL!L21+WWP!L21+OIS!L21</f>
        <v>3089.2967503871055</v>
      </c>
      <c r="M40" s="51">
        <f>ISI!M36+NFM!M52+CHI!M41+NMM!M40+PPA!M41+FBT!M21+TRE!M21+MAE!M21+TEL!M21+WWP!M21+OIS!M21</f>
        <v>3173.0361724226373</v>
      </c>
      <c r="N40" s="51">
        <f>ISI!N36+NFM!N52+CHI!N41+NMM!N40+PPA!N41+FBT!N21+TRE!N21+MAE!N21+TEL!N21+WWP!N21+OIS!N21</f>
        <v>3152.0314760993006</v>
      </c>
      <c r="O40" s="51">
        <f>ISI!O36+NFM!O52+CHI!O41+NMM!O40+PPA!O41+FBT!O21+TRE!O21+MAE!O21+TEL!O21+WWP!O21+OIS!O21</f>
        <v>3232.3851393884106</v>
      </c>
      <c r="P40" s="51">
        <f>ISI!P36+NFM!P52+CHI!P41+NMM!P40+PPA!P41+FBT!P21+TRE!P21+MAE!P21+TEL!P21+WWP!P21+OIS!P21</f>
        <v>3198.1709756193636</v>
      </c>
      <c r="Q40" s="51">
        <f>ISI!Q36+NFM!Q52+CHI!Q41+NMM!Q40+PPA!Q41+FBT!Q21+TRE!Q21+MAE!Q21+TEL!Q21+WWP!Q21+OIS!Q21</f>
        <v>3229.8103046193701</v>
      </c>
    </row>
    <row r="41" spans="1:17" x14ac:dyDescent="0.25">
      <c r="A41" s="53" t="s">
        <v>25</v>
      </c>
      <c r="B41" s="51">
        <f>ISI!B37+NFM!B53+CHI!B42+NMM!B41+PPA!B42+FBT!B22+TRE!B22+MAE!B22+TEL!B22+WWP!B22+OIS!B22</f>
        <v>1246.8950033438402</v>
      </c>
      <c r="C41" s="51">
        <f>ISI!C37+NFM!C53+CHI!C42+NMM!C41+PPA!C42+FBT!C22+TRE!C22+MAE!C22+TEL!C22+WWP!C22+OIS!C22</f>
        <v>1138.5142900000003</v>
      </c>
      <c r="D41" s="51">
        <f>ISI!D37+NFM!D53+CHI!D42+NMM!D41+PPA!D42+FBT!D22+TRE!D22+MAE!D22+TEL!D22+WWP!D22+OIS!D22</f>
        <v>1039.3614299999999</v>
      </c>
      <c r="E41" s="51">
        <f>ISI!E37+NFM!E53+CHI!E42+NMM!E41+PPA!E42+FBT!E22+TRE!E22+MAE!E22+TEL!E22+WWP!E22+OIS!E22</f>
        <v>1114.40392</v>
      </c>
      <c r="F41" s="51">
        <f>ISI!F37+NFM!F53+CHI!F42+NMM!F41+PPA!F42+FBT!F22+TRE!F22+MAE!F22+TEL!F22+WWP!F22+OIS!F22</f>
        <v>1146.9122299999997</v>
      </c>
      <c r="G41" s="51">
        <f>ISI!G37+NFM!G53+CHI!G42+NMM!G41+PPA!G42+FBT!G22+TRE!G22+MAE!G22+TEL!G22+WWP!G22+OIS!G22</f>
        <v>847.90095024059337</v>
      </c>
      <c r="H41" s="51">
        <f>ISI!H37+NFM!H53+CHI!H42+NMM!H41+PPA!H42+FBT!H22+TRE!H22+MAE!H22+TEL!H22+WWP!H22+OIS!H22</f>
        <v>886.18562000000009</v>
      </c>
      <c r="I41" s="51">
        <f>ISI!I37+NFM!I53+CHI!I42+NMM!I41+PPA!I42+FBT!I22+TRE!I22+MAE!I22+TEL!I22+WWP!I22+OIS!I22</f>
        <v>1114.7865200000001</v>
      </c>
      <c r="J41" s="51">
        <f>ISI!J37+NFM!J53+CHI!J42+NMM!J41+PPA!J42+FBT!J22+TRE!J22+MAE!J22+TEL!J22+WWP!J22+OIS!J22</f>
        <v>779.49966999999992</v>
      </c>
      <c r="K41" s="51">
        <f>ISI!K37+NFM!K53+CHI!K42+NMM!K41+PPA!K42+FBT!K22+TRE!K22+MAE!K22+TEL!K22+WWP!K22+OIS!K22</f>
        <v>441.59902</v>
      </c>
      <c r="L41" s="51">
        <f>ISI!L37+NFM!L53+CHI!L42+NMM!L41+PPA!L42+FBT!L22+TRE!L22+MAE!L22+TEL!L22+WWP!L22+OIS!L22</f>
        <v>569.74063581263249</v>
      </c>
      <c r="M41" s="51">
        <f>ISI!M37+NFM!M53+CHI!M42+NMM!M41+PPA!M42+FBT!M22+TRE!M22+MAE!M22+TEL!M22+WWP!M22+OIS!M22</f>
        <v>559.03236999944409</v>
      </c>
      <c r="N41" s="51">
        <f>ISI!N37+NFM!N53+CHI!N42+NMM!N41+PPA!N42+FBT!N22+TRE!N22+MAE!N22+TEL!N22+WWP!N22+OIS!N22</f>
        <v>546.86156495787736</v>
      </c>
      <c r="O41" s="51">
        <f>ISI!O37+NFM!O53+CHI!O42+NMM!O41+PPA!O42+FBT!O22+TRE!O22+MAE!O22+TEL!O22+WWP!O22+OIS!O22</f>
        <v>541.0337250406028</v>
      </c>
      <c r="P41" s="51">
        <f>ISI!P37+NFM!P53+CHI!P42+NMM!P41+PPA!P42+FBT!P22+TRE!P22+MAE!P22+TEL!P22+WWP!P22+OIS!P22</f>
        <v>594.84570555077835</v>
      </c>
      <c r="Q41" s="51">
        <f>ISI!Q37+NFM!Q53+CHI!Q42+NMM!Q41+PPA!Q42+FBT!Q22+TRE!Q22+MAE!Q22+TEL!Q22+WWP!Q22+OIS!Q22</f>
        <v>486.8395910958244</v>
      </c>
    </row>
    <row r="42" spans="1:17" x14ac:dyDescent="0.25">
      <c r="A42" s="67" t="s">
        <v>24</v>
      </c>
      <c r="B42" s="66">
        <f t="shared" ref="B42:Q42" si="3">SUM(B43:B47)</f>
        <v>700.53501480844716</v>
      </c>
      <c r="C42" s="66">
        <f t="shared" si="3"/>
        <v>697.48786000000018</v>
      </c>
      <c r="D42" s="66">
        <f t="shared" si="3"/>
        <v>775.49252000000013</v>
      </c>
      <c r="E42" s="66">
        <f t="shared" si="3"/>
        <v>844.27194999999983</v>
      </c>
      <c r="F42" s="66">
        <f t="shared" si="3"/>
        <v>872.01451000000009</v>
      </c>
      <c r="G42" s="66">
        <f t="shared" si="3"/>
        <v>884.66075779504752</v>
      </c>
      <c r="H42" s="66">
        <f t="shared" si="3"/>
        <v>1017.0014700000002</v>
      </c>
      <c r="I42" s="66">
        <f t="shared" si="3"/>
        <v>997.28634999999997</v>
      </c>
      <c r="J42" s="66">
        <f t="shared" si="3"/>
        <v>1048.4989700000001</v>
      </c>
      <c r="K42" s="66">
        <f t="shared" si="3"/>
        <v>1145.99908</v>
      </c>
      <c r="L42" s="66">
        <f t="shared" si="3"/>
        <v>1298.367038475649</v>
      </c>
      <c r="M42" s="66">
        <f t="shared" si="3"/>
        <v>1420.5102753155347</v>
      </c>
      <c r="N42" s="66">
        <f t="shared" si="3"/>
        <v>1446.4759383090222</v>
      </c>
      <c r="O42" s="66">
        <f t="shared" si="3"/>
        <v>1734.9034244978825</v>
      </c>
      <c r="P42" s="66">
        <f t="shared" si="3"/>
        <v>1839.7821725422732</v>
      </c>
      <c r="Q42" s="66">
        <f t="shared" si="3"/>
        <v>1891.8028222975215</v>
      </c>
    </row>
    <row r="43" spans="1:17" x14ac:dyDescent="0.25">
      <c r="A43" s="53" t="s">
        <v>23</v>
      </c>
      <c r="B43" s="51">
        <f>ISI!B39+NFM!B55+CHI!B44+NMM!B43+PPA!B44+FBT!B24+TRE!B24+MAE!B24+TEL!B24+WWP!B24+OIS!B24</f>
        <v>699.03028565969396</v>
      </c>
      <c r="C43" s="51">
        <f>ISI!C39+NFM!C55+CHI!C44+NMM!C43+PPA!C44+FBT!C24+TRE!C24+MAE!C24+TEL!C24+WWP!C24+OIS!C24</f>
        <v>696.48786000000018</v>
      </c>
      <c r="D43" s="51">
        <f>ISI!D39+NFM!D55+CHI!D44+NMM!D43+PPA!D44+FBT!D24+TRE!D24+MAE!D24+TEL!D24+WWP!D24+OIS!D24</f>
        <v>774.5925400000001</v>
      </c>
      <c r="E43" s="51">
        <f>ISI!E39+NFM!E55+CHI!E44+NMM!E43+PPA!E44+FBT!E24+TRE!E24+MAE!E24+TEL!E24+WWP!E24+OIS!E24</f>
        <v>842.77195999999981</v>
      </c>
      <c r="F43" s="51">
        <f>ISI!F39+NFM!F55+CHI!F44+NMM!F43+PPA!F44+FBT!F24+TRE!F24+MAE!F24+TEL!F24+WWP!F24+OIS!F24</f>
        <v>870.21470000000011</v>
      </c>
      <c r="G43" s="51">
        <f>ISI!G39+NFM!G55+CHI!G44+NMM!G43+PPA!G44+FBT!G24+TRE!G24+MAE!G24+TEL!G24+WWP!G24+OIS!G24</f>
        <v>883.03660743358364</v>
      </c>
      <c r="H43" s="51">
        <f>ISI!H39+NFM!H55+CHI!H44+NMM!H43+PPA!H44+FBT!H24+TRE!H24+MAE!H24+TEL!H24+WWP!H24+OIS!H24</f>
        <v>1015.3011900000001</v>
      </c>
      <c r="I43" s="51">
        <f>ISI!I39+NFM!I55+CHI!I44+NMM!I43+PPA!I44+FBT!I24+TRE!I24+MAE!I24+TEL!I24+WWP!I24+OIS!I24</f>
        <v>995.28057999999999</v>
      </c>
      <c r="J43" s="51">
        <f>ISI!J39+NFM!J55+CHI!J44+NMM!J43+PPA!J44+FBT!J24+TRE!J24+MAE!J24+TEL!J24+WWP!J24+OIS!J24</f>
        <v>1046.1989000000001</v>
      </c>
      <c r="K43" s="51">
        <f>ISI!K39+NFM!K55+CHI!K44+NMM!K43+PPA!K44+FBT!K24+TRE!K24+MAE!K24+TEL!K24+WWP!K24+OIS!K24</f>
        <v>1142.8990100000001</v>
      </c>
      <c r="L43" s="51">
        <f>ISI!L39+NFM!L55+CHI!L44+NMM!L43+PPA!L44+FBT!L24+TRE!L24+MAE!L24+TEL!L24+WWP!L24+OIS!L24</f>
        <v>1294.7843457396627</v>
      </c>
      <c r="M43" s="51">
        <f>ISI!M39+NFM!M55+CHI!M44+NMM!M43+PPA!M44+FBT!M24+TRE!M24+MAE!M24+TEL!M24+WWP!M24+OIS!M24</f>
        <v>1415.3034460130045</v>
      </c>
      <c r="N43" s="51">
        <f>ISI!N39+NFM!N55+CHI!N44+NMM!N43+PPA!N44+FBT!N24+TRE!N24+MAE!N24+TEL!N24+WWP!N24+OIS!N24</f>
        <v>1439.7404739844155</v>
      </c>
      <c r="O43" s="51">
        <f>ISI!O39+NFM!O55+CHI!O44+NMM!O43+PPA!O44+FBT!O24+TRE!O24+MAE!O24+TEL!O24+WWP!O24+OIS!O24</f>
        <v>1727.8097114786351</v>
      </c>
      <c r="P43" s="51">
        <f>ISI!P39+NFM!P55+CHI!P44+NMM!P43+PPA!P44+FBT!P24+TRE!P24+MAE!P24+TEL!P24+WWP!P24+OIS!P24</f>
        <v>1827.6726855832592</v>
      </c>
      <c r="Q43" s="51">
        <f>ISI!Q39+NFM!Q55+CHI!Q44+NMM!Q43+PPA!Q44+FBT!Q24+TRE!Q24+MAE!Q24+TEL!Q24+WWP!Q24+OIS!Q24</f>
        <v>1879.3589477464118</v>
      </c>
    </row>
    <row r="44" spans="1:17" x14ac:dyDescent="0.25">
      <c r="A44" s="53" t="s">
        <v>74</v>
      </c>
      <c r="B44" s="51">
        <f>ISI!B40+NFM!B56+CHI!B45+NMM!B44+PPA!B45+FBT!B25+TRE!B25+MAE!B25+TEL!B25+WWP!B25+OIS!B25</f>
        <v>1.5047291487532199</v>
      </c>
      <c r="C44" s="51">
        <f>ISI!C40+NFM!C56+CHI!C45+NMM!C44+PPA!C45+FBT!C25+TRE!C25+MAE!C25+TEL!C25+WWP!C25+OIS!C25</f>
        <v>1</v>
      </c>
      <c r="D44" s="51">
        <f>ISI!D40+NFM!D56+CHI!D45+NMM!D44+PPA!D45+FBT!D25+TRE!D25+MAE!D25+TEL!D25+WWP!D25+OIS!D25</f>
        <v>0.89997999999999934</v>
      </c>
      <c r="E44" s="51">
        <f>ISI!E40+NFM!E56+CHI!E45+NMM!E44+PPA!E45+FBT!E25+TRE!E25+MAE!E25+TEL!E25+WWP!E25+OIS!E25</f>
        <v>1.4999900000000004</v>
      </c>
      <c r="F44" s="51">
        <f>ISI!F40+NFM!F56+CHI!F45+NMM!F44+PPA!F45+FBT!F25+TRE!F25+MAE!F25+TEL!F25+WWP!F25+OIS!F25</f>
        <v>1.7998100000000044</v>
      </c>
      <c r="G44" s="51">
        <f>ISI!G40+NFM!G56+CHI!G45+NMM!G44+PPA!G45+FBT!G25+TRE!G25+MAE!G25+TEL!G25+WWP!G25+OIS!G25</f>
        <v>1.6241503614638546</v>
      </c>
      <c r="H44" s="51">
        <f>ISI!H40+NFM!H56+CHI!H45+NMM!H44+PPA!H45+FBT!H25+TRE!H25+MAE!H25+TEL!H25+WWP!H25+OIS!H25</f>
        <v>1.7002799999999993</v>
      </c>
      <c r="I44" s="51">
        <f>ISI!I40+NFM!I56+CHI!I45+NMM!I44+PPA!I45+FBT!I25+TRE!I25+MAE!I25+TEL!I25+WWP!I25+OIS!I25</f>
        <v>2.0057699999999983</v>
      </c>
      <c r="J44" s="51">
        <f>ISI!J40+NFM!J56+CHI!J45+NMM!J44+PPA!J45+FBT!J25+TRE!J25+MAE!J25+TEL!J25+WWP!J25+OIS!J25</f>
        <v>2.3000700000000052</v>
      </c>
      <c r="K44" s="51">
        <f>ISI!K40+NFM!K56+CHI!K45+NMM!K44+PPA!K45+FBT!K25+TRE!K25+MAE!K25+TEL!K25+WWP!K25+OIS!K25</f>
        <v>3.1000699999999952</v>
      </c>
      <c r="L44" s="51">
        <f>ISI!L40+NFM!L56+CHI!L45+NMM!L44+PPA!L45+FBT!L25+TRE!L25+MAE!L25+TEL!L25+WWP!L25+OIS!L25</f>
        <v>3.5826927359863348</v>
      </c>
      <c r="M44" s="51">
        <f>ISI!M40+NFM!M56+CHI!M45+NMM!M44+PPA!M45+FBT!M25+TRE!M25+MAE!M25+TEL!M25+WWP!M25+OIS!M25</f>
        <v>5.2068293025302239</v>
      </c>
      <c r="N44" s="51">
        <f>ISI!N40+NFM!N56+CHI!N45+NMM!N44+PPA!N45+FBT!N25+TRE!N25+MAE!N25+TEL!N25+WWP!N25+OIS!N25</f>
        <v>6.7354643246067241</v>
      </c>
      <c r="O44" s="51">
        <f>ISI!O40+NFM!O56+CHI!O45+NMM!O44+PPA!O45+FBT!O25+TRE!O25+MAE!O25+TEL!O25+WWP!O25+OIS!O25</f>
        <v>7.0937130192473035</v>
      </c>
      <c r="P44" s="51">
        <f>ISI!P40+NFM!P56+CHI!P45+NMM!P44+PPA!P45+FBT!P25+TRE!P25+MAE!P25+TEL!P25+WWP!P25+OIS!P25</f>
        <v>12.109486959013932</v>
      </c>
      <c r="Q44" s="51">
        <f>ISI!Q40+NFM!Q56+CHI!Q45+NMM!Q44+PPA!Q45+FBT!Q25+TRE!Q25+MAE!Q25+TEL!Q25+WWP!Q25+OIS!Q25</f>
        <v>12.44387455110963</v>
      </c>
    </row>
    <row r="45" spans="1:17" x14ac:dyDescent="0.25">
      <c r="A45" s="53" t="s">
        <v>73</v>
      </c>
      <c r="B45" s="51">
        <f>ISI!B41+NFM!B57+CHI!B46+NMM!B45+PPA!B46+FBT!B26+TRE!B26+MAE!B26+TEL!B26+WWP!B26+OIS!B26</f>
        <v>0</v>
      </c>
      <c r="C45" s="51">
        <f>ISI!C41+NFM!C57+CHI!C46+NMM!C45+PPA!C46+FBT!C26+TRE!C26+MAE!C26+TEL!C26+WWP!C26+OIS!C26</f>
        <v>0</v>
      </c>
      <c r="D45" s="51">
        <f>ISI!D41+NFM!D57+CHI!D46+NMM!D45+PPA!D46+FBT!D26+TRE!D26+MAE!D26+TEL!D26+WWP!D26+OIS!D26</f>
        <v>0</v>
      </c>
      <c r="E45" s="51">
        <f>ISI!E41+NFM!E57+CHI!E46+NMM!E45+PPA!E46+FBT!E26+TRE!E26+MAE!E26+TEL!E26+WWP!E26+OIS!E26</f>
        <v>0</v>
      </c>
      <c r="F45" s="51">
        <f>ISI!F41+NFM!F57+CHI!F46+NMM!F45+PPA!F46+FBT!F26+TRE!F26+MAE!F26+TEL!F26+WWP!F26+OIS!F26</f>
        <v>0</v>
      </c>
      <c r="G45" s="51">
        <f>ISI!G41+NFM!G57+CHI!G46+NMM!G45+PPA!G46+FBT!G26+TRE!G26+MAE!G26+TEL!G26+WWP!G26+OIS!G26</f>
        <v>0</v>
      </c>
      <c r="H45" s="51">
        <f>ISI!H41+NFM!H57+CHI!H46+NMM!H45+PPA!H46+FBT!H26+TRE!H26+MAE!H26+TEL!H26+WWP!H26+OIS!H26</f>
        <v>0</v>
      </c>
      <c r="I45" s="51">
        <f>ISI!I41+NFM!I57+CHI!I46+NMM!I45+PPA!I46+FBT!I26+TRE!I26+MAE!I26+TEL!I26+WWP!I26+OIS!I26</f>
        <v>0</v>
      </c>
      <c r="J45" s="51">
        <f>ISI!J41+NFM!J57+CHI!J46+NMM!J45+PPA!J46+FBT!J26+TRE!J26+MAE!J26+TEL!J26+WWP!J26+OIS!J26</f>
        <v>0</v>
      </c>
      <c r="K45" s="51">
        <f>ISI!K41+NFM!K57+CHI!K46+NMM!K45+PPA!K46+FBT!K26+TRE!K26+MAE!K26+TEL!K26+WWP!K26+OIS!K26</f>
        <v>0</v>
      </c>
      <c r="L45" s="51">
        <f>ISI!L41+NFM!L57+CHI!L46+NMM!L45+PPA!L46+FBT!L26+TRE!L26+MAE!L26+TEL!L26+WWP!L26+OIS!L26</f>
        <v>0</v>
      </c>
      <c r="M45" s="51">
        <f>ISI!M41+NFM!M57+CHI!M46+NMM!M45+PPA!M46+FBT!M26+TRE!M26+MAE!M26+TEL!M26+WWP!M26+OIS!M26</f>
        <v>0</v>
      </c>
      <c r="N45" s="51">
        <f>ISI!N41+NFM!N57+CHI!N46+NMM!N45+PPA!N46+FBT!N26+TRE!N26+MAE!N26+TEL!N26+WWP!N26+OIS!N26</f>
        <v>0</v>
      </c>
      <c r="O45" s="51">
        <f>ISI!O41+NFM!O57+CHI!O46+NMM!O45+PPA!O46+FBT!O26+TRE!O26+MAE!O26+TEL!O26+WWP!O26+OIS!O26</f>
        <v>0</v>
      </c>
      <c r="P45" s="51">
        <f>ISI!P41+NFM!P57+CHI!P46+NMM!P45+PPA!P46+FBT!P26+TRE!P26+MAE!P26+TEL!P26+WWP!P26+OIS!P26</f>
        <v>0</v>
      </c>
      <c r="Q45" s="51">
        <f>ISI!Q41+NFM!Q57+CHI!Q46+NMM!Q45+PPA!Q46+FBT!Q26+TRE!Q26+MAE!Q26+TEL!Q26+WWP!Q26+OIS!Q26</f>
        <v>0</v>
      </c>
    </row>
    <row r="46" spans="1:17" x14ac:dyDescent="0.25">
      <c r="A46" s="53" t="s">
        <v>72</v>
      </c>
      <c r="B46" s="51">
        <f>ISI!B42+NFM!B58+CHI!B47+NMM!B46+PPA!B47+FBT!B27+TRE!B27+MAE!B27+TEL!B27+WWP!B27+OIS!B27</f>
        <v>0</v>
      </c>
      <c r="C46" s="51">
        <f>ISI!C42+NFM!C58+CHI!C47+NMM!C46+PPA!C47+FBT!C27+TRE!C27+MAE!C27+TEL!C27+WWP!C27+OIS!C27</f>
        <v>0</v>
      </c>
      <c r="D46" s="51">
        <f>ISI!D42+NFM!D58+CHI!D47+NMM!D46+PPA!D47+FBT!D27+TRE!D27+MAE!D27+TEL!D27+WWP!D27+OIS!D27</f>
        <v>0</v>
      </c>
      <c r="E46" s="51">
        <f>ISI!E42+NFM!E58+CHI!E47+NMM!E46+PPA!E47+FBT!E27+TRE!E27+MAE!E27+TEL!E27+WWP!E27+OIS!E27</f>
        <v>0</v>
      </c>
      <c r="F46" s="51">
        <f>ISI!F42+NFM!F58+CHI!F47+NMM!F46+PPA!F47+FBT!F27+TRE!F27+MAE!F27+TEL!F27+WWP!F27+OIS!F27</f>
        <v>0</v>
      </c>
      <c r="G46" s="51">
        <f>ISI!G42+NFM!G58+CHI!G47+NMM!G46+PPA!G47+FBT!G27+TRE!G27+MAE!G27+TEL!G27+WWP!G27+OIS!G27</f>
        <v>0</v>
      </c>
      <c r="H46" s="51">
        <f>ISI!H42+NFM!H58+CHI!H47+NMM!H46+PPA!H47+FBT!H27+TRE!H27+MAE!H27+TEL!H27+WWP!H27+OIS!H27</f>
        <v>0</v>
      </c>
      <c r="I46" s="51">
        <f>ISI!I42+NFM!I58+CHI!I47+NMM!I46+PPA!I47+FBT!I27+TRE!I27+MAE!I27+TEL!I27+WWP!I27+OIS!I27</f>
        <v>0</v>
      </c>
      <c r="J46" s="51">
        <f>ISI!J42+NFM!J58+CHI!J47+NMM!J46+PPA!J47+FBT!J27+TRE!J27+MAE!J27+TEL!J27+WWP!J27+OIS!J27</f>
        <v>0</v>
      </c>
      <c r="K46" s="51">
        <f>ISI!K42+NFM!K58+CHI!K47+NMM!K46+PPA!K47+FBT!K27+TRE!K27+MAE!K27+TEL!K27+WWP!K27+OIS!K27</f>
        <v>0</v>
      </c>
      <c r="L46" s="51">
        <f>ISI!L42+NFM!L58+CHI!L47+NMM!L46+PPA!L47+FBT!L27+TRE!L27+MAE!L27+TEL!L27+WWP!L27+OIS!L27</f>
        <v>0</v>
      </c>
      <c r="M46" s="51">
        <f>ISI!M42+NFM!M58+CHI!M47+NMM!M46+PPA!M47+FBT!M27+TRE!M27+MAE!M27+TEL!M27+WWP!M27+OIS!M27</f>
        <v>0</v>
      </c>
      <c r="N46" s="51">
        <f>ISI!N42+NFM!N58+CHI!N47+NMM!N46+PPA!N47+FBT!N27+TRE!N27+MAE!N27+TEL!N27+WWP!N27+OIS!N27</f>
        <v>0</v>
      </c>
      <c r="O46" s="51">
        <f>ISI!O42+NFM!O58+CHI!O47+NMM!O46+PPA!O47+FBT!O27+TRE!O27+MAE!O27+TEL!O27+WWP!O27+OIS!O27</f>
        <v>0</v>
      </c>
      <c r="P46" s="51">
        <f>ISI!P42+NFM!P58+CHI!P47+NMM!P46+PPA!P47+FBT!P27+TRE!P27+MAE!P27+TEL!P27+WWP!P27+OIS!P27</f>
        <v>0</v>
      </c>
      <c r="Q46" s="51">
        <f>ISI!Q42+NFM!Q58+CHI!Q47+NMM!Q46+PPA!Q47+FBT!Q27+TRE!Q27+MAE!Q27+TEL!Q27+WWP!Q27+OIS!Q27</f>
        <v>0</v>
      </c>
    </row>
    <row r="47" spans="1:17" x14ac:dyDescent="0.25">
      <c r="A47" s="53" t="s">
        <v>71</v>
      </c>
      <c r="B47" s="51">
        <f>ISI!B43+NFM!B59+CHI!B48+NMM!B47+PPA!B48+FBT!B28+TRE!B28+MAE!B28+TEL!B28+WWP!B28+OIS!B28</f>
        <v>0</v>
      </c>
      <c r="C47" s="51">
        <f>ISI!C43+NFM!C59+CHI!C48+NMM!C47+PPA!C48+FBT!C28+TRE!C28+MAE!C28+TEL!C28+WWP!C28+OIS!C28</f>
        <v>0</v>
      </c>
      <c r="D47" s="51">
        <f>ISI!D43+NFM!D59+CHI!D48+NMM!D47+PPA!D48+FBT!D28+TRE!D28+MAE!D28+TEL!D28+WWP!D28+OIS!D28</f>
        <v>0</v>
      </c>
      <c r="E47" s="51">
        <f>ISI!E43+NFM!E59+CHI!E48+NMM!E47+PPA!E48+FBT!E28+TRE!E28+MAE!E28+TEL!E28+WWP!E28+OIS!E28</f>
        <v>0</v>
      </c>
      <c r="F47" s="51">
        <f>ISI!F43+NFM!F59+CHI!F48+NMM!F47+PPA!F48+FBT!F28+TRE!F28+MAE!F28+TEL!F28+WWP!F28+OIS!F28</f>
        <v>0</v>
      </c>
      <c r="G47" s="51">
        <f>ISI!G43+NFM!G59+CHI!G48+NMM!G47+PPA!G48+FBT!G28+TRE!G28+MAE!G28+TEL!G28+WWP!G28+OIS!G28</f>
        <v>0</v>
      </c>
      <c r="H47" s="51">
        <f>ISI!H43+NFM!H59+CHI!H48+NMM!H47+PPA!H48+FBT!H28+TRE!H28+MAE!H28+TEL!H28+WWP!H28+OIS!H28</f>
        <v>0</v>
      </c>
      <c r="I47" s="51">
        <f>ISI!I43+NFM!I59+CHI!I48+NMM!I47+PPA!I48+FBT!I28+TRE!I28+MAE!I28+TEL!I28+WWP!I28+OIS!I28</f>
        <v>0</v>
      </c>
      <c r="J47" s="51">
        <f>ISI!J43+NFM!J59+CHI!J48+NMM!J47+PPA!J48+FBT!J28+TRE!J28+MAE!J28+TEL!J28+WWP!J28+OIS!J28</f>
        <v>0</v>
      </c>
      <c r="K47" s="51">
        <f>ISI!K43+NFM!K59+CHI!K48+NMM!K47+PPA!K48+FBT!K28+TRE!K28+MAE!K28+TEL!K28+WWP!K28+OIS!K28</f>
        <v>0</v>
      </c>
      <c r="L47" s="51">
        <f>ISI!L43+NFM!L59+CHI!L48+NMM!L47+PPA!L48+FBT!L28+TRE!L28+MAE!L28+TEL!L28+WWP!L28+OIS!L28</f>
        <v>0</v>
      </c>
      <c r="M47" s="51">
        <f>ISI!M43+NFM!M59+CHI!M48+NMM!M47+PPA!M48+FBT!M28+TRE!M28+MAE!M28+TEL!M28+WWP!M28+OIS!M28</f>
        <v>0</v>
      </c>
      <c r="N47" s="51">
        <f>ISI!N43+NFM!N59+CHI!N48+NMM!N47+PPA!N48+FBT!N28+TRE!N28+MAE!N28+TEL!N28+WWP!N28+OIS!N28</f>
        <v>0</v>
      </c>
      <c r="O47" s="51">
        <f>ISI!O43+NFM!O59+CHI!O48+NMM!O47+PPA!O48+FBT!O28+TRE!O28+MAE!O28+TEL!O28+WWP!O28+OIS!O28</f>
        <v>0</v>
      </c>
      <c r="P47" s="51">
        <f>ISI!P43+NFM!P59+CHI!P48+NMM!P47+PPA!P48+FBT!P28+TRE!P28+MAE!P28+TEL!P28+WWP!P28+OIS!P28</f>
        <v>0</v>
      </c>
      <c r="Q47" s="51">
        <f>ISI!Q43+NFM!Q59+CHI!Q48+NMM!Q47+PPA!Q48+FBT!Q28+TRE!Q28+MAE!Q28+TEL!Q28+WWP!Q28+OIS!Q28</f>
        <v>0</v>
      </c>
    </row>
    <row r="48" spans="1:17" x14ac:dyDescent="0.25">
      <c r="A48" s="65" t="s">
        <v>22</v>
      </c>
      <c r="B48" s="64">
        <f>ISI!B44+NFM!B60+CHI!B49+NMM!B48+PPA!B49+FBT!B29+TRE!B29+MAE!B29+TEL!B29+WWP!B29+OIS!B29</f>
        <v>1450.2722843221572</v>
      </c>
      <c r="C48" s="64">
        <f>ISI!C44+NFM!C60+CHI!C49+NMM!C48+PPA!C49+FBT!C29+TRE!C29+MAE!C29+TEL!C29+WWP!C29+OIS!C29</f>
        <v>1398.0960399999997</v>
      </c>
      <c r="D48" s="64">
        <f>ISI!D44+NFM!D60+CHI!D49+NMM!D48+PPA!D49+FBT!D29+TRE!D29+MAE!D29+TEL!D29+WWP!D29+OIS!D29</f>
        <v>1364.4856300000001</v>
      </c>
      <c r="E48" s="64">
        <f>ISI!E44+NFM!E60+CHI!E49+NMM!E48+PPA!E49+FBT!E29+TRE!E29+MAE!E29+TEL!E29+WWP!E29+OIS!E29</f>
        <v>1892.6256100000003</v>
      </c>
      <c r="F48" s="64">
        <f>ISI!F44+NFM!F60+CHI!F49+NMM!F48+PPA!F49+FBT!F29+TRE!F29+MAE!F29+TEL!F29+WWP!F29+OIS!F29</f>
        <v>1098.4870700000001</v>
      </c>
      <c r="G48" s="64">
        <f>ISI!G44+NFM!G60+CHI!G49+NMM!G48+PPA!G49+FBT!G29+TRE!G29+MAE!G29+TEL!G29+WWP!G29+OIS!G29</f>
        <v>1135.8540780646672</v>
      </c>
      <c r="H48" s="64">
        <f>ISI!H44+NFM!H60+CHI!H49+NMM!H48+PPA!H49+FBT!H29+TRE!H29+MAE!H29+TEL!H29+WWP!H29+OIS!H29</f>
        <v>1100.8836300000003</v>
      </c>
      <c r="I48" s="64">
        <f>ISI!I44+NFM!I60+CHI!I49+NMM!I48+PPA!I49+FBT!I29+TRE!I29+MAE!I29+TEL!I29+WWP!I29+OIS!I29</f>
        <v>1080.4101499999997</v>
      </c>
      <c r="J48" s="64">
        <f>ISI!J44+NFM!J60+CHI!J49+NMM!J48+PPA!J49+FBT!J29+TRE!J29+MAE!J29+TEL!J29+WWP!J29+OIS!J29</f>
        <v>670.30454999999972</v>
      </c>
      <c r="K48" s="64">
        <f>ISI!K44+NFM!K60+CHI!K49+NMM!K48+PPA!K49+FBT!K29+TRE!K29+MAE!K29+TEL!K29+WWP!K29+OIS!K29</f>
        <v>645.70000000000016</v>
      </c>
      <c r="L48" s="64">
        <f>ISI!L44+NFM!L60+CHI!L49+NMM!L48+PPA!L49+FBT!L29+TRE!L29+MAE!L29+TEL!L29+WWP!L29+OIS!L29</f>
        <v>669.89210497771637</v>
      </c>
      <c r="M48" s="64">
        <f>ISI!M44+NFM!M60+CHI!M49+NMM!M48+PPA!M49+FBT!M29+TRE!M29+MAE!M29+TEL!M29+WWP!M29+OIS!M29</f>
        <v>597.85388989552393</v>
      </c>
      <c r="N48" s="64">
        <f>ISI!N44+NFM!N60+CHI!N49+NMM!N48+PPA!N49+FBT!N29+TRE!N29+MAE!N29+TEL!N29+WWP!N29+OIS!N29</f>
        <v>629.33598592554245</v>
      </c>
      <c r="O48" s="64">
        <f>ISI!O44+NFM!O60+CHI!O49+NMM!O48+PPA!O49+FBT!O29+TRE!O29+MAE!O29+TEL!O29+WWP!O29+OIS!O29</f>
        <v>626.37246658053209</v>
      </c>
      <c r="P48" s="64">
        <f>ISI!P44+NFM!P60+CHI!P49+NMM!P48+PPA!P49+FBT!P29+TRE!P29+MAE!P29+TEL!P29+WWP!P29+OIS!P29</f>
        <v>566.16031336581545</v>
      </c>
      <c r="Q48" s="64">
        <f>ISI!Q44+NFM!Q60+CHI!Q49+NMM!Q48+PPA!Q49+FBT!Q29+TRE!Q29+MAE!Q29+TEL!Q29+WWP!Q29+OIS!Q29</f>
        <v>660.88705501119603</v>
      </c>
    </row>
    <row r="49" spans="1:17" x14ac:dyDescent="0.25">
      <c r="A49" s="63" t="s">
        <v>21</v>
      </c>
      <c r="B49" s="62">
        <f>ISI!B45+NFM!B61+CHI!B50+NMM!B49+PPA!B50+FBT!B30+TRE!B30+MAE!B30+TEL!B30+WWP!B30+OIS!B30</f>
        <v>3429.063160457657</v>
      </c>
      <c r="C49" s="62">
        <f>ISI!C45+NFM!C61+CHI!C50+NMM!C49+PPA!C50+FBT!C30+TRE!C30+MAE!C30+TEL!C30+WWP!C30+OIS!C30</f>
        <v>3308.2998900000007</v>
      </c>
      <c r="D49" s="62">
        <f>ISI!D45+NFM!D61+CHI!D50+NMM!D49+PPA!D50+FBT!D30+TRE!D30+MAE!D30+TEL!D30+WWP!D30+OIS!D30</f>
        <v>3232.7736500000001</v>
      </c>
      <c r="E49" s="62">
        <f>ISI!E45+NFM!E61+CHI!E50+NMM!E49+PPA!E50+FBT!E30+TRE!E30+MAE!E30+TEL!E30+WWP!E30+OIS!E30</f>
        <v>3413.8330599999999</v>
      </c>
      <c r="F49" s="62">
        <f>ISI!F45+NFM!F61+CHI!F50+NMM!F49+PPA!F50+FBT!F30+TRE!F30+MAE!F30+TEL!F30+WWP!F30+OIS!F30</f>
        <v>3607.2216999999996</v>
      </c>
      <c r="G49" s="62">
        <f>ISI!G45+NFM!G61+CHI!G50+NMM!G49+PPA!G50+FBT!G30+TRE!G30+MAE!G30+TEL!G30+WWP!G30+OIS!G30</f>
        <v>3517.290847576634</v>
      </c>
      <c r="H49" s="62">
        <f>ISI!H45+NFM!H61+CHI!H50+NMM!H49+PPA!H50+FBT!H30+TRE!H30+MAE!H30+TEL!H30+WWP!H30+OIS!H30</f>
        <v>3644.206099999999</v>
      </c>
      <c r="I49" s="62">
        <f>ISI!I45+NFM!I61+CHI!I50+NMM!I49+PPA!I50+FBT!I30+TRE!I30+MAE!I30+TEL!I30+WWP!I30+OIS!I30</f>
        <v>3899.3018700000002</v>
      </c>
      <c r="J49" s="62">
        <f>ISI!J45+NFM!J61+CHI!J50+NMM!J49+PPA!J50+FBT!J30+TRE!J30+MAE!J30+TEL!J30+WWP!J30+OIS!J30</f>
        <v>3767.1594300000011</v>
      </c>
      <c r="K49" s="62">
        <f>ISI!K45+NFM!K61+CHI!K50+NMM!K49+PPA!K50+FBT!K30+TRE!K30+MAE!K30+TEL!K30+WWP!K30+OIS!K30</f>
        <v>3386.8056300000007</v>
      </c>
      <c r="L49" s="62">
        <f>ISI!L45+NFM!L61+CHI!L50+NMM!L49+PPA!L50+FBT!L30+TRE!L30+MAE!L30+TEL!L30+WWP!L30+OIS!L30</f>
        <v>3564.2281365758035</v>
      </c>
      <c r="M49" s="62">
        <f>ISI!M45+NFM!M61+CHI!M50+NMM!M49+PPA!M50+FBT!M30+TRE!M30+MAE!M30+TEL!M30+WWP!M30+OIS!M30</f>
        <v>3794.658659576924</v>
      </c>
      <c r="N49" s="62">
        <f>ISI!N45+NFM!N61+CHI!N50+NMM!N49+PPA!N50+FBT!N30+TRE!N30+MAE!N30+TEL!N30+WWP!N30+OIS!N30</f>
        <v>3844.7150381013344</v>
      </c>
      <c r="O49" s="62">
        <f>ISI!O45+NFM!O61+CHI!O50+NMM!O49+PPA!O50+FBT!O30+TRE!O30+MAE!O30+TEL!O30+WWP!O30+OIS!O30</f>
        <v>4066.1950750964702</v>
      </c>
      <c r="P49" s="62">
        <f>ISI!P45+NFM!P61+CHI!P50+NMM!P49+PPA!P50+FBT!P30+TRE!P30+MAE!P30+TEL!P30+WWP!P30+OIS!P30</f>
        <v>4091.5733735537242</v>
      </c>
      <c r="Q49" s="62">
        <f>ISI!Q45+NFM!Q61+CHI!Q50+NMM!Q49+PPA!Q50+FBT!Q30+TRE!Q30+MAE!Q30+TEL!Q30+WWP!Q30+OIS!Q30</f>
        <v>4254.6818581590178</v>
      </c>
    </row>
    <row r="50" spans="1:17" x14ac:dyDescent="0.25">
      <c r="A50" s="50" t="s">
        <v>65</v>
      </c>
      <c r="B50" s="38">
        <f t="shared" ref="B50:Q50" si="4">SUM(B51,B54,B60,B64,B68,B72:B77)</f>
        <v>18453.883223506062</v>
      </c>
      <c r="C50" s="38">
        <f t="shared" si="4"/>
        <v>16947.830939999996</v>
      </c>
      <c r="D50" s="38">
        <f t="shared" si="4"/>
        <v>16210.261909999996</v>
      </c>
      <c r="E50" s="38">
        <f t="shared" si="4"/>
        <v>16828.262540000007</v>
      </c>
      <c r="F50" s="38">
        <f t="shared" si="4"/>
        <v>16581.117310000001</v>
      </c>
      <c r="G50" s="38">
        <f t="shared" si="4"/>
        <v>15317.14005563407</v>
      </c>
      <c r="H50" s="38">
        <f t="shared" si="4"/>
        <v>15534.399339999998</v>
      </c>
      <c r="I50" s="38">
        <f t="shared" si="4"/>
        <v>16338.596989999991</v>
      </c>
      <c r="J50" s="38">
        <f t="shared" si="4"/>
        <v>14853.397840000001</v>
      </c>
      <c r="K50" s="38">
        <f t="shared" si="4"/>
        <v>13318.662510000006</v>
      </c>
      <c r="L50" s="38">
        <f t="shared" si="4"/>
        <v>14099.192430168365</v>
      </c>
      <c r="M50" s="38">
        <f t="shared" si="4"/>
        <v>14627.268352946581</v>
      </c>
      <c r="N50" s="38">
        <f t="shared" si="4"/>
        <v>14417.966882626064</v>
      </c>
      <c r="O50" s="38">
        <f t="shared" si="4"/>
        <v>14918.442715422829</v>
      </c>
      <c r="P50" s="38">
        <f t="shared" si="4"/>
        <v>15033.968456192042</v>
      </c>
      <c r="Q50" s="38">
        <f t="shared" si="4"/>
        <v>15046.899925259648</v>
      </c>
    </row>
    <row r="51" spans="1:17" x14ac:dyDescent="0.25">
      <c r="A51" s="61" t="s">
        <v>13</v>
      </c>
      <c r="B51" s="45">
        <f>ISI!B$46</f>
        <v>4800.3695765824732</v>
      </c>
      <c r="C51" s="45">
        <f>ISI!C$46</f>
        <v>4113.5717799999984</v>
      </c>
      <c r="D51" s="45">
        <f>ISI!D$46</f>
        <v>3673.6799699999979</v>
      </c>
      <c r="E51" s="45">
        <f>ISI!E$46</f>
        <v>3919.6944899999999</v>
      </c>
      <c r="F51" s="45">
        <f>ISI!F$46</f>
        <v>4177.642170000001</v>
      </c>
      <c r="G51" s="45">
        <f>ISI!G$46</f>
        <v>3115.4613940678764</v>
      </c>
      <c r="H51" s="45">
        <f>ISI!H$46</f>
        <v>3284.706789999997</v>
      </c>
      <c r="I51" s="45">
        <f>ISI!I$46</f>
        <v>3701.7580199999888</v>
      </c>
      <c r="J51" s="45">
        <f>ISI!J$46</f>
        <v>2893.9971700000024</v>
      </c>
      <c r="K51" s="45">
        <f>ISI!K$46</f>
        <v>1896.2804900000031</v>
      </c>
      <c r="L51" s="45">
        <f>ISI!L$46</f>
        <v>2178.7550309788257</v>
      </c>
      <c r="M51" s="45">
        <f>ISI!M$46</f>
        <v>2373.1794251755136</v>
      </c>
      <c r="N51" s="45">
        <f>ISI!N$46</f>
        <v>2449.6110187296476</v>
      </c>
      <c r="O51" s="45">
        <f>ISI!O$46</f>
        <v>2417.7962541849301</v>
      </c>
      <c r="P51" s="45">
        <f>ISI!P$46</f>
        <v>2611.5560617071101</v>
      </c>
      <c r="Q51" s="45">
        <f>ISI!Q$46</f>
        <v>2662.2966349712569</v>
      </c>
    </row>
    <row r="52" spans="1:17" x14ac:dyDescent="0.25">
      <c r="A52" s="57" t="s">
        <v>46</v>
      </c>
      <c r="B52" s="35">
        <f>ISI!B$47</f>
        <v>4343.6235507591709</v>
      </c>
      <c r="C52" s="35">
        <f>ISI!C$47</f>
        <v>3715.094124099176</v>
      </c>
      <c r="D52" s="35">
        <f>ISI!D$47</f>
        <v>3330.3941450074317</v>
      </c>
      <c r="E52" s="35">
        <f>ISI!E$47</f>
        <v>3510.2069766701002</v>
      </c>
      <c r="F52" s="35">
        <f>ISI!F$47</f>
        <v>3701.3048915163372</v>
      </c>
      <c r="G52" s="35">
        <f>ISI!G$47</f>
        <v>2669.9545927866229</v>
      </c>
      <c r="H52" s="35">
        <f>ISI!H$47</f>
        <v>2782.0660082682061</v>
      </c>
      <c r="I52" s="35">
        <f>ISI!I$47</f>
        <v>3155.6422898670735</v>
      </c>
      <c r="J52" s="35">
        <f>ISI!J$47</f>
        <v>2381.4693796200318</v>
      </c>
      <c r="K52" s="35">
        <f>ISI!K$47</f>
        <v>1456.9516142264051</v>
      </c>
      <c r="L52" s="35">
        <f>ISI!L$47</f>
        <v>1738.5745907928299</v>
      </c>
      <c r="M52" s="35">
        <f>ISI!M$47</f>
        <v>1894.8500443866728</v>
      </c>
      <c r="N52" s="35">
        <f>ISI!N$47</f>
        <v>1971.9993050313378</v>
      </c>
      <c r="O52" s="35">
        <f>ISI!O$47</f>
        <v>2012.5493360127125</v>
      </c>
      <c r="P52" s="35">
        <f>ISI!P$47</f>
        <v>2224.5276509873725</v>
      </c>
      <c r="Q52" s="35">
        <f>ISI!Q$47</f>
        <v>2244.7111187416313</v>
      </c>
    </row>
    <row r="53" spans="1:17" x14ac:dyDescent="0.25">
      <c r="A53" s="57" t="s">
        <v>45</v>
      </c>
      <c r="B53" s="35">
        <f>ISI!B$48</f>
        <v>456.74602582330192</v>
      </c>
      <c r="C53" s="35">
        <f>ISI!C$48</f>
        <v>398.47765590082236</v>
      </c>
      <c r="D53" s="35">
        <f>ISI!D$48</f>
        <v>343.28582499256606</v>
      </c>
      <c r="E53" s="35">
        <f>ISI!E$48</f>
        <v>409.48751332989946</v>
      </c>
      <c r="F53" s="35">
        <f>ISI!F$48</f>
        <v>476.33727848366397</v>
      </c>
      <c r="G53" s="35">
        <f>ISI!G$48</f>
        <v>445.50680128125333</v>
      </c>
      <c r="H53" s="35">
        <f>ISI!H$48</f>
        <v>502.64078173179081</v>
      </c>
      <c r="I53" s="35">
        <f>ISI!I$48</f>
        <v>546.11573013291525</v>
      </c>
      <c r="J53" s="35">
        <f>ISI!J$48</f>
        <v>512.52779037997038</v>
      </c>
      <c r="K53" s="35">
        <f>ISI!K$48</f>
        <v>439.32887577359793</v>
      </c>
      <c r="L53" s="35">
        <f>ISI!L$48</f>
        <v>440.18044018599596</v>
      </c>
      <c r="M53" s="35">
        <f>ISI!M$48</f>
        <v>478.32938078884069</v>
      </c>
      <c r="N53" s="35">
        <f>ISI!N$48</f>
        <v>477.6117136983097</v>
      </c>
      <c r="O53" s="35">
        <f>ISI!O$48</f>
        <v>405.24691817221776</v>
      </c>
      <c r="P53" s="35">
        <f>ISI!P$48</f>
        <v>387.02841071973774</v>
      </c>
      <c r="Q53" s="35">
        <f>ISI!Q$48</f>
        <v>417.58551622962545</v>
      </c>
    </row>
    <row r="54" spans="1:17" x14ac:dyDescent="0.25">
      <c r="A54" s="58" t="s">
        <v>12</v>
      </c>
      <c r="B54" s="37">
        <f>NFM!B$62</f>
        <v>625.20291974461088</v>
      </c>
      <c r="C54" s="37">
        <f>NFM!C$62</f>
        <v>646.39730999999892</v>
      </c>
      <c r="D54" s="37">
        <f>NFM!D$62</f>
        <v>602.89767000000018</v>
      </c>
      <c r="E54" s="37">
        <f>NFM!E$62</f>
        <v>594.24929999999995</v>
      </c>
      <c r="F54" s="37">
        <f>NFM!F$62</f>
        <v>572.94657000000007</v>
      </c>
      <c r="G54" s="37">
        <f>NFM!G$62</f>
        <v>543.56807909099814</v>
      </c>
      <c r="H54" s="37">
        <f>NFM!H$62</f>
        <v>554.36818999999991</v>
      </c>
      <c r="I54" s="37">
        <f>NFM!I$62</f>
        <v>554.24216000000001</v>
      </c>
      <c r="J54" s="37">
        <f>NFM!J$62</f>
        <v>502.04293999999993</v>
      </c>
      <c r="K54" s="37">
        <f>NFM!K$62</f>
        <v>413.93764999999996</v>
      </c>
      <c r="L54" s="37">
        <f>NFM!L$62</f>
        <v>360.94481335149464</v>
      </c>
      <c r="M54" s="37">
        <f>NFM!M$62</f>
        <v>402.59844074852083</v>
      </c>
      <c r="N54" s="37">
        <f>NFM!N$62</f>
        <v>409.55008564046301</v>
      </c>
      <c r="O54" s="37">
        <f>NFM!O$62</f>
        <v>406.20542981632491</v>
      </c>
      <c r="P54" s="37">
        <f>NFM!P$62</f>
        <v>421.44585955829359</v>
      </c>
      <c r="Q54" s="37">
        <f>NFM!Q$62</f>
        <v>432.7650581034145</v>
      </c>
    </row>
    <row r="55" spans="1:17" x14ac:dyDescent="0.25">
      <c r="A55" s="57" t="s">
        <v>44</v>
      </c>
      <c r="B55" s="35">
        <f>NFM!B$63</f>
        <v>0</v>
      </c>
      <c r="C55" s="35">
        <f>NFM!C$63</f>
        <v>0</v>
      </c>
      <c r="D55" s="35">
        <f>NFM!D$63</f>
        <v>0</v>
      </c>
      <c r="E55" s="35">
        <f>NFM!E$63</f>
        <v>0</v>
      </c>
      <c r="F55" s="35">
        <f>NFM!F$63</f>
        <v>0</v>
      </c>
      <c r="G55" s="35">
        <f>NFM!G$63</f>
        <v>0</v>
      </c>
      <c r="H55" s="35">
        <f>NFM!H$63</f>
        <v>0</v>
      </c>
      <c r="I55" s="35">
        <f>NFM!I$63</f>
        <v>0</v>
      </c>
      <c r="J55" s="35">
        <f>NFM!J$63</f>
        <v>0</v>
      </c>
      <c r="K55" s="35">
        <f>NFM!K$63</f>
        <v>0</v>
      </c>
      <c r="L55" s="35">
        <f>NFM!L$63</f>
        <v>0</v>
      </c>
      <c r="M55" s="35">
        <f>NFM!M$63</f>
        <v>0</v>
      </c>
      <c r="N55" s="35">
        <f>NFM!N$63</f>
        <v>0</v>
      </c>
      <c r="O55" s="35">
        <f>NFM!O$63</f>
        <v>0</v>
      </c>
      <c r="P55" s="35">
        <f>NFM!P$63</f>
        <v>0</v>
      </c>
      <c r="Q55" s="35">
        <f>NFM!Q$63</f>
        <v>0</v>
      </c>
    </row>
    <row r="56" spans="1:17" x14ac:dyDescent="0.25">
      <c r="A56" s="57" t="s">
        <v>59</v>
      </c>
      <c r="B56" s="35">
        <f>NFM!B$64</f>
        <v>75.881295919820104</v>
      </c>
      <c r="C56" s="35">
        <f>NFM!C$64</f>
        <v>74.886143116078514</v>
      </c>
      <c r="D56" s="35">
        <f>NFM!D$64</f>
        <v>76.529821385331644</v>
      </c>
      <c r="E56" s="35">
        <f>NFM!E$64</f>
        <v>70.826952125493676</v>
      </c>
      <c r="F56" s="35">
        <f>NFM!F$64</f>
        <v>66.4802428538908</v>
      </c>
      <c r="G56" s="35">
        <f>NFM!G$64</f>
        <v>73.734634285550115</v>
      </c>
      <c r="H56" s="35">
        <f>NFM!H$64</f>
        <v>80.306129154442331</v>
      </c>
      <c r="I56" s="35">
        <f>NFM!I$64</f>
        <v>77.855676150654801</v>
      </c>
      <c r="J56" s="35">
        <f>NFM!J$64</f>
        <v>64.723284226827133</v>
      </c>
      <c r="K56" s="35">
        <f>NFM!K$64</f>
        <v>2.3965490207113977</v>
      </c>
      <c r="L56" s="35">
        <f>NFM!L$64</f>
        <v>1.8427115444819346</v>
      </c>
      <c r="M56" s="35">
        <f>NFM!M$64</f>
        <v>1.7317861206788778</v>
      </c>
      <c r="N56" s="35">
        <f>NFM!N$64</f>
        <v>1.418382020545885</v>
      </c>
      <c r="O56" s="35">
        <f>NFM!O$64</f>
        <v>0.34296590133645249</v>
      </c>
      <c r="P56" s="35">
        <f>NFM!P$64</f>
        <v>0.63535782164809806</v>
      </c>
      <c r="Q56" s="35">
        <f>NFM!Q$64</f>
        <v>1.0346072461959814</v>
      </c>
    </row>
    <row r="57" spans="1:17" x14ac:dyDescent="0.25">
      <c r="A57" s="60" t="s">
        <v>43</v>
      </c>
      <c r="B57" s="44">
        <f>NFM!B$65</f>
        <v>74.961464565782251</v>
      </c>
      <c r="C57" s="44">
        <f>NFM!C$65</f>
        <v>73.158718595434138</v>
      </c>
      <c r="D57" s="44">
        <f>NFM!D$65</f>
        <v>74.951205328738567</v>
      </c>
      <c r="E57" s="44">
        <f>NFM!E$65</f>
        <v>68.899371321369344</v>
      </c>
      <c r="F57" s="44">
        <f>NFM!F$65</f>
        <v>64.512307861739586</v>
      </c>
      <c r="G57" s="44">
        <f>NFM!G$65</f>
        <v>72.070426401137453</v>
      </c>
      <c r="H57" s="44">
        <f>NFM!H$65</f>
        <v>77.518437022629925</v>
      </c>
      <c r="I57" s="44">
        <f>NFM!I$65</f>
        <v>74.626146337819193</v>
      </c>
      <c r="J57" s="44">
        <f>NFM!J$65</f>
        <v>62.143788003554462</v>
      </c>
      <c r="K57" s="44">
        <f>NFM!K$65</f>
        <v>0</v>
      </c>
      <c r="L57" s="44">
        <f>NFM!L$65</f>
        <v>0</v>
      </c>
      <c r="M57" s="44">
        <f>NFM!M$65</f>
        <v>0</v>
      </c>
      <c r="N57" s="44">
        <f>NFM!N$65</f>
        <v>0</v>
      </c>
      <c r="O57" s="44">
        <f>NFM!O$65</f>
        <v>0</v>
      </c>
      <c r="P57" s="44">
        <f>NFM!P$65</f>
        <v>0</v>
      </c>
      <c r="Q57" s="44">
        <f>NFM!Q$65</f>
        <v>0</v>
      </c>
    </row>
    <row r="58" spans="1:17" x14ac:dyDescent="0.25">
      <c r="A58" s="59" t="s">
        <v>344</v>
      </c>
      <c r="B58" s="43">
        <f>NFM!B$66</f>
        <v>0.91983135403784699</v>
      </c>
      <c r="C58" s="43">
        <f>NFM!C$66</f>
        <v>1.7274245206443763</v>
      </c>
      <c r="D58" s="43">
        <f>NFM!D$66</f>
        <v>1.5786160565930751</v>
      </c>
      <c r="E58" s="43">
        <f>NFM!E$66</f>
        <v>1.9275808041243261</v>
      </c>
      <c r="F58" s="43">
        <f>NFM!F$66</f>
        <v>1.9679349921512161</v>
      </c>
      <c r="G58" s="43">
        <f>NFM!G$66</f>
        <v>1.6642078844126553</v>
      </c>
      <c r="H58" s="43">
        <f>NFM!H$66</f>
        <v>2.7876921318124093</v>
      </c>
      <c r="I58" s="43">
        <f>NFM!I$66</f>
        <v>3.2295298128356111</v>
      </c>
      <c r="J58" s="43">
        <f>NFM!J$66</f>
        <v>2.5794962232726713</v>
      </c>
      <c r="K58" s="43">
        <f>NFM!K$66</f>
        <v>2.3965490207113977</v>
      </c>
      <c r="L58" s="43">
        <f>NFM!L$66</f>
        <v>1.8427115444819346</v>
      </c>
      <c r="M58" s="43">
        <f>NFM!M$66</f>
        <v>1.7317861206788778</v>
      </c>
      <c r="N58" s="43">
        <f>NFM!N$66</f>
        <v>1.418382020545885</v>
      </c>
      <c r="O58" s="43">
        <f>NFM!O$66</f>
        <v>0.34296590133645249</v>
      </c>
      <c r="P58" s="43">
        <f>NFM!P$66</f>
        <v>0.63535782164809806</v>
      </c>
      <c r="Q58" s="43">
        <f>NFM!Q$66</f>
        <v>1.0346072461959814</v>
      </c>
    </row>
    <row r="59" spans="1:17" x14ac:dyDescent="0.25">
      <c r="A59" s="57" t="s">
        <v>42</v>
      </c>
      <c r="B59" s="35">
        <f>NFM!B$67</f>
        <v>549.32162382479078</v>
      </c>
      <c r="C59" s="35">
        <f>NFM!C$67</f>
        <v>571.5111668839204</v>
      </c>
      <c r="D59" s="35">
        <f>NFM!D$67</f>
        <v>526.36784861466856</v>
      </c>
      <c r="E59" s="35">
        <f>NFM!E$67</f>
        <v>523.42234787450627</v>
      </c>
      <c r="F59" s="35">
        <f>NFM!F$67</f>
        <v>506.46632714610928</v>
      </c>
      <c r="G59" s="35">
        <f>NFM!G$67</f>
        <v>469.83344480544804</v>
      </c>
      <c r="H59" s="35">
        <f>NFM!H$67</f>
        <v>474.0620608455576</v>
      </c>
      <c r="I59" s="35">
        <f>NFM!I$67</f>
        <v>476.38648384934521</v>
      </c>
      <c r="J59" s="35">
        <f>NFM!J$67</f>
        <v>437.31965577317283</v>
      </c>
      <c r="K59" s="35">
        <f>NFM!K$67</f>
        <v>411.54110097928856</v>
      </c>
      <c r="L59" s="35">
        <f>NFM!L$67</f>
        <v>359.10210180701273</v>
      </c>
      <c r="M59" s="35">
        <f>NFM!M$67</f>
        <v>400.86665462784197</v>
      </c>
      <c r="N59" s="35">
        <f>NFM!N$67</f>
        <v>408.13170361991712</v>
      </c>
      <c r="O59" s="35">
        <f>NFM!O$67</f>
        <v>405.86246391498844</v>
      </c>
      <c r="P59" s="35">
        <f>NFM!P$67</f>
        <v>420.81050173664551</v>
      </c>
      <c r="Q59" s="35">
        <f>NFM!Q$67</f>
        <v>431.7304508572185</v>
      </c>
    </row>
    <row r="60" spans="1:17" x14ac:dyDescent="0.25">
      <c r="A60" s="58" t="s">
        <v>11</v>
      </c>
      <c r="B60" s="37">
        <f>CHI!B$51</f>
        <v>3833.7851270070282</v>
      </c>
      <c r="C60" s="37">
        <f>CHI!C$51</f>
        <v>3541.5817299999999</v>
      </c>
      <c r="D60" s="37">
        <f>CHI!D$51</f>
        <v>3405.4004799999993</v>
      </c>
      <c r="E60" s="37">
        <f>CHI!E$51</f>
        <v>3457.4349099999995</v>
      </c>
      <c r="F60" s="37">
        <f>CHI!F$51</f>
        <v>2905.4916400000002</v>
      </c>
      <c r="G60" s="37">
        <f>CHI!G$51</f>
        <v>2757.8228453467841</v>
      </c>
      <c r="H60" s="37">
        <f>CHI!H$51</f>
        <v>2866.3512800000003</v>
      </c>
      <c r="I60" s="37">
        <f>CHI!I$51</f>
        <v>2873.8629000000005</v>
      </c>
      <c r="J60" s="37">
        <f>CHI!J$51</f>
        <v>2689.4153800000004</v>
      </c>
      <c r="K60" s="37">
        <f>CHI!K$51</f>
        <v>2743.93939</v>
      </c>
      <c r="L60" s="37">
        <f>CHI!L$51</f>
        <v>2741.3146229149615</v>
      </c>
      <c r="M60" s="37">
        <f>CHI!M$51</f>
        <v>2728.6578124131129</v>
      </c>
      <c r="N60" s="37">
        <f>CHI!N$51</f>
        <v>2691.8450761802865</v>
      </c>
      <c r="O60" s="37">
        <f>CHI!O$51</f>
        <v>2791.3527747414023</v>
      </c>
      <c r="P60" s="37">
        <f>CHI!P$51</f>
        <v>2672.7213885418323</v>
      </c>
      <c r="Q60" s="37">
        <f>CHI!Q$51</f>
        <v>2550.3010925847984</v>
      </c>
    </row>
    <row r="61" spans="1:17" x14ac:dyDescent="0.25">
      <c r="A61" s="57" t="s">
        <v>61</v>
      </c>
      <c r="B61" s="35">
        <f>CHI!B$52</f>
        <v>3180.6990118929316</v>
      </c>
      <c r="C61" s="35">
        <f>CHI!C$52</f>
        <v>3000.2777537140637</v>
      </c>
      <c r="D61" s="35">
        <f>CHI!D$52</f>
        <v>2863.9691506629888</v>
      </c>
      <c r="E61" s="35">
        <f>CHI!E$52</f>
        <v>2896.3566375980899</v>
      </c>
      <c r="F61" s="35">
        <f>CHI!F$52</f>
        <v>2365.9278828930728</v>
      </c>
      <c r="G61" s="35">
        <f>CHI!G$52</f>
        <v>2235.4839919476594</v>
      </c>
      <c r="H61" s="35">
        <f>CHI!H$52</f>
        <v>2301.863991663256</v>
      </c>
      <c r="I61" s="35">
        <f>CHI!I$52</f>
        <v>2333.00057529064</v>
      </c>
      <c r="J61" s="35">
        <f>CHI!J$52</f>
        <v>2173.2548491603688</v>
      </c>
      <c r="K61" s="35">
        <f>CHI!K$52</f>
        <v>1987.6929452730369</v>
      </c>
      <c r="L61" s="35">
        <f>CHI!L$52</f>
        <v>1985.5668645055539</v>
      </c>
      <c r="M61" s="35">
        <f>CHI!M$52</f>
        <v>2252.9957881236674</v>
      </c>
      <c r="N61" s="35">
        <f>CHI!N$52</f>
        <v>2436.8613140075554</v>
      </c>
      <c r="O61" s="35">
        <f>CHI!O$52</f>
        <v>2499.6888113031036</v>
      </c>
      <c r="P61" s="35">
        <f>CHI!P$52</f>
        <v>2387.8745464793456</v>
      </c>
      <c r="Q61" s="35">
        <f>CHI!Q$52</f>
        <v>2099.1589955172399</v>
      </c>
    </row>
    <row r="62" spans="1:17" x14ac:dyDescent="0.25">
      <c r="A62" s="57" t="s">
        <v>40</v>
      </c>
      <c r="B62" s="35">
        <f>CHI!B$53</f>
        <v>643.79993070635044</v>
      </c>
      <c r="C62" s="35">
        <f>CHI!C$53</f>
        <v>531.77022354941403</v>
      </c>
      <c r="D62" s="35">
        <f>CHI!D$53</f>
        <v>531.38072057102227</v>
      </c>
      <c r="E62" s="35">
        <f>CHI!E$53</f>
        <v>549.19895759777648</v>
      </c>
      <c r="F62" s="35">
        <f>CHI!F$53</f>
        <v>530.00007554450565</v>
      </c>
      <c r="G62" s="35">
        <f>CHI!G$53</f>
        <v>512.23180341765578</v>
      </c>
      <c r="H62" s="35">
        <f>CHI!H$53</f>
        <v>553.92473514208984</v>
      </c>
      <c r="I62" s="35">
        <f>CHI!I$53</f>
        <v>524.51336612291141</v>
      </c>
      <c r="J62" s="35">
        <f>CHI!J$53</f>
        <v>499.21587382712534</v>
      </c>
      <c r="K62" s="35">
        <f>CHI!K$53</f>
        <v>733.23447890509465</v>
      </c>
      <c r="L62" s="35">
        <f>CHI!L$53</f>
        <v>735.72013701521644</v>
      </c>
      <c r="M62" s="35">
        <f>CHI!M$53</f>
        <v>462.83795290535949</v>
      </c>
      <c r="N62" s="35">
        <f>CHI!N$53</f>
        <v>241.07195903898631</v>
      </c>
      <c r="O62" s="35">
        <f>CHI!O$53</f>
        <v>275.96381443070703</v>
      </c>
      <c r="P62" s="35">
        <f>CHI!P$53</f>
        <v>270.66566448271328</v>
      </c>
      <c r="Q62" s="35">
        <f>CHI!Q$53</f>
        <v>438.98297508289284</v>
      </c>
    </row>
    <row r="63" spans="1:17" x14ac:dyDescent="0.25">
      <c r="A63" s="57" t="s">
        <v>39</v>
      </c>
      <c r="B63" s="35">
        <f>CHI!B$54</f>
        <v>9.2861844077460383</v>
      </c>
      <c r="C63" s="35">
        <f>CHI!C$54</f>
        <v>9.533752736522235</v>
      </c>
      <c r="D63" s="35">
        <f>CHI!D$54</f>
        <v>10.050608765988411</v>
      </c>
      <c r="E63" s="35">
        <f>CHI!E$54</f>
        <v>11.879314804133232</v>
      </c>
      <c r="F63" s="35">
        <f>CHI!F$54</f>
        <v>9.5636815624218112</v>
      </c>
      <c r="G63" s="35">
        <f>CHI!G$54</f>
        <v>10.10704998146899</v>
      </c>
      <c r="H63" s="35">
        <f>CHI!H$54</f>
        <v>10.562553194654345</v>
      </c>
      <c r="I63" s="35">
        <f>CHI!I$54</f>
        <v>16.348958586449239</v>
      </c>
      <c r="J63" s="35">
        <f>CHI!J$54</f>
        <v>16.944657012505822</v>
      </c>
      <c r="K63" s="35">
        <f>CHI!K$54</f>
        <v>23.011965821868579</v>
      </c>
      <c r="L63" s="35">
        <f>CHI!L$54</f>
        <v>20.027621394191051</v>
      </c>
      <c r="M63" s="35">
        <f>CHI!M$54</f>
        <v>12.82407138408599</v>
      </c>
      <c r="N63" s="35">
        <f>CHI!N$54</f>
        <v>13.911803133744664</v>
      </c>
      <c r="O63" s="35">
        <f>CHI!O$54</f>
        <v>15.700149007591818</v>
      </c>
      <c r="P63" s="35">
        <f>CHI!P$54</f>
        <v>14.18117757977312</v>
      </c>
      <c r="Q63" s="35">
        <f>CHI!Q$54</f>
        <v>12.159121984666051</v>
      </c>
    </row>
    <row r="64" spans="1:17" x14ac:dyDescent="0.25">
      <c r="A64" s="58" t="s">
        <v>10</v>
      </c>
      <c r="B64" s="37">
        <f>NMM!B$50</f>
        <v>2600.4651001191605</v>
      </c>
      <c r="C64" s="37">
        <f>NMM!C$50</f>
        <v>2378.4874999999997</v>
      </c>
      <c r="D64" s="37">
        <f>NMM!D$50</f>
        <v>2247.3573700000002</v>
      </c>
      <c r="E64" s="37">
        <f>NMM!E$50</f>
        <v>2356.6373399999993</v>
      </c>
      <c r="F64" s="37">
        <f>NMM!F$50</f>
        <v>2499.0980900000004</v>
      </c>
      <c r="G64" s="37">
        <f>NMM!G$50</f>
        <v>2520.2983565028726</v>
      </c>
      <c r="H64" s="37">
        <f>NMM!H$50</f>
        <v>2562.3608899999999</v>
      </c>
      <c r="I64" s="37">
        <f>NMM!I$50</f>
        <v>2924.3393500000002</v>
      </c>
      <c r="J64" s="37">
        <f>NMM!J$50</f>
        <v>2645.1183899999992</v>
      </c>
      <c r="K64" s="37">
        <f>NMM!K$50</f>
        <v>2554.1934699999997</v>
      </c>
      <c r="L64" s="37">
        <f>NMM!L$50</f>
        <v>2719.0436049952186</v>
      </c>
      <c r="M64" s="37">
        <f>NMM!M$50</f>
        <v>2994.6357175174439</v>
      </c>
      <c r="N64" s="37">
        <f>NMM!N$50</f>
        <v>2698.5757464909852</v>
      </c>
      <c r="O64" s="37">
        <f>NMM!O$50</f>
        <v>2549.024674417898</v>
      </c>
      <c r="P64" s="37">
        <f>NMM!P$50</f>
        <v>2628.9863115735006</v>
      </c>
      <c r="Q64" s="37">
        <f>NMM!Q$50</f>
        <v>2579.7322938795246</v>
      </c>
    </row>
    <row r="65" spans="1:17" x14ac:dyDescent="0.25">
      <c r="A65" s="57" t="s">
        <v>38</v>
      </c>
      <c r="B65" s="35">
        <f>NMM!B$51</f>
        <v>1655.06</v>
      </c>
      <c r="C65" s="35">
        <f>NMM!C$51</f>
        <v>1315.409737099242</v>
      </c>
      <c r="D65" s="35">
        <f>NMM!D$51</f>
        <v>1190.427166450364</v>
      </c>
      <c r="E65" s="35">
        <f>NMM!E$51</f>
        <v>1270.909537151809</v>
      </c>
      <c r="F65" s="35">
        <f>NMM!F$51</f>
        <v>1343.3848978737788</v>
      </c>
      <c r="G65" s="35">
        <f>NMM!G$51</f>
        <v>1331.8733463148353</v>
      </c>
      <c r="H65" s="35">
        <f>NMM!H$51</f>
        <v>1456.1932386934052</v>
      </c>
      <c r="I65" s="35">
        <f>NMM!I$51</f>
        <v>1659.4876926077188</v>
      </c>
      <c r="J65" s="35">
        <f>NMM!J$51</f>
        <v>1551.2769129831347</v>
      </c>
      <c r="K65" s="35">
        <f>NMM!K$51</f>
        <v>1429.3886005157071</v>
      </c>
      <c r="L65" s="35">
        <f>NMM!L$51</f>
        <v>1454.0104356597346</v>
      </c>
      <c r="M65" s="35">
        <f>NMM!M$51</f>
        <v>1686.7054382364663</v>
      </c>
      <c r="N65" s="35">
        <f>NMM!N$51</f>
        <v>1320.718131883727</v>
      </c>
      <c r="O65" s="35">
        <f>NMM!O$51</f>
        <v>1189.2509210636388</v>
      </c>
      <c r="P65" s="35">
        <f>NMM!P$51</f>
        <v>1236.1478335407435</v>
      </c>
      <c r="Q65" s="35">
        <f>NMM!Q$51</f>
        <v>1215.3171047313224</v>
      </c>
    </row>
    <row r="66" spans="1:17" x14ac:dyDescent="0.25">
      <c r="A66" s="57" t="s">
        <v>37</v>
      </c>
      <c r="B66" s="35">
        <f>NMM!B$52</f>
        <v>359.6484707957577</v>
      </c>
      <c r="C66" s="35">
        <f>NMM!C$52</f>
        <v>445.09676013636164</v>
      </c>
      <c r="D66" s="35">
        <f>NMM!D$52</f>
        <v>418.19319904858776</v>
      </c>
      <c r="E66" s="35">
        <f>NMM!E$52</f>
        <v>420.32378193117609</v>
      </c>
      <c r="F66" s="35">
        <f>NMM!F$52</f>
        <v>455.82474539453227</v>
      </c>
      <c r="G66" s="35">
        <f>NMM!G$52</f>
        <v>467.5640276352172</v>
      </c>
      <c r="H66" s="35">
        <f>NMM!H$52</f>
        <v>357.80869904233253</v>
      </c>
      <c r="I66" s="35">
        <f>NMM!I$52</f>
        <v>436.52136346400005</v>
      </c>
      <c r="J66" s="35">
        <f>NMM!J$52</f>
        <v>360.78375936538089</v>
      </c>
      <c r="K66" s="35">
        <f>NMM!K$52</f>
        <v>407.23095473744968</v>
      </c>
      <c r="L66" s="35">
        <f>NMM!L$52</f>
        <v>445.29698996974821</v>
      </c>
      <c r="M66" s="35">
        <f>NMM!M$52</f>
        <v>428.33919608553902</v>
      </c>
      <c r="N66" s="35">
        <f>NMM!N$52</f>
        <v>419.59324691003116</v>
      </c>
      <c r="O66" s="35">
        <f>NMM!O$52</f>
        <v>414.6861678115468</v>
      </c>
      <c r="P66" s="35">
        <f>NMM!P$52</f>
        <v>404.24149611080958</v>
      </c>
      <c r="Q66" s="35">
        <f>NMM!Q$52</f>
        <v>413.62968980852122</v>
      </c>
    </row>
    <row r="67" spans="1:17" x14ac:dyDescent="0.25">
      <c r="A67" s="57" t="s">
        <v>57</v>
      </c>
      <c r="B67" s="35">
        <f>NMM!B$53</f>
        <v>585.75662932340288</v>
      </c>
      <c r="C67" s="35">
        <f>NMM!C$53</f>
        <v>617.98100276439618</v>
      </c>
      <c r="D67" s="35">
        <f>NMM!D$53</f>
        <v>638.73700450104843</v>
      </c>
      <c r="E67" s="35">
        <f>NMM!E$53</f>
        <v>665.40402091701412</v>
      </c>
      <c r="F67" s="35">
        <f>NMM!F$53</f>
        <v>699.88844673168933</v>
      </c>
      <c r="G67" s="35">
        <f>NMM!G$53</f>
        <v>720.86098255282013</v>
      </c>
      <c r="H67" s="35">
        <f>NMM!H$53</f>
        <v>748.35895226426203</v>
      </c>
      <c r="I67" s="35">
        <f>NMM!I$53</f>
        <v>828.33029392828121</v>
      </c>
      <c r="J67" s="35">
        <f>NMM!J$53</f>
        <v>733.05771765148359</v>
      </c>
      <c r="K67" s="35">
        <f>NMM!K$53</f>
        <v>717.57391474684312</v>
      </c>
      <c r="L67" s="35">
        <f>NMM!L$53</f>
        <v>819.73617936573589</v>
      </c>
      <c r="M67" s="35">
        <f>NMM!M$53</f>
        <v>879.59108319543827</v>
      </c>
      <c r="N67" s="35">
        <f>NMM!N$53</f>
        <v>958.26436769722704</v>
      </c>
      <c r="O67" s="35">
        <f>NMM!O$53</f>
        <v>945.08758554271242</v>
      </c>
      <c r="P67" s="35">
        <f>NMM!P$53</f>
        <v>988.59698192194776</v>
      </c>
      <c r="Q67" s="35">
        <f>NMM!Q$53</f>
        <v>950.78549933968077</v>
      </c>
    </row>
    <row r="68" spans="1:17" x14ac:dyDescent="0.25">
      <c r="A68" s="58" t="s">
        <v>9</v>
      </c>
      <c r="B68" s="37">
        <f>PPA!B$51</f>
        <v>1120.9029071551608</v>
      </c>
      <c r="C68" s="37">
        <f>PPA!C$51</f>
        <v>1110.3209999999999</v>
      </c>
      <c r="D68" s="37">
        <f>PPA!D$51</f>
        <v>1122.2877400000002</v>
      </c>
      <c r="E68" s="37">
        <f>PPA!E$51</f>
        <v>1197.1926299999998</v>
      </c>
      <c r="F68" s="37">
        <f>PPA!F$51</f>
        <v>1215.7130400000001</v>
      </c>
      <c r="G68" s="37">
        <f>PPA!G$51</f>
        <v>1198.7888759015887</v>
      </c>
      <c r="H68" s="37">
        <f>PPA!H$51</f>
        <v>1207.0871000000002</v>
      </c>
      <c r="I68" s="37">
        <f>PPA!I$51</f>
        <v>1193.5756500000002</v>
      </c>
      <c r="J68" s="37">
        <f>PPA!J$51</f>
        <v>1173.2188900000001</v>
      </c>
      <c r="K68" s="37">
        <f>PPA!K$51</f>
        <v>1201.4832500000002</v>
      </c>
      <c r="L68" s="37">
        <f>PPA!L$51</f>
        <v>1274.3784235497906</v>
      </c>
      <c r="M68" s="37">
        <f>PPA!M$51</f>
        <v>1241.5707440564142</v>
      </c>
      <c r="N68" s="37">
        <f>PPA!N$51</f>
        <v>1283.1828897937685</v>
      </c>
      <c r="O68" s="37">
        <f>PPA!O$51</f>
        <v>1570.7727188863664</v>
      </c>
      <c r="P68" s="37">
        <f>PPA!P$51</f>
        <v>1551.7516924177617</v>
      </c>
      <c r="Q68" s="37">
        <f>PPA!Q$51</f>
        <v>1568.0758734438391</v>
      </c>
    </row>
    <row r="69" spans="1:17" x14ac:dyDescent="0.25">
      <c r="A69" s="57" t="s">
        <v>35</v>
      </c>
      <c r="B69" s="35">
        <f>PPA!B$52</f>
        <v>415.60371169895643</v>
      </c>
      <c r="C69" s="35">
        <f>PPA!C$52</f>
        <v>401.17280748855836</v>
      </c>
      <c r="D69" s="35">
        <f>PPA!D$52</f>
        <v>387.63821355251071</v>
      </c>
      <c r="E69" s="35">
        <f>PPA!E$52</f>
        <v>407.18030700446889</v>
      </c>
      <c r="F69" s="35">
        <f>PPA!F$52</f>
        <v>392.80168345392667</v>
      </c>
      <c r="G69" s="35">
        <f>PPA!G$52</f>
        <v>383.59895136435171</v>
      </c>
      <c r="H69" s="35">
        <f>PPA!H$52</f>
        <v>381.2307389651798</v>
      </c>
      <c r="I69" s="35">
        <f>PPA!I$52</f>
        <v>358.79436016438456</v>
      </c>
      <c r="J69" s="35">
        <f>PPA!J$52</f>
        <v>348.540210960678</v>
      </c>
      <c r="K69" s="35">
        <f>PPA!K$52</f>
        <v>340.56362628038954</v>
      </c>
      <c r="L69" s="35">
        <f>PPA!L$52</f>
        <v>344.32751319839218</v>
      </c>
      <c r="M69" s="35">
        <f>PPA!M$52</f>
        <v>334.88610839341965</v>
      </c>
      <c r="N69" s="35">
        <f>PPA!N$52</f>
        <v>331.43268101580509</v>
      </c>
      <c r="O69" s="35">
        <f>PPA!O$52</f>
        <v>401.25083765639107</v>
      </c>
      <c r="P69" s="35">
        <f>PPA!P$52</f>
        <v>384.11850598497773</v>
      </c>
      <c r="Q69" s="35">
        <f>PPA!Q$52</f>
        <v>384.27151753252997</v>
      </c>
    </row>
    <row r="70" spans="1:17" x14ac:dyDescent="0.25">
      <c r="A70" s="57" t="s">
        <v>56</v>
      </c>
      <c r="B70" s="35">
        <f>PPA!B$53</f>
        <v>655.58859787790425</v>
      </c>
      <c r="C70" s="35">
        <f>PPA!C$53</f>
        <v>671.44704711952863</v>
      </c>
      <c r="D70" s="35">
        <f>PPA!D$53</f>
        <v>697.59729437825547</v>
      </c>
      <c r="E70" s="35">
        <f>PPA!E$53</f>
        <v>752.74751489749053</v>
      </c>
      <c r="F70" s="35">
        <f>PPA!F$53</f>
        <v>784.42954385643702</v>
      </c>
      <c r="G70" s="35">
        <f>PPA!G$53</f>
        <v>774.08032169204591</v>
      </c>
      <c r="H70" s="35">
        <f>PPA!H$53</f>
        <v>788.8365868832484</v>
      </c>
      <c r="I70" s="35">
        <f>PPA!I$53</f>
        <v>793.45870904903541</v>
      </c>
      <c r="J70" s="35">
        <f>PPA!J$53</f>
        <v>787.22511080806953</v>
      </c>
      <c r="K70" s="35">
        <f>PPA!K$53</f>
        <v>825.509523618255</v>
      </c>
      <c r="L70" s="35">
        <f>PPA!L$53</f>
        <v>895.60527032610833</v>
      </c>
      <c r="M70" s="35">
        <f>PPA!M$53</f>
        <v>873.49081780434506</v>
      </c>
      <c r="N70" s="35">
        <f>PPA!N$53</f>
        <v>918.16870849811858</v>
      </c>
      <c r="O70" s="35">
        <f>PPA!O$53</f>
        <v>1131.7713687114319</v>
      </c>
      <c r="P70" s="35">
        <f>PPA!P$53</f>
        <v>1131.639023221408</v>
      </c>
      <c r="Q70" s="35">
        <f>PPA!Q$53</f>
        <v>1148.1005983494631</v>
      </c>
    </row>
    <row r="71" spans="1:17" x14ac:dyDescent="0.25">
      <c r="A71" s="57" t="s">
        <v>55</v>
      </c>
      <c r="B71" s="35">
        <f>PPA!B$54</f>
        <v>49.710597578300252</v>
      </c>
      <c r="C71" s="35">
        <f>PPA!C$54</f>
        <v>37.701145391912824</v>
      </c>
      <c r="D71" s="35">
        <f>PPA!D$54</f>
        <v>37.052232069233881</v>
      </c>
      <c r="E71" s="35">
        <f>PPA!E$54</f>
        <v>37.26480809804049</v>
      </c>
      <c r="F71" s="35">
        <f>PPA!F$54</f>
        <v>38.481812689636406</v>
      </c>
      <c r="G71" s="35">
        <f>PPA!G$54</f>
        <v>41.109602845191155</v>
      </c>
      <c r="H71" s="35">
        <f>PPA!H$54</f>
        <v>37.019774151572044</v>
      </c>
      <c r="I71" s="35">
        <f>PPA!I$54</f>
        <v>41.322580786580133</v>
      </c>
      <c r="J71" s="35">
        <f>PPA!J$54</f>
        <v>37.453568231252511</v>
      </c>
      <c r="K71" s="35">
        <f>PPA!K$54</f>
        <v>35.410100101355681</v>
      </c>
      <c r="L71" s="35">
        <f>PPA!L$54</f>
        <v>34.445640025290103</v>
      </c>
      <c r="M71" s="35">
        <f>PPA!M$54</f>
        <v>33.193817858649503</v>
      </c>
      <c r="N71" s="35">
        <f>PPA!N$54</f>
        <v>33.58150027984496</v>
      </c>
      <c r="O71" s="35">
        <f>PPA!O$54</f>
        <v>37.750512518543438</v>
      </c>
      <c r="P71" s="35">
        <f>PPA!P$54</f>
        <v>35.994163211375898</v>
      </c>
      <c r="Q71" s="35">
        <f>PPA!Q$54</f>
        <v>35.703757561846096</v>
      </c>
    </row>
    <row r="72" spans="1:17" x14ac:dyDescent="0.25">
      <c r="A72" s="56" t="s">
        <v>54</v>
      </c>
      <c r="B72" s="36">
        <f>FBT!B$12</f>
        <v>1983.2065353210455</v>
      </c>
      <c r="C72" s="36">
        <f>FBT!C$12</f>
        <v>1915.4807600000004</v>
      </c>
      <c r="D72" s="36">
        <f>FBT!D$12</f>
        <v>2011.9126399999991</v>
      </c>
      <c r="E72" s="36">
        <f>FBT!E$12</f>
        <v>2041.4049100000077</v>
      </c>
      <c r="F72" s="36">
        <f>FBT!F$12</f>
        <v>1987.0080599999999</v>
      </c>
      <c r="G72" s="36">
        <f>FBT!G$12</f>
        <v>1989.3221063730844</v>
      </c>
      <c r="H72" s="36">
        <f>FBT!H$12</f>
        <v>1866.1621799999994</v>
      </c>
      <c r="I72" s="36">
        <f>FBT!I$12</f>
        <v>1953.4767499999998</v>
      </c>
      <c r="J72" s="36">
        <f>FBT!J$12</f>
        <v>1834.5228900000002</v>
      </c>
      <c r="K72" s="36">
        <f>FBT!K$12</f>
        <v>1751.9324000000001</v>
      </c>
      <c r="L72" s="36">
        <f>FBT!L$12</f>
        <v>1775.6186007418578</v>
      </c>
      <c r="M72" s="36">
        <f>FBT!M$12</f>
        <v>1767.5093884339631</v>
      </c>
      <c r="N72" s="36">
        <f>FBT!N$12</f>
        <v>1849.5569377458451</v>
      </c>
      <c r="O72" s="36">
        <f>FBT!O$12</f>
        <v>1839.5963415690394</v>
      </c>
      <c r="P72" s="36">
        <f>FBT!P$12</f>
        <v>1847.5500978852349</v>
      </c>
      <c r="Q72" s="36">
        <f>FBT!Q$12</f>
        <v>1856.7662673833181</v>
      </c>
    </row>
    <row r="73" spans="1:17" x14ac:dyDescent="0.25">
      <c r="A73" s="21" t="s">
        <v>53</v>
      </c>
      <c r="B73" s="35">
        <f>TRE!B$12</f>
        <v>416.49750140864245</v>
      </c>
      <c r="C73" s="35">
        <f>TRE!C$12</f>
        <v>385.49144999999999</v>
      </c>
      <c r="D73" s="35">
        <f>TRE!D$12</f>
        <v>333.60550999999998</v>
      </c>
      <c r="E73" s="35">
        <f>TRE!E$12</f>
        <v>382.81054999999998</v>
      </c>
      <c r="F73" s="35">
        <f>TRE!F$12</f>
        <v>396.68053000000032</v>
      </c>
      <c r="G73" s="35">
        <f>TRE!G$12</f>
        <v>424.92814723580841</v>
      </c>
      <c r="H73" s="35">
        <f>TRE!H$12</f>
        <v>434.31198000000001</v>
      </c>
      <c r="I73" s="35">
        <f>TRE!I$12</f>
        <v>442.49679000000003</v>
      </c>
      <c r="J73" s="35">
        <f>TRE!J$12</f>
        <v>450.01347000000004</v>
      </c>
      <c r="K73" s="35">
        <f>TRE!K$12</f>
        <v>340.07839000000001</v>
      </c>
      <c r="L73" s="35">
        <f>TRE!L$12</f>
        <v>357.83887859386658</v>
      </c>
      <c r="M73" s="35">
        <f>TRE!M$12</f>
        <v>355.18904948650504</v>
      </c>
      <c r="N73" s="35">
        <f>TRE!N$12</f>
        <v>352.01073292823469</v>
      </c>
      <c r="O73" s="35">
        <f>TRE!O$12</f>
        <v>406.97057947500298</v>
      </c>
      <c r="P73" s="35">
        <f>TRE!P$12</f>
        <v>389.41672093096292</v>
      </c>
      <c r="Q73" s="35">
        <f>TRE!Q$12</f>
        <v>386.1176221819735</v>
      </c>
    </row>
    <row r="74" spans="1:17" x14ac:dyDescent="0.25">
      <c r="A74" s="21" t="s">
        <v>52</v>
      </c>
      <c r="B74" s="35">
        <f>MAE!B$12</f>
        <v>888.52821866294835</v>
      </c>
      <c r="C74" s="35">
        <f>MAE!C$12</f>
        <v>835.53194999999994</v>
      </c>
      <c r="D74" s="35">
        <f>MAE!D$12</f>
        <v>786.07488999999998</v>
      </c>
      <c r="E74" s="35">
        <f>MAE!E$12</f>
        <v>817.98105999999984</v>
      </c>
      <c r="F74" s="35">
        <f>MAE!F$12</f>
        <v>777.74423999999999</v>
      </c>
      <c r="G74" s="35">
        <f>MAE!G$12</f>
        <v>770.18078758176523</v>
      </c>
      <c r="H74" s="35">
        <f>MAE!H$12</f>
        <v>767.98145999999997</v>
      </c>
      <c r="I74" s="35">
        <f>MAE!I$12</f>
        <v>769.14307000000008</v>
      </c>
      <c r="J74" s="35">
        <f>MAE!J$12</f>
        <v>734.26232000000005</v>
      </c>
      <c r="K74" s="35">
        <f>MAE!K$12</f>
        <v>632.46865000000003</v>
      </c>
      <c r="L74" s="35">
        <f>MAE!L$12</f>
        <v>701.15568924609602</v>
      </c>
      <c r="M74" s="35">
        <f>MAE!M$12</f>
        <v>704.334593932198</v>
      </c>
      <c r="N74" s="35">
        <f>MAE!N$12</f>
        <v>691.62552548977305</v>
      </c>
      <c r="O74" s="35">
        <f>MAE!O$12</f>
        <v>734.90615335718178</v>
      </c>
      <c r="P74" s="35">
        <f>MAE!P$12</f>
        <v>733.85763964595765</v>
      </c>
      <c r="Q74" s="35">
        <f>MAE!Q$12</f>
        <v>753.34304202902138</v>
      </c>
    </row>
    <row r="75" spans="1:17" x14ac:dyDescent="0.25">
      <c r="A75" s="21" t="s">
        <v>51</v>
      </c>
      <c r="B75" s="35">
        <f>TEL!B$12</f>
        <v>405.4900690059518</v>
      </c>
      <c r="C75" s="35">
        <f>TEL!C$12</f>
        <v>398.59005000000002</v>
      </c>
      <c r="D75" s="35">
        <f>TEL!D$12</f>
        <v>369.80962000000005</v>
      </c>
      <c r="E75" s="35">
        <f>TEL!E$12</f>
        <v>338.69592999999998</v>
      </c>
      <c r="F75" s="35">
        <f>TEL!F$12</f>
        <v>307.41346999999996</v>
      </c>
      <c r="G75" s="35">
        <f>TEL!G$12</f>
        <v>272.81091316098639</v>
      </c>
      <c r="H75" s="35">
        <f>TEL!H$12</f>
        <v>229.71105999999997</v>
      </c>
      <c r="I75" s="35">
        <f>TEL!I$12</f>
        <v>208.30435999999997</v>
      </c>
      <c r="J75" s="35">
        <f>TEL!J$12</f>
        <v>171.90581000000003</v>
      </c>
      <c r="K75" s="35">
        <f>TEL!K$12</f>
        <v>131.59986000000001</v>
      </c>
      <c r="L75" s="35">
        <f>TEL!L$12</f>
        <v>129.47784446618456</v>
      </c>
      <c r="M75" s="35">
        <f>TEL!M$12</f>
        <v>107.24202128232292</v>
      </c>
      <c r="N75" s="35">
        <f>TEL!N$12</f>
        <v>104.71018298844655</v>
      </c>
      <c r="O75" s="35">
        <f>TEL!O$12</f>
        <v>115.79243340963588</v>
      </c>
      <c r="P75" s="35">
        <f>TEL!P$12</f>
        <v>122.16986659662456</v>
      </c>
      <c r="Q75" s="35">
        <f>TEL!Q$12</f>
        <v>115.55363370929359</v>
      </c>
    </row>
    <row r="76" spans="1:17" x14ac:dyDescent="0.25">
      <c r="A76" s="21" t="s">
        <v>50</v>
      </c>
      <c r="B76" s="35">
        <f>WWP!B$12</f>
        <v>600.74602485887488</v>
      </c>
      <c r="C76" s="35">
        <f>WWP!C$12</f>
        <v>600.36851000000001</v>
      </c>
      <c r="D76" s="35">
        <f>WWP!D$12</f>
        <v>651.37869000000001</v>
      </c>
      <c r="E76" s="35">
        <f>WWP!E$12</f>
        <v>657.0870900000001</v>
      </c>
      <c r="F76" s="35">
        <f>WWP!F$12</f>
        <v>692.35485999999992</v>
      </c>
      <c r="G76" s="35">
        <f>WWP!G$12</f>
        <v>699.24277865528836</v>
      </c>
      <c r="H76" s="35">
        <f>WWP!H$12</f>
        <v>679.95231000000001</v>
      </c>
      <c r="I76" s="35">
        <f>WWP!I$12</f>
        <v>626.04845</v>
      </c>
      <c r="J76" s="35">
        <f>WWP!J$12</f>
        <v>707.13607000000002</v>
      </c>
      <c r="K76" s="35">
        <f>WWP!K$12</f>
        <v>686.79198000000008</v>
      </c>
      <c r="L76" s="35">
        <f>WWP!L$12</f>
        <v>761.65094310395546</v>
      </c>
      <c r="M76" s="35">
        <f>WWP!M$12</f>
        <v>769.49017666049383</v>
      </c>
      <c r="N76" s="35">
        <f>WWP!N$12</f>
        <v>773.0553949701947</v>
      </c>
      <c r="O76" s="35">
        <f>WWP!O$12</f>
        <v>856.62120021355645</v>
      </c>
      <c r="P76" s="35">
        <f>WWP!P$12</f>
        <v>814.34615272208146</v>
      </c>
      <c r="Q76" s="35">
        <f>WWP!Q$12</f>
        <v>884.49794839603442</v>
      </c>
    </row>
    <row r="77" spans="1:17" x14ac:dyDescent="0.25">
      <c r="A77" s="47" t="s">
        <v>49</v>
      </c>
      <c r="B77" s="34">
        <f>OIS!B$12</f>
        <v>1178.6892436401638</v>
      </c>
      <c r="C77" s="34">
        <f>OIS!C$12</f>
        <v>1022.0089</v>
      </c>
      <c r="D77" s="34">
        <f>OIS!D$12</f>
        <v>1005.85733</v>
      </c>
      <c r="E77" s="34">
        <f>OIS!E$12</f>
        <v>1065.0743300000001</v>
      </c>
      <c r="F77" s="34">
        <f>OIS!F$12</f>
        <v>1049.0246400000001</v>
      </c>
      <c r="G77" s="34">
        <f>OIS!G$12</f>
        <v>1024.7157717170153</v>
      </c>
      <c r="H77" s="34">
        <f>OIS!H$12</f>
        <v>1081.4061000000002</v>
      </c>
      <c r="I77" s="34">
        <f>OIS!I$12</f>
        <v>1091.3494900000001</v>
      </c>
      <c r="J77" s="34">
        <f>OIS!J$12</f>
        <v>1051.76451</v>
      </c>
      <c r="K77" s="34">
        <f>OIS!K$12</f>
        <v>965.95697999999993</v>
      </c>
      <c r="L77" s="34">
        <f>OIS!L$12</f>
        <v>1099.0139782261147</v>
      </c>
      <c r="M77" s="34">
        <f>OIS!M$12</f>
        <v>1182.8609832400905</v>
      </c>
      <c r="N77" s="34">
        <f>OIS!N$12</f>
        <v>1114.2432916684177</v>
      </c>
      <c r="O77" s="34">
        <f>OIS!O$12</f>
        <v>1229.404155351493</v>
      </c>
      <c r="P77" s="34">
        <f>OIS!P$12</f>
        <v>1240.1666646126837</v>
      </c>
      <c r="Q77" s="34">
        <f>OIS!Q$12</f>
        <v>1257.4504585771731</v>
      </c>
    </row>
    <row r="78" spans="1:17" x14ac:dyDescent="0.25">
      <c r="A78" s="40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</row>
    <row r="79" spans="1:17" x14ac:dyDescent="0.25">
      <c r="A79" s="31" t="s">
        <v>70</v>
      </c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</row>
    <row r="80" spans="1:17" x14ac:dyDescent="0.25">
      <c r="A80" s="50" t="s">
        <v>69</v>
      </c>
      <c r="B80" s="38">
        <v>3931.0870792118189</v>
      </c>
      <c r="C80" s="38">
        <v>3455.1657200000013</v>
      </c>
      <c r="D80" s="38">
        <v>3308.8375900000019</v>
      </c>
      <c r="E80" s="38">
        <v>3810.080190000001</v>
      </c>
      <c r="F80" s="38">
        <v>4124.5474799999993</v>
      </c>
      <c r="G80" s="38">
        <v>4296.8044790840067</v>
      </c>
      <c r="H80" s="38">
        <v>4846.0490600000021</v>
      </c>
      <c r="I80" s="38">
        <v>4865.7138999999988</v>
      </c>
      <c r="J80" s="38">
        <v>4790.4369799999986</v>
      </c>
      <c r="K80" s="38">
        <v>4364.548679999999</v>
      </c>
      <c r="L80" s="38">
        <v>4651.815865489657</v>
      </c>
      <c r="M80" s="38">
        <v>4686.1504162237125</v>
      </c>
      <c r="N80" s="38">
        <v>4572.9880647033924</v>
      </c>
      <c r="O80" s="38">
        <v>4623.6012224562774</v>
      </c>
      <c r="P80" s="38">
        <v>4811.697694139235</v>
      </c>
      <c r="Q80" s="38">
        <v>5048.0920005165835</v>
      </c>
    </row>
    <row r="81" spans="1:17" x14ac:dyDescent="0.25">
      <c r="A81" s="55" t="s">
        <v>33</v>
      </c>
      <c r="B81" s="54">
        <v>76.048533486196646</v>
      </c>
      <c r="C81" s="54">
        <v>66.998120000000654</v>
      </c>
      <c r="D81" s="54">
        <v>58.098120000001927</v>
      </c>
      <c r="E81" s="54">
        <v>63.698480000000927</v>
      </c>
      <c r="F81" s="54">
        <v>211.8988700000001</v>
      </c>
      <c r="G81" s="54">
        <v>177.89192617782544</v>
      </c>
      <c r="H81" s="54">
        <v>121.49995000000105</v>
      </c>
      <c r="I81" s="54">
        <v>188.80029999999851</v>
      </c>
      <c r="J81" s="54">
        <v>161.90005000000039</v>
      </c>
      <c r="K81" s="54">
        <v>36.100659999998861</v>
      </c>
      <c r="L81" s="54">
        <v>76.707851668603752</v>
      </c>
      <c r="M81" s="54">
        <v>86.6772631366089</v>
      </c>
      <c r="N81" s="54">
        <v>74.779758040911986</v>
      </c>
      <c r="O81" s="54">
        <v>89.877749143531304</v>
      </c>
      <c r="P81" s="54">
        <v>89.519539376212975</v>
      </c>
      <c r="Q81" s="54">
        <v>61.791377421556909</v>
      </c>
    </row>
    <row r="82" spans="1:17" x14ac:dyDescent="0.25">
      <c r="A82" s="52" t="s">
        <v>32</v>
      </c>
      <c r="B82" s="51">
        <v>2020.2297396981021</v>
      </c>
      <c r="C82" s="51">
        <v>1678.3991999999998</v>
      </c>
      <c r="D82" s="51">
        <v>1946.4333899999997</v>
      </c>
      <c r="E82" s="51">
        <v>1876.89885</v>
      </c>
      <c r="F82" s="51">
        <v>2001.8559500000001</v>
      </c>
      <c r="G82" s="51">
        <v>2101.6324269993847</v>
      </c>
      <c r="H82" s="51">
        <v>2782.0641100000003</v>
      </c>
      <c r="I82" s="51">
        <v>2750.4127100000001</v>
      </c>
      <c r="J82" s="51">
        <v>2648.24251</v>
      </c>
      <c r="K82" s="51">
        <v>2754.3018299999999</v>
      </c>
      <c r="L82" s="51">
        <v>2913.6795309906383</v>
      </c>
      <c r="M82" s="51">
        <v>2780.3338284548718</v>
      </c>
      <c r="N82" s="51">
        <v>2491.7913476520948</v>
      </c>
      <c r="O82" s="51">
        <v>2593.9600554523422</v>
      </c>
      <c r="P82" s="51">
        <v>2660.9626682995113</v>
      </c>
      <c r="Q82" s="51">
        <v>2866.7782708414616</v>
      </c>
    </row>
    <row r="83" spans="1:17" x14ac:dyDescent="0.25">
      <c r="A83" s="53" t="s">
        <v>31</v>
      </c>
      <c r="B83" s="51">
        <v>0</v>
      </c>
      <c r="C83" s="51">
        <v>0</v>
      </c>
      <c r="D83" s="51">
        <v>0</v>
      </c>
      <c r="E83" s="51">
        <v>0</v>
      </c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v>0</v>
      </c>
      <c r="L83" s="51">
        <v>0</v>
      </c>
      <c r="M83" s="51">
        <v>0</v>
      </c>
      <c r="N83" s="51">
        <v>0</v>
      </c>
      <c r="O83" s="51">
        <v>0</v>
      </c>
      <c r="P83" s="51">
        <v>0</v>
      </c>
      <c r="Q83" s="51">
        <v>0</v>
      </c>
    </row>
    <row r="84" spans="1:17" x14ac:dyDescent="0.25">
      <c r="A84" s="53" t="s">
        <v>30</v>
      </c>
      <c r="B84" s="51">
        <v>72.513577318026137</v>
      </c>
      <c r="C84" s="51">
        <v>99.993409999999812</v>
      </c>
      <c r="D84" s="51">
        <v>102.19648999999981</v>
      </c>
      <c r="E84" s="51">
        <v>87.901299999999992</v>
      </c>
      <c r="F84" s="51">
        <v>79.102760000000217</v>
      </c>
      <c r="G84" s="51">
        <v>71.414597641862656</v>
      </c>
      <c r="H84" s="51">
        <v>100.00390999999991</v>
      </c>
      <c r="I84" s="51">
        <v>96.69992000000002</v>
      </c>
      <c r="J84" s="51">
        <v>101.0917800000002</v>
      </c>
      <c r="K84" s="51">
        <v>107.69677000000001</v>
      </c>
      <c r="L84" s="51">
        <v>81.302707187862325</v>
      </c>
      <c r="M84" s="51">
        <v>115.36276292822413</v>
      </c>
      <c r="N84" s="51">
        <v>92.289608651085928</v>
      </c>
      <c r="O84" s="51">
        <v>123.05324826349624</v>
      </c>
      <c r="P84" s="51">
        <v>127.44837993321789</v>
      </c>
      <c r="Q84" s="51">
        <v>138.43517530645568</v>
      </c>
    </row>
    <row r="85" spans="1:17" x14ac:dyDescent="0.25">
      <c r="A85" s="53" t="s">
        <v>68</v>
      </c>
      <c r="B85" s="51">
        <v>0</v>
      </c>
      <c r="C85" s="51">
        <v>0</v>
      </c>
      <c r="D85" s="51">
        <v>0</v>
      </c>
      <c r="E85" s="51">
        <v>0</v>
      </c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1">
        <v>0</v>
      </c>
      <c r="M85" s="51">
        <v>0</v>
      </c>
      <c r="N85" s="51">
        <v>0</v>
      </c>
      <c r="O85" s="51">
        <v>0</v>
      </c>
      <c r="P85" s="51">
        <v>0</v>
      </c>
      <c r="Q85" s="51">
        <v>0</v>
      </c>
    </row>
    <row r="86" spans="1:17" x14ac:dyDescent="0.25">
      <c r="A86" s="53" t="s">
        <v>29</v>
      </c>
      <c r="B86" s="51">
        <v>0</v>
      </c>
      <c r="C86" s="51">
        <v>0</v>
      </c>
      <c r="D86" s="51">
        <v>0</v>
      </c>
      <c r="E86" s="51">
        <v>0</v>
      </c>
      <c r="F86" s="51">
        <v>0</v>
      </c>
      <c r="G86" s="51">
        <v>0</v>
      </c>
      <c r="H86" s="51">
        <v>0</v>
      </c>
      <c r="I86" s="51">
        <v>0</v>
      </c>
      <c r="J86" s="51">
        <v>0</v>
      </c>
      <c r="K86" s="51">
        <v>0</v>
      </c>
      <c r="L86" s="51">
        <v>0</v>
      </c>
      <c r="M86" s="51">
        <v>0</v>
      </c>
      <c r="N86" s="51">
        <v>0</v>
      </c>
      <c r="O86" s="51">
        <v>0</v>
      </c>
      <c r="P86" s="51">
        <v>0</v>
      </c>
      <c r="Q86" s="51">
        <v>0</v>
      </c>
    </row>
    <row r="87" spans="1:17" x14ac:dyDescent="0.25">
      <c r="A87" s="53" t="s">
        <v>28</v>
      </c>
      <c r="B87" s="51">
        <f t="shared" ref="B87:Q87" si="5">IF(ABS(B82-B83-B84-B85-B86-B88)&lt;0.0000001,0,B82-B83-B84-B85-B86-B88)</f>
        <v>1153.2191718383733</v>
      </c>
      <c r="C87" s="51">
        <f t="shared" si="5"/>
        <v>920.51154000000008</v>
      </c>
      <c r="D87" s="51">
        <f t="shared" si="5"/>
        <v>1083.43129</v>
      </c>
      <c r="E87" s="51">
        <f t="shared" si="5"/>
        <v>1063.8924999999999</v>
      </c>
      <c r="F87" s="51">
        <f t="shared" si="5"/>
        <v>1227.0578099999998</v>
      </c>
      <c r="G87" s="51">
        <f t="shared" si="5"/>
        <v>1366.0313785341796</v>
      </c>
      <c r="H87" s="51">
        <f t="shared" si="5"/>
        <v>1661.6596600000003</v>
      </c>
      <c r="I87" s="51">
        <f t="shared" si="5"/>
        <v>1624.9029700000001</v>
      </c>
      <c r="J87" s="51">
        <f t="shared" si="5"/>
        <v>1624.4623199999999</v>
      </c>
      <c r="K87" s="51">
        <f t="shared" si="5"/>
        <v>1790.0978599999999</v>
      </c>
      <c r="L87" s="51">
        <f t="shared" si="5"/>
        <v>1846.6124404850593</v>
      </c>
      <c r="M87" s="51">
        <f t="shared" si="5"/>
        <v>1972.4135617269608</v>
      </c>
      <c r="N87" s="51">
        <f t="shared" si="5"/>
        <v>1722.7081055688614</v>
      </c>
      <c r="O87" s="51">
        <f t="shared" si="5"/>
        <v>1630.1705744087765</v>
      </c>
      <c r="P87" s="51">
        <f t="shared" si="5"/>
        <v>1646.5344289778682</v>
      </c>
      <c r="Q87" s="51">
        <f t="shared" si="5"/>
        <v>1721.5591912013767</v>
      </c>
    </row>
    <row r="88" spans="1:17" x14ac:dyDescent="0.25">
      <c r="A88" s="53" t="s">
        <v>67</v>
      </c>
      <c r="B88" s="51">
        <v>794.49699054170264</v>
      </c>
      <c r="C88" s="51">
        <v>657.89424999999994</v>
      </c>
      <c r="D88" s="51">
        <v>760.80561</v>
      </c>
      <c r="E88" s="51">
        <v>725.10505000000001</v>
      </c>
      <c r="F88" s="51">
        <v>695.69538</v>
      </c>
      <c r="G88" s="51">
        <v>664.18645082334262</v>
      </c>
      <c r="H88" s="51">
        <v>1020.40054</v>
      </c>
      <c r="I88" s="51">
        <v>1028.8098199999999</v>
      </c>
      <c r="J88" s="51">
        <v>922.68840999999998</v>
      </c>
      <c r="K88" s="51">
        <v>856.50720000000001</v>
      </c>
      <c r="L88" s="51">
        <v>985.76438331771658</v>
      </c>
      <c r="M88" s="51">
        <v>692.55750379968686</v>
      </c>
      <c r="N88" s="51">
        <v>676.79363343214743</v>
      </c>
      <c r="O88" s="51">
        <v>840.73623278006949</v>
      </c>
      <c r="P88" s="51">
        <v>886.97985938842521</v>
      </c>
      <c r="Q88" s="51">
        <v>1006.7839043336292</v>
      </c>
    </row>
    <row r="89" spans="1:17" x14ac:dyDescent="0.25">
      <c r="A89" s="52" t="s">
        <v>27</v>
      </c>
      <c r="B89" s="51">
        <v>1834.8088060275204</v>
      </c>
      <c r="C89" s="51">
        <v>1709.7684000000008</v>
      </c>
      <c r="D89" s="51">
        <v>1304.3060800000003</v>
      </c>
      <c r="E89" s="51">
        <v>1869.4828600000001</v>
      </c>
      <c r="F89" s="51">
        <v>1910.7926599999992</v>
      </c>
      <c r="G89" s="51">
        <v>2017.2801259067965</v>
      </c>
      <c r="H89" s="51">
        <v>1942.4850000000006</v>
      </c>
      <c r="I89" s="51">
        <v>1926.5008899999993</v>
      </c>
      <c r="J89" s="51">
        <v>1980.2944199999984</v>
      </c>
      <c r="K89" s="51">
        <v>1574.1461899999995</v>
      </c>
      <c r="L89" s="51">
        <v>1661.4284828304153</v>
      </c>
      <c r="M89" s="51">
        <v>1819.1393246322314</v>
      </c>
      <c r="N89" s="51">
        <v>2006.4169590103847</v>
      </c>
      <c r="O89" s="51">
        <v>1939.7634178604039</v>
      </c>
      <c r="P89" s="51">
        <v>2061.2154864635104</v>
      </c>
      <c r="Q89" s="51">
        <v>2119.5223522535653</v>
      </c>
    </row>
    <row r="90" spans="1:17" x14ac:dyDescent="0.25">
      <c r="A90" s="53" t="s">
        <v>66</v>
      </c>
      <c r="B90" s="51">
        <v>1834.8088060275204</v>
      </c>
      <c r="C90" s="51">
        <v>1709.7684000000008</v>
      </c>
      <c r="D90" s="51">
        <v>1304.3060800000003</v>
      </c>
      <c r="E90" s="51">
        <v>1869.4828600000001</v>
      </c>
      <c r="F90" s="51">
        <v>1910.7926599999992</v>
      </c>
      <c r="G90" s="51">
        <v>2017.2801259067965</v>
      </c>
      <c r="H90" s="51">
        <v>1942.4850000000006</v>
      </c>
      <c r="I90" s="51">
        <v>1926.5008899999993</v>
      </c>
      <c r="J90" s="51">
        <v>1980.2944199999984</v>
      </c>
      <c r="K90" s="51">
        <v>1574.1461899999995</v>
      </c>
      <c r="L90" s="51">
        <v>1661.4284828304153</v>
      </c>
      <c r="M90" s="51">
        <v>1819.1393246322314</v>
      </c>
      <c r="N90" s="51">
        <v>2006.4169590103847</v>
      </c>
      <c r="O90" s="51">
        <v>1939.7634178604039</v>
      </c>
      <c r="P90" s="51">
        <v>2061.2154864635104</v>
      </c>
      <c r="Q90" s="51">
        <v>2119.5223522535653</v>
      </c>
    </row>
    <row r="91" spans="1:17" x14ac:dyDescent="0.25">
      <c r="A91" s="53" t="s">
        <v>25</v>
      </c>
      <c r="B91" s="51">
        <v>0</v>
      </c>
      <c r="C91" s="51">
        <v>0</v>
      </c>
      <c r="D91" s="51">
        <v>0</v>
      </c>
      <c r="E91" s="51">
        <v>0</v>
      </c>
      <c r="F91" s="51">
        <v>0</v>
      </c>
      <c r="G91" s="51">
        <v>0</v>
      </c>
      <c r="H91" s="51">
        <v>0</v>
      </c>
      <c r="I91" s="51">
        <v>0</v>
      </c>
      <c r="J91" s="51">
        <v>0</v>
      </c>
      <c r="K91" s="51">
        <v>0</v>
      </c>
      <c r="L91" s="51">
        <v>0</v>
      </c>
      <c r="M91" s="51">
        <v>0</v>
      </c>
      <c r="N91" s="51">
        <v>0</v>
      </c>
      <c r="O91" s="51">
        <v>0</v>
      </c>
      <c r="P91" s="51">
        <v>0</v>
      </c>
      <c r="Q91" s="51">
        <v>0</v>
      </c>
    </row>
    <row r="92" spans="1:17" x14ac:dyDescent="0.25">
      <c r="A92" s="52" t="s">
        <v>24</v>
      </c>
      <c r="B92" s="51">
        <v>0</v>
      </c>
      <c r="C92" s="51">
        <v>0</v>
      </c>
      <c r="D92" s="51">
        <v>0</v>
      </c>
      <c r="E92" s="51">
        <v>0</v>
      </c>
      <c r="F92" s="51">
        <v>0</v>
      </c>
      <c r="G92" s="51">
        <v>0</v>
      </c>
      <c r="H92" s="51">
        <v>0</v>
      </c>
      <c r="I92" s="51">
        <v>0</v>
      </c>
      <c r="J92" s="51">
        <v>0</v>
      </c>
      <c r="K92" s="51">
        <v>0</v>
      </c>
      <c r="L92" s="51">
        <v>0</v>
      </c>
      <c r="M92" s="51">
        <v>0</v>
      </c>
      <c r="N92" s="51">
        <v>0</v>
      </c>
      <c r="O92" s="51">
        <v>0</v>
      </c>
      <c r="P92" s="51">
        <v>0</v>
      </c>
      <c r="Q92" s="51">
        <v>0</v>
      </c>
    </row>
    <row r="93" spans="1:17" x14ac:dyDescent="0.25">
      <c r="A93" s="50" t="s">
        <v>65</v>
      </c>
      <c r="B93" s="38">
        <f t="shared" ref="B93:Q93" si="6">SUM(B94:B95)</f>
        <v>3931.0870792118189</v>
      </c>
      <c r="C93" s="38">
        <f t="shared" si="6"/>
        <v>3455.1657200000013</v>
      </c>
      <c r="D93" s="38">
        <f t="shared" si="6"/>
        <v>3308.8375900000019</v>
      </c>
      <c r="E93" s="38">
        <f t="shared" si="6"/>
        <v>3810.080190000001</v>
      </c>
      <c r="F93" s="38">
        <f t="shared" si="6"/>
        <v>4124.5474799999993</v>
      </c>
      <c r="G93" s="38">
        <f t="shared" si="6"/>
        <v>4296.8044790840067</v>
      </c>
      <c r="H93" s="38">
        <f t="shared" si="6"/>
        <v>4846.0490600000021</v>
      </c>
      <c r="I93" s="38">
        <f t="shared" si="6"/>
        <v>4865.7138999999988</v>
      </c>
      <c r="J93" s="38">
        <f t="shared" si="6"/>
        <v>4790.4369799999986</v>
      </c>
      <c r="K93" s="38">
        <f t="shared" si="6"/>
        <v>4364.548679999999</v>
      </c>
      <c r="L93" s="38">
        <f t="shared" si="6"/>
        <v>4651.815865489657</v>
      </c>
      <c r="M93" s="38">
        <f t="shared" si="6"/>
        <v>4686.1504162237125</v>
      </c>
      <c r="N93" s="38">
        <f t="shared" si="6"/>
        <v>4572.9880647033924</v>
      </c>
      <c r="O93" s="38">
        <f t="shared" si="6"/>
        <v>4623.6012224562774</v>
      </c>
      <c r="P93" s="38">
        <f t="shared" si="6"/>
        <v>4811.697694139235</v>
      </c>
      <c r="Q93" s="38">
        <f t="shared" si="6"/>
        <v>5048.0920005165835</v>
      </c>
    </row>
    <row r="94" spans="1:17" x14ac:dyDescent="0.25">
      <c r="A94" s="49" t="s">
        <v>41</v>
      </c>
      <c r="B94" s="48">
        <f>CHI!B57</f>
        <v>2951.0550577604977</v>
      </c>
      <c r="C94" s="48">
        <f>CHI!C57</f>
        <v>2646.2452200000007</v>
      </c>
      <c r="D94" s="48">
        <f>CHI!D57</f>
        <v>2381.8498</v>
      </c>
      <c r="E94" s="48">
        <f>CHI!E57</f>
        <v>2921.68923</v>
      </c>
      <c r="F94" s="48">
        <f>CHI!F57</f>
        <v>2907.2450799999992</v>
      </c>
      <c r="G94" s="48">
        <f>CHI!G57</f>
        <v>2981.5167836328774</v>
      </c>
      <c r="H94" s="48">
        <f>CHI!H57</f>
        <v>3304.6044499999998</v>
      </c>
      <c r="I94" s="48">
        <f>CHI!I57</f>
        <v>3303.8097399999997</v>
      </c>
      <c r="J94" s="48">
        <f>CHI!J57</f>
        <v>3306.8801900000003</v>
      </c>
      <c r="K94" s="48">
        <f>CHI!K57</f>
        <v>2801.6043099999997</v>
      </c>
      <c r="L94" s="48">
        <f>CHI!L57</f>
        <v>3052.8078493467965</v>
      </c>
      <c r="M94" s="48">
        <f>CHI!M57</f>
        <v>2955.7897458746502</v>
      </c>
      <c r="N94" s="48">
        <f>CHI!N57</f>
        <v>3146.0297517505478</v>
      </c>
      <c r="O94" s="48">
        <f>CHI!O57</f>
        <v>3411.4820329673912</v>
      </c>
      <c r="P94" s="48">
        <f>CHI!P57</f>
        <v>3629.4575818441913</v>
      </c>
      <c r="Q94" s="48">
        <f>CHI!Q57</f>
        <v>3894.7179238901181</v>
      </c>
    </row>
    <row r="95" spans="1:17" x14ac:dyDescent="0.25">
      <c r="A95" s="47" t="s">
        <v>64</v>
      </c>
      <c r="B95" s="34">
        <v>980.03202145132127</v>
      </c>
      <c r="C95" s="34">
        <v>808.92050000000063</v>
      </c>
      <c r="D95" s="34">
        <v>926.98779000000195</v>
      </c>
      <c r="E95" s="34">
        <v>888.39096000000109</v>
      </c>
      <c r="F95" s="34">
        <v>1217.3024</v>
      </c>
      <c r="G95" s="34">
        <v>1315.2876954511294</v>
      </c>
      <c r="H95" s="34">
        <v>1541.4446100000023</v>
      </c>
      <c r="I95" s="34">
        <v>1561.9041599999991</v>
      </c>
      <c r="J95" s="34">
        <v>1483.5567899999983</v>
      </c>
      <c r="K95" s="34">
        <v>1562.9443699999993</v>
      </c>
      <c r="L95" s="34">
        <v>1599.0080161428605</v>
      </c>
      <c r="M95" s="34">
        <v>1730.3606703490623</v>
      </c>
      <c r="N95" s="34">
        <v>1426.9583129528446</v>
      </c>
      <c r="O95" s="34">
        <v>1212.1191894888861</v>
      </c>
      <c r="P95" s="34">
        <v>1182.2401122950437</v>
      </c>
      <c r="Q95" s="34">
        <v>1153.3740766264655</v>
      </c>
    </row>
    <row r="96" spans="1:17" x14ac:dyDescent="0.25">
      <c r="A96" s="40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</row>
    <row r="97" spans="1:17" x14ac:dyDescent="0.25">
      <c r="A97" s="31" t="s">
        <v>63</v>
      </c>
      <c r="B97" s="46">
        <f t="shared" ref="B97:Q97" si="7">SUM(B98,B101,B107,B111,B115,B119:B125)</f>
        <v>66882.39951726087</v>
      </c>
      <c r="C97" s="46">
        <f t="shared" si="7"/>
        <v>59198.076248739882</v>
      </c>
      <c r="D97" s="46">
        <f t="shared" si="7"/>
        <v>54830.779602929339</v>
      </c>
      <c r="E97" s="46">
        <f t="shared" si="7"/>
        <v>55758.85562186133</v>
      </c>
      <c r="F97" s="46">
        <f t="shared" si="7"/>
        <v>57649.865423614196</v>
      </c>
      <c r="G97" s="46">
        <f t="shared" si="7"/>
        <v>51100.635067624098</v>
      </c>
      <c r="H97" s="46">
        <f t="shared" si="7"/>
        <v>53367.015859416919</v>
      </c>
      <c r="I97" s="46">
        <f t="shared" si="7"/>
        <v>57974.856614994344</v>
      </c>
      <c r="J97" s="46">
        <f t="shared" si="7"/>
        <v>52215.346344938516</v>
      </c>
      <c r="K97" s="46">
        <f t="shared" si="7"/>
        <v>44001.158808738284</v>
      </c>
      <c r="L97" s="46">
        <f t="shared" si="7"/>
        <v>47026.458966863931</v>
      </c>
      <c r="M97" s="46">
        <f t="shared" si="7"/>
        <v>50184.152653167417</v>
      </c>
      <c r="N97" s="46">
        <f t="shared" si="7"/>
        <v>47779.039312334156</v>
      </c>
      <c r="O97" s="46">
        <f t="shared" si="7"/>
        <v>47151.96768758203</v>
      </c>
      <c r="P97" s="46">
        <f t="shared" si="7"/>
        <v>48908.731127672494</v>
      </c>
      <c r="Q97" s="46">
        <f t="shared" si="7"/>
        <v>48102.496885510365</v>
      </c>
    </row>
    <row r="98" spans="1:17" x14ac:dyDescent="0.25">
      <c r="A98" s="29" t="s">
        <v>13</v>
      </c>
      <c r="B98" s="45">
        <f>ISI!B$53</f>
        <v>20878.348207441999</v>
      </c>
      <c r="C98" s="45">
        <f>ISI!C$53</f>
        <v>17528.672637926076</v>
      </c>
      <c r="D98" s="45">
        <f>ISI!D$53</f>
        <v>15632.296055589712</v>
      </c>
      <c r="E98" s="45">
        <f>ISI!E$53</f>
        <v>16703.042180135111</v>
      </c>
      <c r="F98" s="45">
        <f>ISI!F$53</f>
        <v>18241.118165000891</v>
      </c>
      <c r="G98" s="45">
        <f>ISI!G$53</f>
        <v>12841.188688989443</v>
      </c>
      <c r="H98" s="45">
        <f>ISI!H$53</f>
        <v>13666.372346598933</v>
      </c>
      <c r="I98" s="45">
        <f>ISI!I$53</f>
        <v>16367.749496225631</v>
      </c>
      <c r="J98" s="45">
        <f>ISI!J$53</f>
        <v>11735.248091189411</v>
      </c>
      <c r="K98" s="45">
        <f>ISI!K$53</f>
        <v>6958.5068305599125</v>
      </c>
      <c r="L98" s="45">
        <f>ISI!L$53</f>
        <v>7954.1707910098048</v>
      </c>
      <c r="M98" s="45">
        <f>ISI!M$53</f>
        <v>8590.1307182989949</v>
      </c>
      <c r="N98" s="45">
        <f>ISI!N$53</f>
        <v>8880.3533822116369</v>
      </c>
      <c r="O98" s="45">
        <f>ISI!O$53</f>
        <v>8825.7752514391941</v>
      </c>
      <c r="P98" s="45">
        <f>ISI!P$53</f>
        <v>9903.2592726079438</v>
      </c>
      <c r="Q98" s="45">
        <f>ISI!Q$53</f>
        <v>9780.0614843833428</v>
      </c>
    </row>
    <row r="99" spans="1:17" x14ac:dyDescent="0.25">
      <c r="A99" s="21" t="s">
        <v>46</v>
      </c>
      <c r="B99" s="35">
        <f>ISI!B$54</f>
        <v>20358.555407719479</v>
      </c>
      <c r="C99" s="35">
        <f>ISI!C$54</f>
        <v>17081.735598935913</v>
      </c>
      <c r="D99" s="35">
        <f>ISI!D$54</f>
        <v>15352.405284803166</v>
      </c>
      <c r="E99" s="35">
        <f>ISI!E$54</f>
        <v>16331.953869779234</v>
      </c>
      <c r="F99" s="35">
        <f>ISI!F$54</f>
        <v>17678.734855964241</v>
      </c>
      <c r="G99" s="35">
        <f>ISI!G$54</f>
        <v>12415.417671063582</v>
      </c>
      <c r="H99" s="35">
        <f>ISI!H$54</f>
        <v>13121.850094724983</v>
      </c>
      <c r="I99" s="35">
        <f>ISI!I$54</f>
        <v>15763.486910618794</v>
      </c>
      <c r="J99" s="35">
        <f>ISI!J$54</f>
        <v>11292.391591457746</v>
      </c>
      <c r="K99" s="35">
        <f>ISI!K$54</f>
        <v>6576.8945290676784</v>
      </c>
      <c r="L99" s="35">
        <f>ISI!L$54</f>
        <v>7619.9075531499693</v>
      </c>
      <c r="M99" s="35">
        <f>ISI!M$54</f>
        <v>8211.5748194545577</v>
      </c>
      <c r="N99" s="35">
        <f>ISI!N$54</f>
        <v>8492.8400311946498</v>
      </c>
      <c r="O99" s="35">
        <f>ISI!O$54</f>
        <v>8506.3540928593393</v>
      </c>
      <c r="P99" s="35">
        <f>ISI!P$54</f>
        <v>9587.0733624071108</v>
      </c>
      <c r="Q99" s="35">
        <f>ISI!Q$54</f>
        <v>9464.0377893530895</v>
      </c>
    </row>
    <row r="100" spans="1:17" x14ac:dyDescent="0.25">
      <c r="A100" s="21" t="s">
        <v>45</v>
      </c>
      <c r="B100" s="35">
        <f>ISI!B$55</f>
        <v>519.79279972251811</v>
      </c>
      <c r="C100" s="35">
        <f>ISI!C$55</f>
        <v>446.93703899016259</v>
      </c>
      <c r="D100" s="35">
        <f>ISI!D$55</f>
        <v>279.89077078654634</v>
      </c>
      <c r="E100" s="35">
        <f>ISI!E$55</f>
        <v>371.08831035587576</v>
      </c>
      <c r="F100" s="35">
        <f>ISI!F$55</f>
        <v>562.38330903665121</v>
      </c>
      <c r="G100" s="35">
        <f>ISI!G$55</f>
        <v>425.77101792586086</v>
      </c>
      <c r="H100" s="35">
        <f>ISI!H$55</f>
        <v>544.52225187395015</v>
      </c>
      <c r="I100" s="35">
        <f>ISI!I$55</f>
        <v>604.26258560683732</v>
      </c>
      <c r="J100" s="35">
        <f>ISI!J$55</f>
        <v>442.85649973166409</v>
      </c>
      <c r="K100" s="35">
        <f>ISI!K$55</f>
        <v>381.61230149223411</v>
      </c>
      <c r="L100" s="35">
        <f>ISI!L$55</f>
        <v>334.26323785983539</v>
      </c>
      <c r="M100" s="35">
        <f>ISI!M$55</f>
        <v>378.55589884443799</v>
      </c>
      <c r="N100" s="35">
        <f>ISI!N$55</f>
        <v>387.51335101698749</v>
      </c>
      <c r="O100" s="35">
        <f>ISI!O$55</f>
        <v>319.42115857985476</v>
      </c>
      <c r="P100" s="35">
        <f>ISI!P$55</f>
        <v>316.18591020083221</v>
      </c>
      <c r="Q100" s="35">
        <f>ISI!Q$55</f>
        <v>316.02369503025386</v>
      </c>
    </row>
    <row r="101" spans="1:17" x14ac:dyDescent="0.25">
      <c r="A101" s="23" t="s">
        <v>12</v>
      </c>
      <c r="B101" s="37">
        <f>NFM!B$72</f>
        <v>1513.5810106848544</v>
      </c>
      <c r="C101" s="37">
        <f>NFM!C$72</f>
        <v>1606.0160635977677</v>
      </c>
      <c r="D101" s="37">
        <f>NFM!D$72</f>
        <v>1490.2750046670644</v>
      </c>
      <c r="E101" s="37">
        <f>NFM!E$72</f>
        <v>1406.4485017605402</v>
      </c>
      <c r="F101" s="37">
        <f>NFM!F$72</f>
        <v>1203.497185067688</v>
      </c>
      <c r="G101" s="37">
        <f>NFM!G$72</f>
        <v>914.92744244024436</v>
      </c>
      <c r="H101" s="37">
        <f>NFM!H$72</f>
        <v>937.08488449249171</v>
      </c>
      <c r="I101" s="37">
        <f>NFM!I$72</f>
        <v>995.59222910670428</v>
      </c>
      <c r="J101" s="37">
        <f>NFM!J$72</f>
        <v>1039.4369988468641</v>
      </c>
      <c r="K101" s="37">
        <f>NFM!K$72</f>
        <v>797.14215030551577</v>
      </c>
      <c r="L101" s="37">
        <f>NFM!L$72</f>
        <v>776.01806519956767</v>
      </c>
      <c r="M101" s="37">
        <f>NFM!M$72</f>
        <v>853.72818334978297</v>
      </c>
      <c r="N101" s="37">
        <f>NFM!N$72</f>
        <v>900.24676504438901</v>
      </c>
      <c r="O101" s="37">
        <f>NFM!O$72</f>
        <v>895.14781019722761</v>
      </c>
      <c r="P101" s="37">
        <f>NFM!P$72</f>
        <v>926.65701391513448</v>
      </c>
      <c r="Q101" s="37">
        <f>NFM!Q$72</f>
        <v>949.3391520570766</v>
      </c>
    </row>
    <row r="102" spans="1:17" x14ac:dyDescent="0.25">
      <c r="A102" s="21" t="s">
        <v>44</v>
      </c>
      <c r="B102" s="35">
        <f>NFM!B$73</f>
        <v>0</v>
      </c>
      <c r="C102" s="35">
        <f>NFM!C$73</f>
        <v>0</v>
      </c>
      <c r="D102" s="35">
        <f>NFM!D$73</f>
        <v>0</v>
      </c>
      <c r="E102" s="35">
        <f>NFM!E$73</f>
        <v>0</v>
      </c>
      <c r="F102" s="35">
        <f>NFM!F$73</f>
        <v>0</v>
      </c>
      <c r="G102" s="35">
        <f>NFM!G$73</f>
        <v>0</v>
      </c>
      <c r="H102" s="35">
        <f>NFM!H$73</f>
        <v>0</v>
      </c>
      <c r="I102" s="35">
        <f>NFM!I$73</f>
        <v>0</v>
      </c>
      <c r="J102" s="35">
        <f>NFM!J$73</f>
        <v>0</v>
      </c>
      <c r="K102" s="35">
        <f>NFM!K$73</f>
        <v>0</v>
      </c>
      <c r="L102" s="35">
        <f>NFM!L$73</f>
        <v>0</v>
      </c>
      <c r="M102" s="35">
        <f>NFM!M$73</f>
        <v>0</v>
      </c>
      <c r="N102" s="35">
        <f>NFM!N$73</f>
        <v>0</v>
      </c>
      <c r="O102" s="35">
        <f>NFM!O$73</f>
        <v>0</v>
      </c>
      <c r="P102" s="35">
        <f>NFM!P$73</f>
        <v>0</v>
      </c>
      <c r="Q102" s="35">
        <f>NFM!Q$73</f>
        <v>0</v>
      </c>
    </row>
    <row r="103" spans="1:17" x14ac:dyDescent="0.25">
      <c r="A103" s="21" t="s">
        <v>59</v>
      </c>
      <c r="B103" s="35">
        <f>NFM!B$74</f>
        <v>113.87109250376986</v>
      </c>
      <c r="C103" s="35">
        <f>NFM!C$74</f>
        <v>118.71314523847431</v>
      </c>
      <c r="D103" s="35">
        <f>NFM!D$74</f>
        <v>127.61801901874655</v>
      </c>
      <c r="E103" s="35">
        <f>NFM!E$74</f>
        <v>121.70990333230145</v>
      </c>
      <c r="F103" s="35">
        <f>NFM!F$74</f>
        <v>120.33530732330271</v>
      </c>
      <c r="G103" s="35">
        <f>NFM!G$74</f>
        <v>105.29408727654106</v>
      </c>
      <c r="H103" s="35">
        <f>NFM!H$74</f>
        <v>112.15581696225881</v>
      </c>
      <c r="I103" s="35">
        <f>NFM!I$74</f>
        <v>109.21104012773611</v>
      </c>
      <c r="J103" s="35">
        <f>NFM!J$74</f>
        <v>98.729480481808253</v>
      </c>
      <c r="K103" s="35">
        <f>NFM!K$74</f>
        <v>2.7817946073394557</v>
      </c>
      <c r="L103" s="35">
        <f>NFM!L$74</f>
        <v>2.6670960528953112</v>
      </c>
      <c r="M103" s="35">
        <f>NFM!M$74</f>
        <v>2.4594144910681655</v>
      </c>
      <c r="N103" s="35">
        <f>NFM!N$74</f>
        <v>1.9861013698173258</v>
      </c>
      <c r="O103" s="35">
        <f>NFM!O$74</f>
        <v>0.47676211301708532</v>
      </c>
      <c r="P103" s="35">
        <f>NFM!P$74</f>
        <v>0.9354654812438925</v>
      </c>
      <c r="Q103" s="35">
        <f>NFM!Q$74</f>
        <v>1.5450520545867794</v>
      </c>
    </row>
    <row r="104" spans="1:17" x14ac:dyDescent="0.25">
      <c r="A104" s="27" t="s">
        <v>43</v>
      </c>
      <c r="B104" s="44">
        <f>NFM!B$75</f>
        <v>112.54859453686839</v>
      </c>
      <c r="C104" s="44">
        <f>NFM!C$75</f>
        <v>116.19904559325076</v>
      </c>
      <c r="D104" s="44">
        <f>NFM!D$75</f>
        <v>125.23151010549148</v>
      </c>
      <c r="E104" s="44">
        <f>NFM!E$75</f>
        <v>118.94471981046213</v>
      </c>
      <c r="F104" s="44">
        <f>NFM!F$75</f>
        <v>117.77767199881305</v>
      </c>
      <c r="G104" s="44">
        <f>NFM!G$75</f>
        <v>103.88421460813535</v>
      </c>
      <c r="H104" s="44">
        <f>NFM!H$75</f>
        <v>109.68322882674556</v>
      </c>
      <c r="I104" s="44">
        <f>NFM!I$75</f>
        <v>105.72090732592068</v>
      </c>
      <c r="J104" s="44">
        <f>NFM!J$75</f>
        <v>95.356097837698243</v>
      </c>
      <c r="K104" s="44">
        <f>NFM!K$75</f>
        <v>0</v>
      </c>
      <c r="L104" s="44">
        <f>NFM!L$75</f>
        <v>0</v>
      </c>
      <c r="M104" s="44">
        <f>NFM!M$75</f>
        <v>0</v>
      </c>
      <c r="N104" s="44">
        <f>NFM!N$75</f>
        <v>0</v>
      </c>
      <c r="O104" s="44">
        <f>NFM!O$75</f>
        <v>0</v>
      </c>
      <c r="P104" s="44">
        <f>NFM!P$75</f>
        <v>0</v>
      </c>
      <c r="Q104" s="44">
        <f>NFM!Q$75</f>
        <v>0</v>
      </c>
    </row>
    <row r="105" spans="1:17" x14ac:dyDescent="0.25">
      <c r="A105" s="25" t="s">
        <v>344</v>
      </c>
      <c r="B105" s="43">
        <f>NFM!B$76</f>
        <v>1.3224979669014723</v>
      </c>
      <c r="C105" s="43">
        <f>NFM!C$76</f>
        <v>2.5140996452235549</v>
      </c>
      <c r="D105" s="43">
        <f>NFM!D$76</f>
        <v>2.3865089132550654</v>
      </c>
      <c r="E105" s="43">
        <f>NFM!E$76</f>
        <v>2.7651835218393175</v>
      </c>
      <c r="F105" s="43">
        <f>NFM!F$76</f>
        <v>2.5576353244896621</v>
      </c>
      <c r="G105" s="43">
        <f>NFM!G$76</f>
        <v>1.4098726684057177</v>
      </c>
      <c r="H105" s="43">
        <f>NFM!H$76</f>
        <v>2.4725881355132424</v>
      </c>
      <c r="I105" s="43">
        <f>NFM!I$76</f>
        <v>3.4901328018154305</v>
      </c>
      <c r="J105" s="43">
        <f>NFM!J$76</f>
        <v>3.3733826441100105</v>
      </c>
      <c r="K105" s="43">
        <f>NFM!K$76</f>
        <v>2.7817946073394557</v>
      </c>
      <c r="L105" s="43">
        <f>NFM!L$76</f>
        <v>2.6670960528953112</v>
      </c>
      <c r="M105" s="43">
        <f>NFM!M$76</f>
        <v>2.4594144910681655</v>
      </c>
      <c r="N105" s="43">
        <f>NFM!N$76</f>
        <v>1.9861013698173258</v>
      </c>
      <c r="O105" s="43">
        <f>NFM!O$76</f>
        <v>0.47676211301708532</v>
      </c>
      <c r="P105" s="43">
        <f>NFM!P$76</f>
        <v>0.9354654812438925</v>
      </c>
      <c r="Q105" s="43">
        <f>NFM!Q$76</f>
        <v>1.5450520545867794</v>
      </c>
    </row>
    <row r="106" spans="1:17" x14ac:dyDescent="0.25">
      <c r="A106" s="21" t="s">
        <v>42</v>
      </c>
      <c r="B106" s="35">
        <f>NFM!B$77</f>
        <v>1399.7099181810845</v>
      </c>
      <c r="C106" s="35">
        <f>NFM!C$77</f>
        <v>1487.3029183592935</v>
      </c>
      <c r="D106" s="35">
        <f>NFM!D$77</f>
        <v>1362.6569856483179</v>
      </c>
      <c r="E106" s="35">
        <f>NFM!E$77</f>
        <v>1284.7385984282387</v>
      </c>
      <c r="F106" s="35">
        <f>NFM!F$77</f>
        <v>1083.1618777443853</v>
      </c>
      <c r="G106" s="35">
        <f>NFM!G$77</f>
        <v>809.6333551637033</v>
      </c>
      <c r="H106" s="35">
        <f>NFM!H$77</f>
        <v>824.92906753023294</v>
      </c>
      <c r="I106" s="35">
        <f>NFM!I$77</f>
        <v>886.38118897896811</v>
      </c>
      <c r="J106" s="35">
        <f>NFM!J$77</f>
        <v>940.70751836505576</v>
      </c>
      <c r="K106" s="35">
        <f>NFM!K$77</f>
        <v>794.36035569817636</v>
      </c>
      <c r="L106" s="35">
        <f>NFM!L$77</f>
        <v>773.35096914667236</v>
      </c>
      <c r="M106" s="35">
        <f>NFM!M$77</f>
        <v>851.26876885871479</v>
      </c>
      <c r="N106" s="35">
        <f>NFM!N$77</f>
        <v>898.26066367457167</v>
      </c>
      <c r="O106" s="35">
        <f>NFM!O$77</f>
        <v>894.6710480842105</v>
      </c>
      <c r="P106" s="35">
        <f>NFM!P$77</f>
        <v>925.72154843389058</v>
      </c>
      <c r="Q106" s="35">
        <f>NFM!Q$77</f>
        <v>947.79410000248981</v>
      </c>
    </row>
    <row r="107" spans="1:17" x14ac:dyDescent="0.25">
      <c r="A107" s="23" t="s">
        <v>11</v>
      </c>
      <c r="B107" s="37">
        <f>CHI!B$78</f>
        <v>12446.172435222928</v>
      </c>
      <c r="C107" s="37">
        <f>CHI!C$78</f>
        <v>11730.427403604717</v>
      </c>
      <c r="D107" s="37">
        <f>CHI!D$78</f>
        <v>10546.88730376549</v>
      </c>
      <c r="E107" s="37">
        <f>CHI!E$78</f>
        <v>10111.24734084888</v>
      </c>
      <c r="F107" s="37">
        <f>CHI!F$78</f>
        <v>10262.791944716724</v>
      </c>
      <c r="G107" s="37">
        <f>CHI!G$78</f>
        <v>9836.0899619012271</v>
      </c>
      <c r="H107" s="37">
        <f>CHI!H$78</f>
        <v>10386.968575090597</v>
      </c>
      <c r="I107" s="37">
        <f>CHI!I$78</f>
        <v>10454.757692783034</v>
      </c>
      <c r="J107" s="37">
        <f>CHI!J$78</f>
        <v>11293.021594783047</v>
      </c>
      <c r="K107" s="37">
        <f>CHI!K$78</f>
        <v>10481.415005372828</v>
      </c>
      <c r="L107" s="37">
        <f>CHI!L$78</f>
        <v>11054.726422762707</v>
      </c>
      <c r="M107" s="37">
        <f>CHI!M$78</f>
        <v>11270.006019694978</v>
      </c>
      <c r="N107" s="37">
        <f>CHI!N$78</f>
        <v>11188.854072145592</v>
      </c>
      <c r="O107" s="37">
        <f>CHI!O$78</f>
        <v>11601.982426423947</v>
      </c>
      <c r="P107" s="37">
        <f>CHI!P$78</f>
        <v>11371.427483311263</v>
      </c>
      <c r="Q107" s="37">
        <f>CHI!Q$78</f>
        <v>11158.076135784333</v>
      </c>
    </row>
    <row r="108" spans="1:17" x14ac:dyDescent="0.25">
      <c r="A108" s="21" t="s">
        <v>61</v>
      </c>
      <c r="B108" s="35">
        <f>CHI!B$79</f>
        <v>11140.281648014494</v>
      </c>
      <c r="C108" s="35">
        <f>CHI!C$79</f>
        <v>10802.142996696235</v>
      </c>
      <c r="D108" s="35">
        <f>CHI!D$79</f>
        <v>9583.9479610154576</v>
      </c>
      <c r="E108" s="35">
        <f>CHI!E$79</f>
        <v>9048.0775946285157</v>
      </c>
      <c r="F108" s="35">
        <f>CHI!F$79</f>
        <v>9434.4952863137132</v>
      </c>
      <c r="G108" s="35">
        <f>CHI!G$79</f>
        <v>9121.9051277729741</v>
      </c>
      <c r="H108" s="35">
        <f>CHI!H$79</f>
        <v>9660.0892292943918</v>
      </c>
      <c r="I108" s="35">
        <f>CHI!I$79</f>
        <v>9772.8449499718445</v>
      </c>
      <c r="J108" s="35">
        <f>CHI!J$79</f>
        <v>10550.500928434481</v>
      </c>
      <c r="K108" s="35">
        <f>CHI!K$79</f>
        <v>9382.5332286952871</v>
      </c>
      <c r="L108" s="35">
        <f>CHI!L$79</f>
        <v>9841.7859984695679</v>
      </c>
      <c r="M108" s="35">
        <f>CHI!M$79</f>
        <v>10526.920520467123</v>
      </c>
      <c r="N108" s="35">
        <f>CHI!N$79</f>
        <v>10742.655086515753</v>
      </c>
      <c r="O108" s="35">
        <f>CHI!O$79</f>
        <v>11125.839034941819</v>
      </c>
      <c r="P108" s="35">
        <f>CHI!P$79</f>
        <v>10900.003834928799</v>
      </c>
      <c r="Q108" s="35">
        <f>CHI!Q$79</f>
        <v>10547.044220206395</v>
      </c>
    </row>
    <row r="109" spans="1:17" x14ac:dyDescent="0.25">
      <c r="A109" s="21" t="s">
        <v>40</v>
      </c>
      <c r="B109" s="35">
        <f>CHI!B$80</f>
        <v>1290.3448926314666</v>
      </c>
      <c r="C109" s="35">
        <f>CHI!C$80</f>
        <v>913.46982483309228</v>
      </c>
      <c r="D109" s="35">
        <f>CHI!D$80</f>
        <v>946.90846734162403</v>
      </c>
      <c r="E109" s="35">
        <f>CHI!E$80</f>
        <v>1045.2423028626902</v>
      </c>
      <c r="F109" s="35">
        <f>CHI!F$80</f>
        <v>817.13192302576908</v>
      </c>
      <c r="G109" s="35">
        <f>CHI!G$80</f>
        <v>702.79946607352827</v>
      </c>
      <c r="H109" s="35">
        <f>CHI!H$80</f>
        <v>715.4798343104984</v>
      </c>
      <c r="I109" s="35">
        <f>CHI!I$80</f>
        <v>664.4318038653488</v>
      </c>
      <c r="J109" s="35">
        <f>CHI!J$80</f>
        <v>724.63218770325125</v>
      </c>
      <c r="K109" s="35">
        <f>CHI!K$80</f>
        <v>1068.3099966946222</v>
      </c>
      <c r="L109" s="35">
        <f>CHI!L$80</f>
        <v>1185.3293409658779</v>
      </c>
      <c r="M109" s="35">
        <f>CHI!M$80</f>
        <v>730.21703143113473</v>
      </c>
      <c r="N109" s="35">
        <f>CHI!N$80</f>
        <v>436.59246302819133</v>
      </c>
      <c r="O109" s="35">
        <f>CHI!O$80</f>
        <v>463.57555437749363</v>
      </c>
      <c r="P109" s="35">
        <f>CHI!P$80</f>
        <v>461.38251539401324</v>
      </c>
      <c r="Q109" s="35">
        <f>CHI!Q$80</f>
        <v>601.46588586699932</v>
      </c>
    </row>
    <row r="110" spans="1:17" x14ac:dyDescent="0.25">
      <c r="A110" s="21" t="s">
        <v>39</v>
      </c>
      <c r="B110" s="35">
        <f>CHI!B$81</f>
        <v>15.545894576967603</v>
      </c>
      <c r="C110" s="35">
        <f>CHI!C$81</f>
        <v>14.814582075391296</v>
      </c>
      <c r="D110" s="35">
        <f>CHI!D$81</f>
        <v>16.03087540840939</v>
      </c>
      <c r="E110" s="35">
        <f>CHI!E$81</f>
        <v>17.92744335767345</v>
      </c>
      <c r="F110" s="35">
        <f>CHI!F$81</f>
        <v>11.164735377241415</v>
      </c>
      <c r="G110" s="35">
        <f>CHI!G$81</f>
        <v>11.385368054726214</v>
      </c>
      <c r="H110" s="35">
        <f>CHI!H$81</f>
        <v>11.399511485707722</v>
      </c>
      <c r="I110" s="35">
        <f>CHI!I$81</f>
        <v>17.480938945839902</v>
      </c>
      <c r="J110" s="35">
        <f>CHI!J$81</f>
        <v>17.888478645315114</v>
      </c>
      <c r="K110" s="35">
        <f>CHI!K$81</f>
        <v>30.571779982918574</v>
      </c>
      <c r="L110" s="35">
        <f>CHI!L$81</f>
        <v>27.611083327260836</v>
      </c>
      <c r="M110" s="35">
        <f>CHI!M$81</f>
        <v>12.868467796718974</v>
      </c>
      <c r="N110" s="35">
        <f>CHI!N$81</f>
        <v>9.6065226016465548</v>
      </c>
      <c r="O110" s="35">
        <f>CHI!O$81</f>
        <v>12.567837104634007</v>
      </c>
      <c r="P110" s="35">
        <f>CHI!P$81</f>
        <v>10.041132988452</v>
      </c>
      <c r="Q110" s="35">
        <f>CHI!Q$81</f>
        <v>9.5660297109386043</v>
      </c>
    </row>
    <row r="111" spans="1:17" x14ac:dyDescent="0.25">
      <c r="A111" s="23" t="s">
        <v>10</v>
      </c>
      <c r="B111" s="37">
        <f>NMM!B$58</f>
        <v>17350.500639117105</v>
      </c>
      <c r="C111" s="37">
        <f>NMM!C$58</f>
        <v>14951.455135777873</v>
      </c>
      <c r="D111" s="37">
        <f>NMM!D$58</f>
        <v>14111.125610087729</v>
      </c>
      <c r="E111" s="37">
        <f>NMM!E$58</f>
        <v>14609.489583735012</v>
      </c>
      <c r="F111" s="37">
        <f>NMM!F$58</f>
        <v>15676.031030855756</v>
      </c>
      <c r="G111" s="37">
        <f>NMM!G$58</f>
        <v>15507.750518982552</v>
      </c>
      <c r="H111" s="37">
        <f>NMM!H$58</f>
        <v>16831.351334991741</v>
      </c>
      <c r="I111" s="37">
        <f>NMM!I$58</f>
        <v>19380.419948531769</v>
      </c>
      <c r="J111" s="37">
        <f>NMM!J$58</f>
        <v>18045.307304727692</v>
      </c>
      <c r="K111" s="37">
        <f>NMM!K$58</f>
        <v>16333.071846573797</v>
      </c>
      <c r="L111" s="37">
        <f>NMM!L$58</f>
        <v>17672.880008281234</v>
      </c>
      <c r="M111" s="37">
        <f>NMM!M$58</f>
        <v>20006.102643181937</v>
      </c>
      <c r="N111" s="37">
        <f>NMM!N$58</f>
        <v>17692.765117359802</v>
      </c>
      <c r="O111" s="37">
        <f>NMM!O$58</f>
        <v>16660.194205405849</v>
      </c>
      <c r="P111" s="37">
        <f>NMM!P$58</f>
        <v>17694.789926477988</v>
      </c>
      <c r="Q111" s="37">
        <f>NMM!Q$58</f>
        <v>17445.636647293384</v>
      </c>
    </row>
    <row r="112" spans="1:17" x14ac:dyDescent="0.25">
      <c r="A112" s="21" t="s">
        <v>38</v>
      </c>
      <c r="B112" s="35">
        <f>NMM!B$59</f>
        <v>13814.197007390041</v>
      </c>
      <c r="C112" s="35">
        <f>NMM!C$59</f>
        <v>11161.163019735159</v>
      </c>
      <c r="D112" s="35">
        <f>NMM!D$59</f>
        <v>10300.866927814244</v>
      </c>
      <c r="E112" s="35">
        <f>NMM!E$59</f>
        <v>10565.01008656187</v>
      </c>
      <c r="F112" s="35">
        <f>NMM!F$59</f>
        <v>11406.006937897426</v>
      </c>
      <c r="G112" s="35">
        <f>NMM!G$59</f>
        <v>11158.13823403159</v>
      </c>
      <c r="H112" s="35">
        <f>NMM!H$59</f>
        <v>12611.944788482797</v>
      </c>
      <c r="I112" s="35">
        <f>NMM!I$59</f>
        <v>14794.966022233066</v>
      </c>
      <c r="J112" s="35">
        <f>NMM!J$59</f>
        <v>13778.656321566268</v>
      </c>
      <c r="K112" s="35">
        <f>NMM!K$59</f>
        <v>12161.855974591072</v>
      </c>
      <c r="L112" s="35">
        <f>NMM!L$59</f>
        <v>13029.157703049637</v>
      </c>
      <c r="M112" s="35">
        <f>NMM!M$59</f>
        <v>15116.855791292732</v>
      </c>
      <c r="N112" s="35">
        <f>NMM!N$59</f>
        <v>12822.440033147093</v>
      </c>
      <c r="O112" s="35">
        <f>NMM!O$59</f>
        <v>11815.948434573496</v>
      </c>
      <c r="P112" s="35">
        <f>NMM!P$59</f>
        <v>12729.624639049336</v>
      </c>
      <c r="Q112" s="35">
        <f>NMM!Q$59</f>
        <v>12659.047402937567</v>
      </c>
    </row>
    <row r="113" spans="1:17" x14ac:dyDescent="0.25">
      <c r="A113" s="21" t="s">
        <v>37</v>
      </c>
      <c r="B113" s="35">
        <f>NMM!B$60</f>
        <v>2163.7461572350894</v>
      </c>
      <c r="C113" s="35">
        <f>NMM!C$60</f>
        <v>2346.2596556677308</v>
      </c>
      <c r="D113" s="35">
        <f>NMM!D$60</f>
        <v>2317.761301790405</v>
      </c>
      <c r="E113" s="35">
        <f>NMM!E$60</f>
        <v>2481.0848000677993</v>
      </c>
      <c r="F113" s="35">
        <f>NMM!F$60</f>
        <v>2625.4356890932436</v>
      </c>
      <c r="G113" s="35">
        <f>NMM!G$60</f>
        <v>2671.5280771356893</v>
      </c>
      <c r="H113" s="35">
        <f>NMM!H$60</f>
        <v>2504.0604953216603</v>
      </c>
      <c r="I113" s="35">
        <f>NMM!I$60</f>
        <v>2703.476376752109</v>
      </c>
      <c r="J113" s="35">
        <f>NMM!J$60</f>
        <v>2605.550053410554</v>
      </c>
      <c r="K113" s="35">
        <f>NMM!K$60</f>
        <v>2581.2006581312085</v>
      </c>
      <c r="L113" s="35">
        <f>NMM!L$60</f>
        <v>2810.8531036623826</v>
      </c>
      <c r="M113" s="35">
        <f>NMM!M$60</f>
        <v>2954.2929432868837</v>
      </c>
      <c r="N113" s="35">
        <f>NMM!N$60</f>
        <v>2732.9367189657123</v>
      </c>
      <c r="O113" s="35">
        <f>NMM!O$60</f>
        <v>2733.3615152164894</v>
      </c>
      <c r="P113" s="35">
        <f>NMM!P$60</f>
        <v>2760.0707048927302</v>
      </c>
      <c r="Q113" s="35">
        <f>NMM!Q$60</f>
        <v>2701.7120137646575</v>
      </c>
    </row>
    <row r="114" spans="1:17" x14ac:dyDescent="0.25">
      <c r="A114" s="21" t="s">
        <v>57</v>
      </c>
      <c r="B114" s="35">
        <f>NMM!B$61</f>
        <v>1372.5574744919727</v>
      </c>
      <c r="C114" s="35">
        <f>NMM!C$61</f>
        <v>1444.0324603749827</v>
      </c>
      <c r="D114" s="35">
        <f>NMM!D$61</f>
        <v>1492.4973804830811</v>
      </c>
      <c r="E114" s="35">
        <f>NMM!E$61</f>
        <v>1563.3946971053424</v>
      </c>
      <c r="F114" s="35">
        <f>NMM!F$61</f>
        <v>1644.5884038650879</v>
      </c>
      <c r="G114" s="35">
        <f>NMM!G$61</f>
        <v>1678.0842078152721</v>
      </c>
      <c r="H114" s="35">
        <f>NMM!H$61</f>
        <v>1715.346051187282</v>
      </c>
      <c r="I114" s="35">
        <f>NMM!I$61</f>
        <v>1881.977549546596</v>
      </c>
      <c r="J114" s="35">
        <f>NMM!J$61</f>
        <v>1661.1009297508735</v>
      </c>
      <c r="K114" s="35">
        <f>NMM!K$61</f>
        <v>1590.0152138515164</v>
      </c>
      <c r="L114" s="35">
        <f>NMM!L$61</f>
        <v>1832.8692015692141</v>
      </c>
      <c r="M114" s="35">
        <f>NMM!M$61</f>
        <v>1934.9539086023206</v>
      </c>
      <c r="N114" s="35">
        <f>NMM!N$61</f>
        <v>2137.3883652469972</v>
      </c>
      <c r="O114" s="35">
        <f>NMM!O$61</f>
        <v>2110.8842556158625</v>
      </c>
      <c r="P114" s="35">
        <f>NMM!P$61</f>
        <v>2205.0945825359213</v>
      </c>
      <c r="Q114" s="35">
        <f>NMM!Q$61</f>
        <v>2084.8772305911598</v>
      </c>
    </row>
    <row r="115" spans="1:17" x14ac:dyDescent="0.25">
      <c r="A115" s="23" t="s">
        <v>9</v>
      </c>
      <c r="B115" s="37">
        <f>PPA!B$56</f>
        <v>1720.440452788419</v>
      </c>
      <c r="C115" s="37">
        <f>PPA!C$56</f>
        <v>1711.5887806001278</v>
      </c>
      <c r="D115" s="37">
        <f>PPA!D$56</f>
        <v>1594.778186053836</v>
      </c>
      <c r="E115" s="37">
        <f>PPA!E$56</f>
        <v>1620.5415291000716</v>
      </c>
      <c r="F115" s="37">
        <f>PPA!F$56</f>
        <v>1628.0411561620922</v>
      </c>
      <c r="G115" s="37">
        <f>PPA!G$56</f>
        <v>1556.9534626564089</v>
      </c>
      <c r="H115" s="37">
        <f>PPA!H$56</f>
        <v>1427.5728298224724</v>
      </c>
      <c r="I115" s="37">
        <f>PPA!I$56</f>
        <v>1302.8433854374084</v>
      </c>
      <c r="J115" s="37">
        <f>PPA!J$56</f>
        <v>1168.4280694813203</v>
      </c>
      <c r="K115" s="37">
        <f>PPA!K$56</f>
        <v>1236.6503538499444</v>
      </c>
      <c r="L115" s="37">
        <f>PPA!L$56</f>
        <v>1397.1685570432078</v>
      </c>
      <c r="M115" s="37">
        <f>PPA!M$56</f>
        <v>1478.2502971968972</v>
      </c>
      <c r="N115" s="37">
        <f>PPA!N$56</f>
        <v>1453.6194533551802</v>
      </c>
      <c r="O115" s="37">
        <f>PPA!O$56</f>
        <v>1583.936403241119</v>
      </c>
      <c r="P115" s="37">
        <f>PPA!P$56</f>
        <v>1596.0179094203795</v>
      </c>
      <c r="Q115" s="37">
        <f>PPA!Q$56</f>
        <v>1590.1573762626381</v>
      </c>
    </row>
    <row r="116" spans="1:17" x14ac:dyDescent="0.25">
      <c r="A116" s="21" t="s">
        <v>35</v>
      </c>
      <c r="B116" s="35">
        <f>PPA!B$57</f>
        <v>1.9934480785060937</v>
      </c>
      <c r="C116" s="35">
        <f>PPA!C$57</f>
        <v>1.9493650582052138</v>
      </c>
      <c r="D116" s="35">
        <f>PPA!D$57</f>
        <v>1.809690344218434</v>
      </c>
      <c r="E116" s="35">
        <f>PPA!E$57</f>
        <v>2.2631276588407134</v>
      </c>
      <c r="F116" s="35">
        <f>PPA!F$57</f>
        <v>2.5660034663214546</v>
      </c>
      <c r="G116" s="35">
        <f>PPA!G$57</f>
        <v>2.075703323995203</v>
      </c>
      <c r="H116" s="35">
        <f>PPA!H$57</f>
        <v>2.4599321828354452</v>
      </c>
      <c r="I116" s="35">
        <f>PPA!I$57</f>
        <v>2.8026015284459107</v>
      </c>
      <c r="J116" s="35">
        <f>PPA!J$57</f>
        <v>2.9952670787072808</v>
      </c>
      <c r="K116" s="35">
        <f>PPA!K$57</f>
        <v>2.844844553584351</v>
      </c>
      <c r="L116" s="35">
        <f>PPA!L$57</f>
        <v>2.7670976150106616</v>
      </c>
      <c r="M116" s="35">
        <f>PPA!M$57</f>
        <v>2.5381499236622735</v>
      </c>
      <c r="N116" s="35">
        <f>PPA!N$57</f>
        <v>2.6860799777530557</v>
      </c>
      <c r="O116" s="35">
        <f>PPA!O$57</f>
        <v>5.2806748431129016</v>
      </c>
      <c r="P116" s="35">
        <f>PPA!P$57</f>
        <v>9.8047364338861804</v>
      </c>
      <c r="Q116" s="35">
        <f>PPA!Q$57</f>
        <v>9.0072551278223454</v>
      </c>
    </row>
    <row r="117" spans="1:17" x14ac:dyDescent="0.25">
      <c r="A117" s="21" t="s">
        <v>56</v>
      </c>
      <c r="B117" s="35">
        <f>PPA!B$58</f>
        <v>1714.5430482021388</v>
      </c>
      <c r="C117" s="35">
        <f>PPA!C$58</f>
        <v>1706.6399304346482</v>
      </c>
      <c r="D117" s="35">
        <f>PPA!D$58</f>
        <v>1590.1363047176176</v>
      </c>
      <c r="E117" s="35">
        <f>PPA!E$58</f>
        <v>1614.8872151190556</v>
      </c>
      <c r="F117" s="35">
        <f>PPA!F$58</f>
        <v>1621.3592045422183</v>
      </c>
      <c r="G117" s="35">
        <f>PPA!G$58</f>
        <v>1551.2355774763621</v>
      </c>
      <c r="H117" s="35">
        <f>PPA!H$58</f>
        <v>1421.2017927408656</v>
      </c>
      <c r="I117" s="35">
        <f>PPA!I$58</f>
        <v>1294.7559218037247</v>
      </c>
      <c r="J117" s="35">
        <f>PPA!J$58</f>
        <v>1160.1628542936603</v>
      </c>
      <c r="K117" s="35">
        <f>PPA!K$58</f>
        <v>1228.9624709272921</v>
      </c>
      <c r="L117" s="35">
        <f>PPA!L$58</f>
        <v>1389.8691715358955</v>
      </c>
      <c r="M117" s="35">
        <f>PPA!M$58</f>
        <v>1471.5929952428344</v>
      </c>
      <c r="N117" s="35">
        <f>PPA!N$58</f>
        <v>1446.4772810532281</v>
      </c>
      <c r="O117" s="35">
        <f>PPA!O$58</f>
        <v>1573.5850747291338</v>
      </c>
      <c r="P117" s="35">
        <f>PPA!P$58</f>
        <v>1581.0358529580344</v>
      </c>
      <c r="Q117" s="35">
        <f>PPA!Q$58</f>
        <v>1575.8855906233955</v>
      </c>
    </row>
    <row r="118" spans="1:17" x14ac:dyDescent="0.25">
      <c r="A118" s="21" t="s">
        <v>55</v>
      </c>
      <c r="B118" s="35">
        <f>PPA!B$59</f>
        <v>3.9039565077738576</v>
      </c>
      <c r="C118" s="35">
        <f>PPA!C$59</f>
        <v>2.9994851072744733</v>
      </c>
      <c r="D118" s="35">
        <f>PPA!D$59</f>
        <v>2.8321909919999433</v>
      </c>
      <c r="E118" s="35">
        <f>PPA!E$59</f>
        <v>3.3911863221753711</v>
      </c>
      <c r="F118" s="35">
        <f>PPA!F$59</f>
        <v>4.1159481535524405</v>
      </c>
      <c r="G118" s="35">
        <f>PPA!G$59</f>
        <v>3.6421818560515455</v>
      </c>
      <c r="H118" s="35">
        <f>PPA!H$59</f>
        <v>3.9111048987712387</v>
      </c>
      <c r="I118" s="35">
        <f>PPA!I$59</f>
        <v>5.2848621052378189</v>
      </c>
      <c r="J118" s="35">
        <f>PPA!J$59</f>
        <v>5.2699481089528062</v>
      </c>
      <c r="K118" s="35">
        <f>PPA!K$59</f>
        <v>4.8430383690679468</v>
      </c>
      <c r="L118" s="35">
        <f>PPA!L$59</f>
        <v>4.5322878923015892</v>
      </c>
      <c r="M118" s="35">
        <f>PPA!M$59</f>
        <v>4.1191520304004721</v>
      </c>
      <c r="N118" s="35">
        <f>PPA!N$59</f>
        <v>4.456092324199127</v>
      </c>
      <c r="O118" s="35">
        <f>PPA!O$59</f>
        <v>5.0706536688724198</v>
      </c>
      <c r="P118" s="35">
        <f>PPA!P$59</f>
        <v>5.1773200284589498</v>
      </c>
      <c r="Q118" s="35">
        <f>PPA!Q$59</f>
        <v>5.2645305114202445</v>
      </c>
    </row>
    <row r="119" spans="1:17" x14ac:dyDescent="0.25">
      <c r="A119" s="20" t="s">
        <v>54</v>
      </c>
      <c r="B119" s="36">
        <f>FBT!B$32</f>
        <v>5680.6921791129525</v>
      </c>
      <c r="C119" s="36">
        <f>FBT!C$32</f>
        <v>5394.6597867642377</v>
      </c>
      <c r="D119" s="36">
        <f>FBT!D$32</f>
        <v>5673.3514445648862</v>
      </c>
      <c r="E119" s="36">
        <f>FBT!E$32</f>
        <v>5536.1964617808071</v>
      </c>
      <c r="F119" s="36">
        <f>FBT!F$32</f>
        <v>5275.8835783362356</v>
      </c>
      <c r="G119" s="36">
        <f>FBT!G$32</f>
        <v>5226.1047280112816</v>
      </c>
      <c r="H119" s="36">
        <f>FBT!H$32</f>
        <v>4701.8877436754628</v>
      </c>
      <c r="I119" s="36">
        <f>FBT!I$32</f>
        <v>4779.2499001156812</v>
      </c>
      <c r="J119" s="36">
        <f>FBT!J$32</f>
        <v>4321.3354393092841</v>
      </c>
      <c r="K119" s="36">
        <f>FBT!K$32</f>
        <v>4096.950244643016</v>
      </c>
      <c r="L119" s="36">
        <f>FBT!L$32</f>
        <v>4096.1036714394368</v>
      </c>
      <c r="M119" s="36">
        <f>FBT!M$32</f>
        <v>4053.4783218955095</v>
      </c>
      <c r="N119" s="36">
        <f>FBT!N$32</f>
        <v>4206.2053732346294</v>
      </c>
      <c r="O119" s="36">
        <f>FBT!O$32</f>
        <v>4034.9889636849293</v>
      </c>
      <c r="P119" s="36">
        <f>FBT!P$32</f>
        <v>4018.0887710996694</v>
      </c>
      <c r="Q119" s="36">
        <f>FBT!Q$32</f>
        <v>3811.3753784697215</v>
      </c>
    </row>
    <row r="120" spans="1:17" x14ac:dyDescent="0.25">
      <c r="A120" s="18" t="s">
        <v>53</v>
      </c>
      <c r="B120" s="35">
        <f>TRE!B$32</f>
        <v>704.56185135534531</v>
      </c>
      <c r="C120" s="35">
        <f>TRE!C$32</f>
        <v>561.7078202906639</v>
      </c>
      <c r="D120" s="35">
        <f>TRE!D$32</f>
        <v>445.77925471357196</v>
      </c>
      <c r="E120" s="35">
        <f>TRE!E$32</f>
        <v>471.37802323474807</v>
      </c>
      <c r="F120" s="35">
        <f>TRE!F$32</f>
        <v>447.93585278485307</v>
      </c>
      <c r="G120" s="35">
        <f>TRE!G$32</f>
        <v>476.66309955562724</v>
      </c>
      <c r="H120" s="35">
        <f>TRE!H$32</f>
        <v>468.68548583268017</v>
      </c>
      <c r="I120" s="35">
        <f>TRE!I$32</f>
        <v>454.95329270601599</v>
      </c>
      <c r="J120" s="35">
        <f>TRE!J$32</f>
        <v>421.49546038468816</v>
      </c>
      <c r="K120" s="35">
        <f>TRE!K$32</f>
        <v>346.98219065179217</v>
      </c>
      <c r="L120" s="35">
        <f>TRE!L$32</f>
        <v>365.00057843849999</v>
      </c>
      <c r="M120" s="35">
        <f>TRE!M$32</f>
        <v>324.47423896618284</v>
      </c>
      <c r="N120" s="35">
        <f>TRE!N$32</f>
        <v>313.04967519824652</v>
      </c>
      <c r="O120" s="35">
        <f>TRE!O$32</f>
        <v>358.26262592427355</v>
      </c>
      <c r="P120" s="35">
        <f>TRE!P$32</f>
        <v>331.22671768972486</v>
      </c>
      <c r="Q120" s="35">
        <f>TRE!Q$32</f>
        <v>310.38336366234864</v>
      </c>
    </row>
    <row r="121" spans="1:17" x14ac:dyDescent="0.25">
      <c r="A121" s="18" t="s">
        <v>52</v>
      </c>
      <c r="B121" s="35">
        <f>MAE!B$32</f>
        <v>1583.2055472714806</v>
      </c>
      <c r="C121" s="35">
        <f>MAE!C$32</f>
        <v>1406.8429112435401</v>
      </c>
      <c r="D121" s="35">
        <f>MAE!D$32</f>
        <v>1246.07433078144</v>
      </c>
      <c r="E121" s="35">
        <f>MAE!E$32</f>
        <v>1216.235820802284</v>
      </c>
      <c r="F121" s="35">
        <f>MAE!F$32</f>
        <v>1110.1914019211761</v>
      </c>
      <c r="G121" s="35">
        <f>MAE!G$32</f>
        <v>1063.3461869247999</v>
      </c>
      <c r="H121" s="35">
        <f>MAE!H$32</f>
        <v>994.44728305479612</v>
      </c>
      <c r="I121" s="35">
        <f>MAE!I$32</f>
        <v>935.50793103421199</v>
      </c>
      <c r="J121" s="35">
        <f>MAE!J$32</f>
        <v>877.93455546374412</v>
      </c>
      <c r="K121" s="35">
        <f>MAE!K$32</f>
        <v>723.23001302972398</v>
      </c>
      <c r="L121" s="35">
        <f>MAE!L$32</f>
        <v>787.46718704960017</v>
      </c>
      <c r="M121" s="35">
        <f>MAE!M$32</f>
        <v>757.32769124841514</v>
      </c>
      <c r="N121" s="35">
        <f>MAE!N$32</f>
        <v>755.47121644330014</v>
      </c>
      <c r="O121" s="35">
        <f>MAE!O$32</f>
        <v>788.67608240546713</v>
      </c>
      <c r="P121" s="35">
        <f>MAE!P$32</f>
        <v>797.44318067899064</v>
      </c>
      <c r="Q121" s="35">
        <f>MAE!Q$32</f>
        <v>845.94827898613437</v>
      </c>
    </row>
    <row r="122" spans="1:17" x14ac:dyDescent="0.25">
      <c r="A122" s="18" t="s">
        <v>51</v>
      </c>
      <c r="B122" s="35">
        <f>TEL!B$32</f>
        <v>867.90054339822416</v>
      </c>
      <c r="C122" s="35">
        <f>TEL!C$32</f>
        <v>867.01429936209593</v>
      </c>
      <c r="D122" s="35">
        <f>TEL!D$32</f>
        <v>765.34362553899609</v>
      </c>
      <c r="E122" s="35">
        <f>TEL!E$32</f>
        <v>641.25195015960003</v>
      </c>
      <c r="F122" s="35">
        <f>TEL!F$32</f>
        <v>532.747137617568</v>
      </c>
      <c r="G122" s="35">
        <f>TEL!G$32</f>
        <v>461.75442283216893</v>
      </c>
      <c r="H122" s="35">
        <f>TEL!H$32</f>
        <v>383.95398403274407</v>
      </c>
      <c r="I122" s="35">
        <f>TEL!I$32</f>
        <v>348.25716273337201</v>
      </c>
      <c r="J122" s="35">
        <f>TEL!J$32</f>
        <v>276.86998405141208</v>
      </c>
      <c r="K122" s="35">
        <f>TEL!K$32</f>
        <v>211.09254922069204</v>
      </c>
      <c r="L122" s="35">
        <f>TEL!L$32</f>
        <v>204.70081908721696</v>
      </c>
      <c r="M122" s="35">
        <f>TEL!M$32</f>
        <v>154.76864453814545</v>
      </c>
      <c r="N122" s="35">
        <f>TEL!N$32</f>
        <v>140.64068105067372</v>
      </c>
      <c r="O122" s="35">
        <f>TEL!O$32</f>
        <v>157.90151207013145</v>
      </c>
      <c r="P122" s="35">
        <f>TEL!P$32</f>
        <v>172.90642208374237</v>
      </c>
      <c r="Q122" s="35">
        <f>TEL!Q$32</f>
        <v>140.47475498827114</v>
      </c>
    </row>
    <row r="123" spans="1:17" x14ac:dyDescent="0.25">
      <c r="A123" s="18" t="s">
        <v>50</v>
      </c>
      <c r="B123" s="35">
        <f>WWP!B$32</f>
        <v>1158.7747869195191</v>
      </c>
      <c r="C123" s="35">
        <f>WWP!C$32</f>
        <v>1110.5059329684361</v>
      </c>
      <c r="D123" s="35">
        <f>WWP!D$32</f>
        <v>1100.9781878736601</v>
      </c>
      <c r="E123" s="35">
        <f>WWP!E$32</f>
        <v>1244.246628333276</v>
      </c>
      <c r="F123" s="35">
        <f>WWP!F$32</f>
        <v>1193.9389965938881</v>
      </c>
      <c r="G123" s="35">
        <f>WWP!G$32</f>
        <v>1183.3498504526156</v>
      </c>
      <c r="H123" s="35">
        <f>WWP!H$32</f>
        <v>1454.8289063635443</v>
      </c>
      <c r="I123" s="35">
        <f>WWP!I$32</f>
        <v>921.10928245552816</v>
      </c>
      <c r="J123" s="35">
        <f>WWP!J$32</f>
        <v>924.630473448864</v>
      </c>
      <c r="K123" s="35">
        <f>WWP!K$32</f>
        <v>841.73582619068407</v>
      </c>
      <c r="L123" s="35">
        <f>WWP!L$32</f>
        <v>692.26153965943524</v>
      </c>
      <c r="M123" s="35">
        <f>WWP!M$32</f>
        <v>645.56028939030705</v>
      </c>
      <c r="N123" s="35">
        <f>WWP!N$32</f>
        <v>390.73180475017784</v>
      </c>
      <c r="O123" s="35">
        <f>WWP!O$32</f>
        <v>363.40194436285066</v>
      </c>
      <c r="P123" s="35">
        <f>WWP!P$32</f>
        <v>304.52774250042432</v>
      </c>
      <c r="Q123" s="35">
        <f>WWP!Q$32</f>
        <v>282.05693353995309</v>
      </c>
    </row>
    <row r="124" spans="1:17" x14ac:dyDescent="0.25">
      <c r="A124" s="18" t="s">
        <v>49</v>
      </c>
      <c r="B124" s="35">
        <f>OIS!B$32</f>
        <v>2355.5488739480429</v>
      </c>
      <c r="C124" s="35">
        <f>OIS!C$32</f>
        <v>1696.526196604344</v>
      </c>
      <c r="D124" s="35">
        <f>OIS!D$32</f>
        <v>1613.312979292944</v>
      </c>
      <c r="E124" s="35">
        <f>OIS!E$32</f>
        <v>1608.1259419710002</v>
      </c>
      <c r="F124" s="35">
        <f>OIS!F$32</f>
        <v>1479.3670345573082</v>
      </c>
      <c r="G124" s="35">
        <f>OIS!G$32</f>
        <v>1449.3929148777352</v>
      </c>
      <c r="H124" s="35">
        <f>OIS!H$32</f>
        <v>1484.44723546146</v>
      </c>
      <c r="I124" s="35">
        <f>OIS!I$32</f>
        <v>1398.454233864984</v>
      </c>
      <c r="J124" s="35">
        <f>OIS!J$32</f>
        <v>1417.8113932521962</v>
      </c>
      <c r="K124" s="35">
        <f>OIS!K$32</f>
        <v>1322.8125383403722</v>
      </c>
      <c r="L124" s="35">
        <f>OIS!L$32</f>
        <v>1351.5129468932239</v>
      </c>
      <c r="M124" s="35">
        <f>OIS!M$32</f>
        <v>1361.5015354062527</v>
      </c>
      <c r="N124" s="35">
        <f>OIS!N$32</f>
        <v>1193.8174315405176</v>
      </c>
      <c r="O124" s="35">
        <f>OIS!O$32</f>
        <v>1202.2193924270446</v>
      </c>
      <c r="P124" s="35">
        <f>OIS!P$32</f>
        <v>1098.6404378872485</v>
      </c>
      <c r="Q124" s="35">
        <f>OIS!Q$32</f>
        <v>1071.4488400831585</v>
      </c>
    </row>
    <row r="125" spans="1:17" x14ac:dyDescent="0.25">
      <c r="A125" s="42" t="s">
        <v>62</v>
      </c>
      <c r="B125" s="41">
        <f>Ind_Summary_emi!B42</f>
        <v>622.67299000000003</v>
      </c>
      <c r="C125" s="41">
        <f>Ind_Summary_emi!C42</f>
        <v>632.65927999999997</v>
      </c>
      <c r="D125" s="41">
        <f>Ind_Summary_emi!D42</f>
        <v>610.57762000000002</v>
      </c>
      <c r="E125" s="41">
        <f>Ind_Summary_emi!E42</f>
        <v>590.65165999999999</v>
      </c>
      <c r="F125" s="41">
        <f>Ind_Summary_emi!F42</f>
        <v>598.32194000000004</v>
      </c>
      <c r="G125" s="41">
        <f>Ind_Summary_emi!G42</f>
        <v>583.11378999999999</v>
      </c>
      <c r="H125" s="41">
        <f>Ind_Summary_emi!H42</f>
        <v>629.41525000000001</v>
      </c>
      <c r="I125" s="41">
        <f>Ind_Summary_emi!I42</f>
        <v>635.96205999999995</v>
      </c>
      <c r="J125" s="41">
        <f>Ind_Summary_emi!J42</f>
        <v>693.82698000000005</v>
      </c>
      <c r="K125" s="41">
        <f>Ind_Summary_emi!K42</f>
        <v>651.56925999999999</v>
      </c>
      <c r="L125" s="41">
        <f>Ind_Summary_emi!L42</f>
        <v>674.44838000000004</v>
      </c>
      <c r="M125" s="41">
        <f>Ind_Summary_emi!M42</f>
        <v>688.82407000000001</v>
      </c>
      <c r="N125" s="41">
        <f>Ind_Summary_emi!N42</f>
        <v>663.28434000000004</v>
      </c>
      <c r="O125" s="41">
        <f>Ind_Summary_emi!O42</f>
        <v>679.48107000000005</v>
      </c>
      <c r="P125" s="41">
        <f>Ind_Summary_emi!P42</f>
        <v>693.74625000000003</v>
      </c>
      <c r="Q125" s="41">
        <f>Ind_Summary_emi!Q42</f>
        <v>717.53854000000001</v>
      </c>
    </row>
    <row r="126" spans="1:17" x14ac:dyDescent="0.25">
      <c r="A126" s="40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</row>
    <row r="127" spans="1:17" x14ac:dyDescent="0.25">
      <c r="A127" s="39" t="str">
        <f>FBT!$A$34</f>
        <v>Value added intensity (toe / M€2010)</v>
      </c>
      <c r="B127" s="38">
        <f t="shared" ref="B127:Q127" si="8">IF(B29=0,"",B29/B3*1000)</f>
        <v>512.65839126553306</v>
      </c>
      <c r="C127" s="38">
        <f t="shared" si="8"/>
        <v>512.51631602870248</v>
      </c>
      <c r="D127" s="38">
        <f t="shared" si="8"/>
        <v>482.59145373290841</v>
      </c>
      <c r="E127" s="38">
        <f t="shared" si="8"/>
        <v>447.09038430227901</v>
      </c>
      <c r="F127" s="38">
        <f t="shared" si="8"/>
        <v>407.46782895898787</v>
      </c>
      <c r="G127" s="38">
        <f t="shared" si="8"/>
        <v>364.07373852596209</v>
      </c>
      <c r="H127" s="38">
        <f t="shared" si="8"/>
        <v>332.54353707991572</v>
      </c>
      <c r="I127" s="38">
        <f t="shared" si="8"/>
        <v>329.65379570600294</v>
      </c>
      <c r="J127" s="38">
        <f t="shared" si="8"/>
        <v>298.90452863751671</v>
      </c>
      <c r="K127" s="38">
        <f t="shared" si="8"/>
        <v>248.77067606909466</v>
      </c>
      <c r="L127" s="38">
        <f t="shared" si="8"/>
        <v>271.61124813974072</v>
      </c>
      <c r="M127" s="38">
        <f t="shared" si="8"/>
        <v>264.94283725458081</v>
      </c>
      <c r="N127" s="38">
        <f t="shared" si="8"/>
        <v>254.1217772241543</v>
      </c>
      <c r="O127" s="38">
        <f t="shared" si="8"/>
        <v>266.23869255478093</v>
      </c>
      <c r="P127" s="38">
        <f t="shared" si="8"/>
        <v>245.29651899381034</v>
      </c>
      <c r="Q127" s="38">
        <f t="shared" si="8"/>
        <v>228.3470264905059</v>
      </c>
    </row>
    <row r="128" spans="1:17" x14ac:dyDescent="0.25">
      <c r="A128" s="18" t="s">
        <v>13</v>
      </c>
      <c r="B128" s="35">
        <f t="shared" ref="B128:Q128" si="9">IF(B51=0,"",B51/B4*1000)</f>
        <v>3852.392542917401</v>
      </c>
      <c r="C128" s="35">
        <f t="shared" si="9"/>
        <v>6056.5479491470905</v>
      </c>
      <c r="D128" s="35">
        <f t="shared" si="9"/>
        <v>4776.3917314247074</v>
      </c>
      <c r="E128" s="35">
        <f t="shared" si="9"/>
        <v>5091.8984675997108</v>
      </c>
      <c r="F128" s="35">
        <f t="shared" si="9"/>
        <v>2757.671763178138</v>
      </c>
      <c r="G128" s="35">
        <f t="shared" si="9"/>
        <v>2350.7740712861751</v>
      </c>
      <c r="H128" s="35">
        <f t="shared" si="9"/>
        <v>1611.3934076518804</v>
      </c>
      <c r="I128" s="35">
        <f t="shared" si="9"/>
        <v>1611.5624278984128</v>
      </c>
      <c r="J128" s="35">
        <f t="shared" si="9"/>
        <v>2183.0923075991923</v>
      </c>
      <c r="K128" s="35">
        <f t="shared" si="9"/>
        <v>1918.4492848823863</v>
      </c>
      <c r="L128" s="35">
        <f t="shared" si="9"/>
        <v>2352.4836970069882</v>
      </c>
      <c r="M128" s="35">
        <f t="shared" si="9"/>
        <v>1744.9282310902629</v>
      </c>
      <c r="N128" s="35">
        <f t="shared" si="9"/>
        <v>1810.0589874195032</v>
      </c>
      <c r="O128" s="35">
        <f t="shared" si="9"/>
        <v>1927.7429401675433</v>
      </c>
      <c r="P128" s="35">
        <f t="shared" si="9"/>
        <v>1678.212189081114</v>
      </c>
      <c r="Q128" s="35">
        <f t="shared" si="9"/>
        <v>1643.0130233185594</v>
      </c>
    </row>
    <row r="129" spans="1:17" x14ac:dyDescent="0.25">
      <c r="A129" s="23" t="s">
        <v>12</v>
      </c>
      <c r="B129" s="37">
        <f t="shared" ref="B129:Q129" si="10">IF(B54=0,"",B54/B5*1000)</f>
        <v>2406.1732108728088</v>
      </c>
      <c r="C129" s="37">
        <f t="shared" si="10"/>
        <v>4564.1052533672027</v>
      </c>
      <c r="D129" s="37">
        <f t="shared" si="10"/>
        <v>3759.172489830104</v>
      </c>
      <c r="E129" s="37">
        <f t="shared" si="10"/>
        <v>3702.0836406390113</v>
      </c>
      <c r="F129" s="37">
        <f t="shared" si="10"/>
        <v>1813.7419109274344</v>
      </c>
      <c r="G129" s="37">
        <f t="shared" si="10"/>
        <v>1966.9462564690523</v>
      </c>
      <c r="H129" s="37">
        <f t="shared" si="10"/>
        <v>1304.227362509683</v>
      </c>
      <c r="I129" s="37">
        <f t="shared" si="10"/>
        <v>1157.1474351805161</v>
      </c>
      <c r="J129" s="37">
        <f t="shared" si="10"/>
        <v>1816.2051059220985</v>
      </c>
      <c r="K129" s="37">
        <f t="shared" si="10"/>
        <v>1096.6356239133104</v>
      </c>
      <c r="L129" s="37">
        <f t="shared" si="10"/>
        <v>1146.1981161768038</v>
      </c>
      <c r="M129" s="37">
        <f t="shared" si="10"/>
        <v>843.37534090356326</v>
      </c>
      <c r="N129" s="37">
        <f t="shared" si="10"/>
        <v>875.80735864037672</v>
      </c>
      <c r="O129" s="37">
        <f t="shared" si="10"/>
        <v>956.84192751268392</v>
      </c>
      <c r="P129" s="37">
        <f t="shared" si="10"/>
        <v>786.12651196015418</v>
      </c>
      <c r="Q129" s="37">
        <f t="shared" si="10"/>
        <v>696.66944194473001</v>
      </c>
    </row>
    <row r="130" spans="1:17" x14ac:dyDescent="0.25">
      <c r="A130" s="21" t="s">
        <v>44</v>
      </c>
      <c r="B130" s="35" t="str">
        <f t="shared" ref="B130:Q130" si="11">IF(B55=0,"",B55/B6*1000)</f>
        <v/>
      </c>
      <c r="C130" s="35" t="str">
        <f t="shared" si="11"/>
        <v/>
      </c>
      <c r="D130" s="35" t="str">
        <f t="shared" si="11"/>
        <v/>
      </c>
      <c r="E130" s="35" t="str">
        <f t="shared" si="11"/>
        <v/>
      </c>
      <c r="F130" s="35" t="str">
        <f t="shared" si="11"/>
        <v/>
      </c>
      <c r="G130" s="35" t="str">
        <f t="shared" si="11"/>
        <v/>
      </c>
      <c r="H130" s="35" t="str">
        <f t="shared" si="11"/>
        <v/>
      </c>
      <c r="I130" s="35" t="str">
        <f t="shared" si="11"/>
        <v/>
      </c>
      <c r="J130" s="35" t="str">
        <f t="shared" si="11"/>
        <v/>
      </c>
      <c r="K130" s="35" t="str">
        <f t="shared" si="11"/>
        <v/>
      </c>
      <c r="L130" s="35" t="str">
        <f t="shared" si="11"/>
        <v/>
      </c>
      <c r="M130" s="35" t="str">
        <f t="shared" si="11"/>
        <v/>
      </c>
      <c r="N130" s="35" t="str">
        <f t="shared" si="11"/>
        <v/>
      </c>
      <c r="O130" s="35" t="str">
        <f t="shared" si="11"/>
        <v/>
      </c>
      <c r="P130" s="35" t="str">
        <f t="shared" si="11"/>
        <v/>
      </c>
      <c r="Q130" s="35" t="str">
        <f t="shared" si="11"/>
        <v/>
      </c>
    </row>
    <row r="131" spans="1:17" x14ac:dyDescent="0.25">
      <c r="A131" s="21" t="s">
        <v>59</v>
      </c>
      <c r="B131" s="35">
        <f t="shared" ref="B131:Q131" si="12">IF(B56=0,"",B56/B7*1000)</f>
        <v>9349.6485201957821</v>
      </c>
      <c r="C131" s="35">
        <f t="shared" si="12"/>
        <v>16928.256468953023</v>
      </c>
      <c r="D131" s="35">
        <f t="shared" si="12"/>
        <v>15276.856664731615</v>
      </c>
      <c r="E131" s="35">
        <f t="shared" si="12"/>
        <v>14126.375843465703</v>
      </c>
      <c r="F131" s="35">
        <f t="shared" si="12"/>
        <v>6737.6526502658971</v>
      </c>
      <c r="G131" s="35">
        <f t="shared" si="12"/>
        <v>8542.101648651822</v>
      </c>
      <c r="H131" s="35">
        <f t="shared" si="12"/>
        <v>6048.6485902229861</v>
      </c>
      <c r="I131" s="35">
        <f t="shared" si="12"/>
        <v>5203.9615025006742</v>
      </c>
      <c r="J131" s="35">
        <f t="shared" si="12"/>
        <v>7496.1666046288228</v>
      </c>
      <c r="K131" s="35">
        <f t="shared" si="12"/>
        <v>574.16050652711772</v>
      </c>
      <c r="L131" s="35">
        <f t="shared" si="12"/>
        <v>623.1505430356948</v>
      </c>
      <c r="M131" s="35">
        <f t="shared" si="12"/>
        <v>387.29068783002907</v>
      </c>
      <c r="N131" s="35">
        <f t="shared" si="12"/>
        <v>323.91220745422328</v>
      </c>
      <c r="O131" s="35">
        <f t="shared" si="12"/>
        <v>234.75145142403269</v>
      </c>
      <c r="P131" s="35">
        <f t="shared" si="12"/>
        <v>251.19310437445225</v>
      </c>
      <c r="Q131" s="35">
        <f t="shared" si="12"/>
        <v>285.62831890940544</v>
      </c>
    </row>
    <row r="132" spans="1:17" x14ac:dyDescent="0.25">
      <c r="A132" s="21" t="s">
        <v>42</v>
      </c>
      <c r="B132" s="35">
        <f t="shared" ref="B132:Q132" si="13">IF(B59=0,"",B59/B8*1000)</f>
        <v>2255.0058183347583</v>
      </c>
      <c r="C132" s="35">
        <f t="shared" si="13"/>
        <v>4304.2343908587754</v>
      </c>
      <c r="D132" s="35">
        <f t="shared" si="13"/>
        <v>3500.6854074273579</v>
      </c>
      <c r="E132" s="35">
        <f t="shared" si="13"/>
        <v>3478.1226350912489</v>
      </c>
      <c r="F132" s="35">
        <f t="shared" si="13"/>
        <v>1710.1217194694727</v>
      </c>
      <c r="G132" s="35">
        <f t="shared" si="13"/>
        <v>1813.4164838859547</v>
      </c>
      <c r="H132" s="35">
        <f t="shared" si="13"/>
        <v>1189.6118652065911</v>
      </c>
      <c r="I132" s="35">
        <f t="shared" si="13"/>
        <v>1060.8736229884719</v>
      </c>
      <c r="J132" s="35">
        <f t="shared" si="13"/>
        <v>1687.4779533926294</v>
      </c>
      <c r="K132" s="35">
        <f t="shared" si="13"/>
        <v>1114.9448387535467</v>
      </c>
      <c r="L132" s="35">
        <f t="shared" si="13"/>
        <v>1162.1729913583904</v>
      </c>
      <c r="M132" s="35">
        <f t="shared" si="13"/>
        <v>855.77992698654521</v>
      </c>
      <c r="N132" s="35">
        <f t="shared" si="13"/>
        <v>889.43171211346248</v>
      </c>
      <c r="O132" s="35">
        <f t="shared" si="13"/>
        <v>962.65987572822655</v>
      </c>
      <c r="P132" s="35">
        <f t="shared" si="13"/>
        <v>792.41869470298445</v>
      </c>
      <c r="Q132" s="35">
        <f t="shared" si="13"/>
        <v>703.20480468645212</v>
      </c>
    </row>
    <row r="133" spans="1:17" x14ac:dyDescent="0.25">
      <c r="A133" s="23" t="s">
        <v>11</v>
      </c>
      <c r="B133" s="37">
        <f t="shared" ref="B133:Q133" si="14">IF(B60=0,"",B60/B9*1000)</f>
        <v>1410.8732344350331</v>
      </c>
      <c r="C133" s="37">
        <f t="shared" si="14"/>
        <v>1424.4643507657734</v>
      </c>
      <c r="D133" s="37">
        <f t="shared" si="14"/>
        <v>1300.7898383108068</v>
      </c>
      <c r="E133" s="37">
        <f t="shared" si="14"/>
        <v>1235.8655817129613</v>
      </c>
      <c r="F133" s="37">
        <f t="shared" si="14"/>
        <v>951.36467658814274</v>
      </c>
      <c r="G133" s="37">
        <f t="shared" si="14"/>
        <v>866.61453613843867</v>
      </c>
      <c r="H133" s="37">
        <f t="shared" si="14"/>
        <v>836.67475166776978</v>
      </c>
      <c r="I133" s="37">
        <f t="shared" si="14"/>
        <v>791.83381277897831</v>
      </c>
      <c r="J133" s="37">
        <f t="shared" si="14"/>
        <v>736.85267599816041</v>
      </c>
      <c r="K133" s="37">
        <f t="shared" si="14"/>
        <v>757.43669532459853</v>
      </c>
      <c r="L133" s="37">
        <f t="shared" si="14"/>
        <v>689.10148636659756</v>
      </c>
      <c r="M133" s="37">
        <f t="shared" si="14"/>
        <v>637.09674175637474</v>
      </c>
      <c r="N133" s="37">
        <f t="shared" si="14"/>
        <v>608.66873764872992</v>
      </c>
      <c r="O133" s="37">
        <f t="shared" si="14"/>
        <v>657.95155196259861</v>
      </c>
      <c r="P133" s="37">
        <f t="shared" si="14"/>
        <v>593.92325723278805</v>
      </c>
      <c r="Q133" s="37">
        <f t="shared" si="14"/>
        <v>538.14199531946713</v>
      </c>
    </row>
    <row r="134" spans="1:17" x14ac:dyDescent="0.25">
      <c r="A134" s="21" t="s">
        <v>61</v>
      </c>
      <c r="B134" s="35">
        <f t="shared" ref="B134:Q134" si="15">IF(B61=0,"",B61/B10*1000)</f>
        <v>2777.8708096034334</v>
      </c>
      <c r="C134" s="35">
        <f t="shared" si="15"/>
        <v>2792.1784274633378</v>
      </c>
      <c r="D134" s="35">
        <f t="shared" si="15"/>
        <v>2611.7092080377297</v>
      </c>
      <c r="E134" s="35">
        <f t="shared" si="15"/>
        <v>2598.2211515154686</v>
      </c>
      <c r="F134" s="35">
        <f t="shared" si="15"/>
        <v>2056.6534187278639</v>
      </c>
      <c r="G134" s="35">
        <f t="shared" si="15"/>
        <v>1920.1505314095562</v>
      </c>
      <c r="H134" s="35">
        <f t="shared" si="15"/>
        <v>1898.8912280786083</v>
      </c>
      <c r="I134" s="35">
        <f t="shared" si="15"/>
        <v>1996.8262088568542</v>
      </c>
      <c r="J134" s="35">
        <f t="shared" si="15"/>
        <v>1872.587997118377</v>
      </c>
      <c r="K134" s="35">
        <f t="shared" si="15"/>
        <v>2157.4732072778506</v>
      </c>
      <c r="L134" s="35">
        <f t="shared" si="15"/>
        <v>1779.6658672515432</v>
      </c>
      <c r="M134" s="35">
        <f t="shared" si="15"/>
        <v>1423.5850353484925</v>
      </c>
      <c r="N134" s="35">
        <f t="shared" si="15"/>
        <v>1506.553963256727</v>
      </c>
      <c r="O134" s="35">
        <f t="shared" si="15"/>
        <v>1669.1520875589365</v>
      </c>
      <c r="P134" s="35">
        <f t="shared" si="15"/>
        <v>1496.3066472811936</v>
      </c>
      <c r="Q134" s="35">
        <f t="shared" si="15"/>
        <v>1231.0074855939818</v>
      </c>
    </row>
    <row r="135" spans="1:17" x14ac:dyDescent="0.25">
      <c r="A135" s="21" t="s">
        <v>40</v>
      </c>
      <c r="B135" s="35">
        <f t="shared" ref="B135:Q135" si="16">IF(B62=0,"",B62/B11*1000)</f>
        <v>573.48124346102043</v>
      </c>
      <c r="C135" s="35">
        <f t="shared" si="16"/>
        <v>576.43499870870767</v>
      </c>
      <c r="D135" s="35">
        <f t="shared" si="16"/>
        <v>540.40995452438585</v>
      </c>
      <c r="E135" s="35">
        <f t="shared" si="16"/>
        <v>530.84041941701025</v>
      </c>
      <c r="F135" s="35">
        <f t="shared" si="16"/>
        <v>414.72821413811425</v>
      </c>
      <c r="G135" s="35">
        <f t="shared" si="16"/>
        <v>387.20213795691944</v>
      </c>
      <c r="H135" s="35">
        <f t="shared" si="16"/>
        <v>373.21726572832102</v>
      </c>
      <c r="I135" s="35">
        <f t="shared" si="16"/>
        <v>392.46588050137291</v>
      </c>
      <c r="J135" s="35">
        <f t="shared" si="16"/>
        <v>380.80504142889214</v>
      </c>
      <c r="K135" s="35">
        <f t="shared" si="16"/>
        <v>493.22832048409987</v>
      </c>
      <c r="L135" s="35">
        <f t="shared" si="16"/>
        <v>446.02518773352676</v>
      </c>
      <c r="M135" s="35">
        <f t="shared" si="16"/>
        <v>282.35639740054808</v>
      </c>
      <c r="N135" s="35">
        <f t="shared" si="16"/>
        <v>147.70623814993363</v>
      </c>
      <c r="O135" s="35">
        <f t="shared" si="16"/>
        <v>173.97954034866552</v>
      </c>
      <c r="P135" s="35">
        <f t="shared" si="16"/>
        <v>153.97610366108438</v>
      </c>
      <c r="Q135" s="35">
        <f t="shared" si="16"/>
        <v>233.17817408553472</v>
      </c>
    </row>
    <row r="136" spans="1:17" x14ac:dyDescent="0.25">
      <c r="A136" s="21" t="s">
        <v>39</v>
      </c>
      <c r="B136" s="35">
        <f t="shared" ref="B136:Q136" si="17">IF(B63=0,"",B63/B12*1000)</f>
        <v>20.650506325268939</v>
      </c>
      <c r="C136" s="35">
        <f t="shared" si="17"/>
        <v>19.48804990803044</v>
      </c>
      <c r="D136" s="35">
        <f t="shared" si="17"/>
        <v>18.679057522132648</v>
      </c>
      <c r="E136" s="35">
        <f t="shared" si="17"/>
        <v>18.325156062274917</v>
      </c>
      <c r="F136" s="35">
        <f t="shared" si="17"/>
        <v>15.284721248940011</v>
      </c>
      <c r="G136" s="35">
        <f t="shared" si="17"/>
        <v>14.53904559164063</v>
      </c>
      <c r="H136" s="35">
        <f t="shared" si="17"/>
        <v>14.47953353369895</v>
      </c>
      <c r="I136" s="35">
        <f t="shared" si="17"/>
        <v>14.538015730937024</v>
      </c>
      <c r="J136" s="35">
        <f t="shared" si="17"/>
        <v>14.37989355871359</v>
      </c>
      <c r="K136" s="35">
        <f t="shared" si="17"/>
        <v>18.943686729925549</v>
      </c>
      <c r="L136" s="35">
        <f t="shared" si="17"/>
        <v>16.512178575472873</v>
      </c>
      <c r="M136" s="35">
        <f t="shared" si="17"/>
        <v>12.085206649204578</v>
      </c>
      <c r="N136" s="35">
        <f t="shared" si="17"/>
        <v>11.861015493420901</v>
      </c>
      <c r="O136" s="35">
        <f t="shared" si="17"/>
        <v>13.549511238897326</v>
      </c>
      <c r="P136" s="35">
        <f t="shared" si="17"/>
        <v>12.369917068540293</v>
      </c>
      <c r="Q136" s="35">
        <f t="shared" si="17"/>
        <v>10.561745204572354</v>
      </c>
    </row>
    <row r="137" spans="1:17" x14ac:dyDescent="0.25">
      <c r="A137" s="23" t="s">
        <v>10</v>
      </c>
      <c r="B137" s="37">
        <f t="shared" ref="B137:Q137" si="18">IF(B64=0,"",B64/B13*1000)</f>
        <v>810.2562548224688</v>
      </c>
      <c r="C137" s="37">
        <f t="shared" si="18"/>
        <v>1658.1423563792746</v>
      </c>
      <c r="D137" s="37">
        <f t="shared" si="18"/>
        <v>784.12695290814497</v>
      </c>
      <c r="E137" s="37">
        <f t="shared" si="18"/>
        <v>753.89759638140129</v>
      </c>
      <c r="F137" s="37">
        <f t="shared" si="18"/>
        <v>766.57186582796703</v>
      </c>
      <c r="G137" s="37">
        <f t="shared" si="18"/>
        <v>806.79996236024897</v>
      </c>
      <c r="H137" s="37">
        <f t="shared" si="18"/>
        <v>708.86653101540549</v>
      </c>
      <c r="I137" s="37">
        <f t="shared" si="18"/>
        <v>641.23437518470109</v>
      </c>
      <c r="J137" s="37">
        <f t="shared" si="18"/>
        <v>635.20989258131385</v>
      </c>
      <c r="K137" s="37">
        <f t="shared" si="18"/>
        <v>676.62944600115611</v>
      </c>
      <c r="L137" s="37">
        <f t="shared" si="18"/>
        <v>755.35283634614507</v>
      </c>
      <c r="M137" s="37">
        <f t="shared" si="18"/>
        <v>784.82030165500271</v>
      </c>
      <c r="N137" s="37">
        <f t="shared" si="18"/>
        <v>769.42148179691026</v>
      </c>
      <c r="O137" s="37">
        <f t="shared" si="18"/>
        <v>768.13885437039778</v>
      </c>
      <c r="P137" s="37">
        <f t="shared" si="18"/>
        <v>687.21175796425223</v>
      </c>
      <c r="Q137" s="37">
        <f t="shared" si="18"/>
        <v>615.57722105689686</v>
      </c>
    </row>
    <row r="138" spans="1:17" x14ac:dyDescent="0.25">
      <c r="A138" s="21" t="s">
        <v>38</v>
      </c>
      <c r="B138" s="35">
        <f t="shared" ref="B138:Q138" si="19">IF(B65=0,"",B65/B14*1000)</f>
        <v>957.28417125247358</v>
      </c>
      <c r="C138" s="35">
        <f t="shared" si="19"/>
        <v>2100.3161245768206</v>
      </c>
      <c r="D138" s="35">
        <f t="shared" si="19"/>
        <v>990.54196754997997</v>
      </c>
      <c r="E138" s="35">
        <f t="shared" si="19"/>
        <v>954.65780457385881</v>
      </c>
      <c r="F138" s="35">
        <f t="shared" si="19"/>
        <v>972.02075240466638</v>
      </c>
      <c r="G138" s="35">
        <f t="shared" si="19"/>
        <v>1026.4727596887258</v>
      </c>
      <c r="H138" s="35">
        <f t="shared" si="19"/>
        <v>838.80374810631997</v>
      </c>
      <c r="I138" s="35">
        <f t="shared" si="19"/>
        <v>753.14760886796284</v>
      </c>
      <c r="J138" s="35">
        <f t="shared" si="19"/>
        <v>725.14101888159621</v>
      </c>
      <c r="K138" s="35">
        <f t="shared" si="19"/>
        <v>764.36005640304711</v>
      </c>
      <c r="L138" s="35">
        <f t="shared" si="19"/>
        <v>868.96281518807689</v>
      </c>
      <c r="M138" s="35">
        <f t="shared" si="19"/>
        <v>902.99965059176247</v>
      </c>
      <c r="N138" s="35">
        <f t="shared" si="19"/>
        <v>833.57009108506259</v>
      </c>
      <c r="O138" s="35">
        <f t="shared" si="19"/>
        <v>808.36746266490866</v>
      </c>
      <c r="P138" s="35">
        <f t="shared" si="19"/>
        <v>746.44196092709012</v>
      </c>
      <c r="Q138" s="35">
        <f t="shared" si="19"/>
        <v>678.08465452091923</v>
      </c>
    </row>
    <row r="139" spans="1:17" x14ac:dyDescent="0.25">
      <c r="A139" s="21" t="s">
        <v>37</v>
      </c>
      <c r="B139" s="35">
        <f t="shared" ref="B139:Q139" si="20">IF(B66=0,"",B66/B15*1000)</f>
        <v>370.54990393076412</v>
      </c>
      <c r="C139" s="35">
        <f t="shared" si="20"/>
        <v>794.23554594476354</v>
      </c>
      <c r="D139" s="35">
        <f t="shared" si="20"/>
        <v>374.5739182651709</v>
      </c>
      <c r="E139" s="35">
        <f t="shared" si="20"/>
        <v>352.32670749838246</v>
      </c>
      <c r="F139" s="35">
        <f t="shared" si="20"/>
        <v>359.36922992073221</v>
      </c>
      <c r="G139" s="35">
        <f t="shared" si="20"/>
        <v>380.3776080645257</v>
      </c>
      <c r="H139" s="35">
        <f t="shared" si="20"/>
        <v>317.28807008087244</v>
      </c>
      <c r="I139" s="35">
        <f t="shared" si="20"/>
        <v>297.19311561268654</v>
      </c>
      <c r="J139" s="35">
        <f t="shared" si="20"/>
        <v>290.56241162305872</v>
      </c>
      <c r="K139" s="35">
        <f t="shared" si="20"/>
        <v>348.69640130760115</v>
      </c>
      <c r="L139" s="35">
        <f t="shared" si="20"/>
        <v>407.54682445511941</v>
      </c>
      <c r="M139" s="35">
        <f t="shared" si="20"/>
        <v>376.39868204839468</v>
      </c>
      <c r="N139" s="35">
        <f t="shared" si="20"/>
        <v>387.64347803512692</v>
      </c>
      <c r="O139" s="35">
        <f t="shared" si="20"/>
        <v>401.93037639730693</v>
      </c>
      <c r="P139" s="35">
        <f t="shared" si="20"/>
        <v>350.10558837439453</v>
      </c>
      <c r="Q139" s="35">
        <f t="shared" si="20"/>
        <v>319.09486842553383</v>
      </c>
    </row>
    <row r="140" spans="1:17" x14ac:dyDescent="0.25">
      <c r="A140" s="21" t="s">
        <v>57</v>
      </c>
      <c r="B140" s="35">
        <f t="shared" ref="B140:Q140" si="21">IF(B67=0,"",B67/B16*1000)</f>
        <v>1148.6705775748344</v>
      </c>
      <c r="C140" s="35">
        <f t="shared" si="21"/>
        <v>2494.5879857457667</v>
      </c>
      <c r="D140" s="35">
        <f t="shared" si="21"/>
        <v>1165.9636034280775</v>
      </c>
      <c r="E140" s="35">
        <f t="shared" si="21"/>
        <v>1105.9257194348661</v>
      </c>
      <c r="F140" s="35">
        <f t="shared" si="21"/>
        <v>1148.0350816549683</v>
      </c>
      <c r="G140" s="35">
        <f t="shared" si="21"/>
        <v>1207.2981315617626</v>
      </c>
      <c r="H140" s="35">
        <f t="shared" si="21"/>
        <v>996.50356184589828</v>
      </c>
      <c r="I140" s="35">
        <f t="shared" si="21"/>
        <v>932.52343002258999</v>
      </c>
      <c r="J140" s="35">
        <f t="shared" si="21"/>
        <v>935.96061653904349</v>
      </c>
      <c r="K140" s="35">
        <f t="shared" si="21"/>
        <v>973.68817350530787</v>
      </c>
      <c r="L140" s="35">
        <f t="shared" si="21"/>
        <v>983.13165818426489</v>
      </c>
      <c r="M140" s="35">
        <f t="shared" si="21"/>
        <v>1086.1681962487207</v>
      </c>
      <c r="N140" s="35">
        <f t="shared" si="21"/>
        <v>1140.1844274441066</v>
      </c>
      <c r="O140" s="35">
        <f t="shared" si="21"/>
        <v>1158.8628930181906</v>
      </c>
      <c r="P140" s="35">
        <f t="shared" si="21"/>
        <v>974.08014973802938</v>
      </c>
      <c r="Q140" s="35">
        <f t="shared" si="21"/>
        <v>862.61368391549081</v>
      </c>
    </row>
    <row r="141" spans="1:17" x14ac:dyDescent="0.25">
      <c r="A141" s="23" t="s">
        <v>9</v>
      </c>
      <c r="B141" s="37">
        <f t="shared" ref="B141:Q141" si="22">IF(B68=0,"",B68/B17*1000)</f>
        <v>470.47242269323937</v>
      </c>
      <c r="C141" s="37">
        <f t="shared" si="22"/>
        <v>511.0585267991504</v>
      </c>
      <c r="D141" s="37">
        <f t="shared" si="22"/>
        <v>499.63401848697953</v>
      </c>
      <c r="E141" s="37">
        <f t="shared" si="22"/>
        <v>534.83168376185824</v>
      </c>
      <c r="F141" s="37">
        <f t="shared" si="22"/>
        <v>514.87240828679853</v>
      </c>
      <c r="G141" s="37">
        <f t="shared" si="22"/>
        <v>511.63820530028039</v>
      </c>
      <c r="H141" s="37">
        <f t="shared" si="22"/>
        <v>508.70906976203878</v>
      </c>
      <c r="I141" s="37">
        <f t="shared" si="22"/>
        <v>416.97750432250768</v>
      </c>
      <c r="J141" s="37">
        <f t="shared" si="22"/>
        <v>460.78802494326635</v>
      </c>
      <c r="K141" s="37">
        <f t="shared" si="22"/>
        <v>448.19902676652544</v>
      </c>
      <c r="L141" s="37">
        <f t="shared" si="22"/>
        <v>466.30993580072106</v>
      </c>
      <c r="M141" s="37">
        <f t="shared" si="22"/>
        <v>420.74541259436938</v>
      </c>
      <c r="N141" s="37">
        <f t="shared" si="22"/>
        <v>409.44253588912602</v>
      </c>
      <c r="O141" s="37">
        <f t="shared" si="22"/>
        <v>486.90313136003948</v>
      </c>
      <c r="P141" s="37">
        <f t="shared" si="22"/>
        <v>445.86615286630496</v>
      </c>
      <c r="Q141" s="37">
        <f t="shared" si="22"/>
        <v>422.81099481314908</v>
      </c>
    </row>
    <row r="142" spans="1:17" x14ac:dyDescent="0.25">
      <c r="A142" s="21" t="s">
        <v>35</v>
      </c>
      <c r="B142" s="35">
        <f t="shared" ref="B142:Q142" si="23">IF(B69=0,"",B69/B18*1000)</f>
        <v>5139.7209801803965</v>
      </c>
      <c r="C142" s="35">
        <f t="shared" si="23"/>
        <v>4882.392810534031</v>
      </c>
      <c r="D142" s="35">
        <f t="shared" si="23"/>
        <v>4829.1808249478236</v>
      </c>
      <c r="E142" s="35">
        <f t="shared" si="23"/>
        <v>5108.8296441418743</v>
      </c>
      <c r="F142" s="35">
        <f t="shared" si="23"/>
        <v>4926.1155399959998</v>
      </c>
      <c r="G142" s="35">
        <f t="shared" si="23"/>
        <v>5471.3341715203787</v>
      </c>
      <c r="H142" s="35">
        <f t="shared" si="23"/>
        <v>5369.8852167454152</v>
      </c>
      <c r="I142" s="35">
        <f t="shared" si="23"/>
        <v>4735.0702368190505</v>
      </c>
      <c r="J142" s="35">
        <f t="shared" si="23"/>
        <v>5368.4211018900796</v>
      </c>
      <c r="K142" s="35">
        <f t="shared" si="23"/>
        <v>4947.1389171729616</v>
      </c>
      <c r="L142" s="35">
        <f t="shared" si="23"/>
        <v>5079.1779638825001</v>
      </c>
      <c r="M142" s="35">
        <f t="shared" si="23"/>
        <v>4650.9882888223656</v>
      </c>
      <c r="N142" s="35">
        <f t="shared" si="23"/>
        <v>4348.4397142659727</v>
      </c>
      <c r="O142" s="35">
        <f t="shared" si="23"/>
        <v>5025.1996391864477</v>
      </c>
      <c r="P142" s="35">
        <f t="shared" si="23"/>
        <v>4483.1241312807861</v>
      </c>
      <c r="Q142" s="35">
        <f t="shared" si="23"/>
        <v>4264.8286146800992</v>
      </c>
    </row>
    <row r="143" spans="1:17" x14ac:dyDescent="0.25">
      <c r="A143" s="21" t="s">
        <v>56</v>
      </c>
      <c r="B143" s="35">
        <f t="shared" ref="B143:Q143" si="24">IF(B70=0,"",B70/B19*1000)</f>
        <v>592.44045109982665</v>
      </c>
      <c r="C143" s="35">
        <f t="shared" si="24"/>
        <v>544.14736393750286</v>
      </c>
      <c r="D143" s="35">
        <f t="shared" si="24"/>
        <v>540.7714720969575</v>
      </c>
      <c r="E143" s="35">
        <f t="shared" si="24"/>
        <v>561.44991353923319</v>
      </c>
      <c r="F143" s="35">
        <f t="shared" si="24"/>
        <v>545.12775132998559</v>
      </c>
      <c r="G143" s="35">
        <f t="shared" si="24"/>
        <v>602.97789399273552</v>
      </c>
      <c r="H143" s="35">
        <f t="shared" si="24"/>
        <v>586.75825620842477</v>
      </c>
      <c r="I143" s="35">
        <f t="shared" si="24"/>
        <v>525.33974941648228</v>
      </c>
      <c r="J143" s="35">
        <f t="shared" si="24"/>
        <v>587.50447330015754</v>
      </c>
      <c r="K143" s="35">
        <f t="shared" si="24"/>
        <v>546.96213463501454</v>
      </c>
      <c r="L143" s="35">
        <f t="shared" si="24"/>
        <v>565.90466940067529</v>
      </c>
      <c r="M143" s="35">
        <f t="shared" si="24"/>
        <v>518.47674538057822</v>
      </c>
      <c r="N143" s="35">
        <f t="shared" si="24"/>
        <v>487.40973611339507</v>
      </c>
      <c r="O143" s="35">
        <f t="shared" si="24"/>
        <v>569.50810659241438</v>
      </c>
      <c r="P143" s="35">
        <f t="shared" si="24"/>
        <v>517.61405399926923</v>
      </c>
      <c r="Q143" s="35">
        <f t="shared" si="24"/>
        <v>487.93373884268163</v>
      </c>
    </row>
    <row r="144" spans="1:17" x14ac:dyDescent="0.25">
      <c r="A144" s="21" t="s">
        <v>55</v>
      </c>
      <c r="B144" s="35">
        <f t="shared" ref="B144:Q144" si="25">IF(B71=0,"",B71/B20*1000)</f>
        <v>41.596946373277795</v>
      </c>
      <c r="C144" s="35">
        <f t="shared" si="25"/>
        <v>44.018708499981585</v>
      </c>
      <c r="D144" s="35">
        <f t="shared" si="25"/>
        <v>42.299686608233479</v>
      </c>
      <c r="E144" s="35">
        <f t="shared" si="25"/>
        <v>45.554580389986967</v>
      </c>
      <c r="F144" s="35">
        <f t="shared" si="25"/>
        <v>45.677300840174759</v>
      </c>
      <c r="G144" s="35">
        <f t="shared" si="25"/>
        <v>41.55981399269502</v>
      </c>
      <c r="H144" s="35">
        <f t="shared" si="25"/>
        <v>38.664906441474756</v>
      </c>
      <c r="I144" s="35">
        <f t="shared" si="25"/>
        <v>32.376859938214544</v>
      </c>
      <c r="J144" s="35">
        <f t="shared" si="25"/>
        <v>32.818237748897957</v>
      </c>
      <c r="K144" s="35">
        <f t="shared" si="25"/>
        <v>32.115436458080602</v>
      </c>
      <c r="L144" s="35">
        <f t="shared" si="25"/>
        <v>31.820452679251826</v>
      </c>
      <c r="M144" s="35">
        <f t="shared" si="25"/>
        <v>27.796903402284652</v>
      </c>
      <c r="N144" s="35">
        <f t="shared" si="25"/>
        <v>28.604710104971382</v>
      </c>
      <c r="O144" s="35">
        <f t="shared" si="25"/>
        <v>32.573839673518869</v>
      </c>
      <c r="P144" s="35">
        <f t="shared" si="25"/>
        <v>29.787440064472481</v>
      </c>
      <c r="Q144" s="35">
        <f t="shared" si="25"/>
        <v>28.210818160554883</v>
      </c>
    </row>
    <row r="145" spans="1:17" x14ac:dyDescent="0.25">
      <c r="A145" s="20" t="s">
        <v>54</v>
      </c>
      <c r="B145" s="36">
        <f t="shared" ref="B145:Q145" si="26">IF(B72=0,"",B72/B21*1000)</f>
        <v>265.24824278573232</v>
      </c>
      <c r="C145" s="36">
        <f t="shared" si="26"/>
        <v>225.32275339262921</v>
      </c>
      <c r="D145" s="36">
        <f t="shared" si="26"/>
        <v>287.85571032381648</v>
      </c>
      <c r="E145" s="36">
        <f t="shared" si="26"/>
        <v>279.17488498570469</v>
      </c>
      <c r="F145" s="36">
        <f t="shared" si="26"/>
        <v>273.67381796662613</v>
      </c>
      <c r="G145" s="36">
        <f t="shared" si="26"/>
        <v>233.11625944517451</v>
      </c>
      <c r="H145" s="36">
        <f t="shared" si="26"/>
        <v>199.5114600908345</v>
      </c>
      <c r="I145" s="36">
        <f t="shared" si="26"/>
        <v>220.81997547076131</v>
      </c>
      <c r="J145" s="36">
        <f t="shared" si="26"/>
        <v>193.73963717378373</v>
      </c>
      <c r="K145" s="36">
        <f t="shared" si="26"/>
        <v>158.93047393265101</v>
      </c>
      <c r="L145" s="36">
        <f t="shared" si="26"/>
        <v>162.87538647567425</v>
      </c>
      <c r="M145" s="36">
        <f t="shared" si="26"/>
        <v>172.73265491320424</v>
      </c>
      <c r="N145" s="36">
        <f t="shared" si="26"/>
        <v>168.22077084333813</v>
      </c>
      <c r="O145" s="36">
        <f t="shared" si="26"/>
        <v>164.36299878441432</v>
      </c>
      <c r="P145" s="36">
        <f t="shared" si="26"/>
        <v>156.96523330249468</v>
      </c>
      <c r="Q145" s="36">
        <f t="shared" si="26"/>
        <v>149.19340426028006</v>
      </c>
    </row>
    <row r="146" spans="1:17" x14ac:dyDescent="0.25">
      <c r="A146" s="18" t="s">
        <v>53</v>
      </c>
      <c r="B146" s="35">
        <f t="shared" ref="B146:Q146" si="27">IF(B73=0,"",B73/B22*1000)</f>
        <v>165.42775530062323</v>
      </c>
      <c r="C146" s="35">
        <f t="shared" si="27"/>
        <v>148.84736229935433</v>
      </c>
      <c r="D146" s="35">
        <f t="shared" si="27"/>
        <v>124.68866728145372</v>
      </c>
      <c r="E146" s="35">
        <f t="shared" si="27"/>
        <v>103.78532667591666</v>
      </c>
      <c r="F146" s="35">
        <f t="shared" si="27"/>
        <v>88.559141489730195</v>
      </c>
      <c r="G146" s="35">
        <f t="shared" si="27"/>
        <v>94.117857172843514</v>
      </c>
      <c r="H146" s="35">
        <f t="shared" si="27"/>
        <v>87.312701592420453</v>
      </c>
      <c r="I146" s="35">
        <f t="shared" si="27"/>
        <v>95.547413539232721</v>
      </c>
      <c r="J146" s="35">
        <f t="shared" si="27"/>
        <v>92.8621491782704</v>
      </c>
      <c r="K146" s="35">
        <f t="shared" si="27"/>
        <v>63.604555501244846</v>
      </c>
      <c r="L146" s="35">
        <f t="shared" si="27"/>
        <v>72.539809161537917</v>
      </c>
      <c r="M146" s="35">
        <f t="shared" si="27"/>
        <v>56.860160250735973</v>
      </c>
      <c r="N146" s="35">
        <f t="shared" si="27"/>
        <v>54.498134515564836</v>
      </c>
      <c r="O146" s="35">
        <f t="shared" si="27"/>
        <v>63.709200587592541</v>
      </c>
      <c r="P146" s="35">
        <f t="shared" si="27"/>
        <v>54.776293049469999</v>
      </c>
      <c r="Q146" s="35">
        <f t="shared" si="27"/>
        <v>49.12296817304302</v>
      </c>
    </row>
    <row r="147" spans="1:17" x14ac:dyDescent="0.25">
      <c r="A147" s="18" t="s">
        <v>52</v>
      </c>
      <c r="B147" s="35">
        <f t="shared" ref="B147:Q147" si="28">IF(B74=0,"",B74/B23*1000)</f>
        <v>116.21251036210461</v>
      </c>
      <c r="C147" s="35">
        <f t="shared" si="28"/>
        <v>117.92608709634906</v>
      </c>
      <c r="D147" s="35">
        <f t="shared" si="28"/>
        <v>106.57566061931772</v>
      </c>
      <c r="E147" s="35">
        <f t="shared" si="28"/>
        <v>94.177970821847182</v>
      </c>
      <c r="F147" s="35">
        <f t="shared" si="28"/>
        <v>85.704180998216927</v>
      </c>
      <c r="G147" s="35">
        <f t="shared" si="28"/>
        <v>81.423583047712015</v>
      </c>
      <c r="H147" s="35">
        <f t="shared" si="28"/>
        <v>71.756645092668933</v>
      </c>
      <c r="I147" s="35">
        <f t="shared" si="28"/>
        <v>68.023355404256108</v>
      </c>
      <c r="J147" s="35">
        <f t="shared" si="28"/>
        <v>57.958150076096956</v>
      </c>
      <c r="K147" s="35">
        <f t="shared" si="28"/>
        <v>45.471971974614235</v>
      </c>
      <c r="L147" s="35">
        <f t="shared" si="28"/>
        <v>53.818308687776977</v>
      </c>
      <c r="M147" s="35">
        <f t="shared" si="28"/>
        <v>50.286550878638934</v>
      </c>
      <c r="N147" s="35">
        <f t="shared" si="28"/>
        <v>48.513177491277254</v>
      </c>
      <c r="O147" s="35">
        <f t="shared" si="28"/>
        <v>54.476861750209359</v>
      </c>
      <c r="P147" s="35">
        <f t="shared" si="28"/>
        <v>49.620169110277587</v>
      </c>
      <c r="Q147" s="35">
        <f t="shared" si="28"/>
        <v>46.978346794751417</v>
      </c>
    </row>
    <row r="148" spans="1:17" x14ac:dyDescent="0.25">
      <c r="A148" s="18" t="s">
        <v>51</v>
      </c>
      <c r="B148" s="35">
        <f t="shared" ref="B148:Q148" si="29">IF(B75=0,"",B75/B24*1000)</f>
        <v>150.15654630396426</v>
      </c>
      <c r="C148" s="35">
        <f t="shared" si="29"/>
        <v>156.76988668073471</v>
      </c>
      <c r="D148" s="35">
        <f t="shared" si="29"/>
        <v>168.8195357820357</v>
      </c>
      <c r="E148" s="35">
        <f t="shared" si="29"/>
        <v>147.48681033351164</v>
      </c>
      <c r="F148" s="35">
        <f t="shared" si="29"/>
        <v>133.89468976993416</v>
      </c>
      <c r="G148" s="35">
        <f t="shared" si="29"/>
        <v>125.64815930724613</v>
      </c>
      <c r="H148" s="35">
        <f t="shared" si="29"/>
        <v>100.70482723945035</v>
      </c>
      <c r="I148" s="35">
        <f t="shared" si="29"/>
        <v>86.296102491357246</v>
      </c>
      <c r="J148" s="35">
        <f t="shared" si="29"/>
        <v>74.865563211387737</v>
      </c>
      <c r="K148" s="35">
        <f t="shared" si="29"/>
        <v>57.762758473563217</v>
      </c>
      <c r="L148" s="35">
        <f t="shared" si="29"/>
        <v>61.617971953640392</v>
      </c>
      <c r="M148" s="35">
        <f t="shared" si="29"/>
        <v>51.175526091517305</v>
      </c>
      <c r="N148" s="35">
        <f t="shared" si="29"/>
        <v>49.828010490204001</v>
      </c>
      <c r="O148" s="35">
        <f t="shared" si="29"/>
        <v>56.117640510194974</v>
      </c>
      <c r="P148" s="35">
        <f t="shared" si="29"/>
        <v>54.678614525183932</v>
      </c>
      <c r="Q148" s="35">
        <f t="shared" si="29"/>
        <v>48.446655653791311</v>
      </c>
    </row>
    <row r="149" spans="1:17" x14ac:dyDescent="0.25">
      <c r="A149" s="18" t="s">
        <v>50</v>
      </c>
      <c r="B149" s="35">
        <f t="shared" ref="B149:Q149" si="30">IF(B76=0,"",B76/B25*1000)</f>
        <v>367.32197894540877</v>
      </c>
      <c r="C149" s="35">
        <f t="shared" si="30"/>
        <v>427.24419687434448</v>
      </c>
      <c r="D149" s="35">
        <f t="shared" si="30"/>
        <v>463.15088727021327</v>
      </c>
      <c r="E149" s="35">
        <f t="shared" si="30"/>
        <v>397.58381034401327</v>
      </c>
      <c r="F149" s="35">
        <f t="shared" si="30"/>
        <v>367.76741320358002</v>
      </c>
      <c r="G149" s="35">
        <f t="shared" si="30"/>
        <v>408.228443029966</v>
      </c>
      <c r="H149" s="35">
        <f t="shared" si="30"/>
        <v>374.84037638529412</v>
      </c>
      <c r="I149" s="35">
        <f t="shared" si="30"/>
        <v>283.61249313847173</v>
      </c>
      <c r="J149" s="35">
        <f t="shared" si="30"/>
        <v>336.43475456045081</v>
      </c>
      <c r="K149" s="35">
        <f t="shared" si="30"/>
        <v>314.35404975797832</v>
      </c>
      <c r="L149" s="35">
        <f t="shared" si="30"/>
        <v>352.68148874974787</v>
      </c>
      <c r="M149" s="35">
        <f t="shared" si="30"/>
        <v>346.71269565928884</v>
      </c>
      <c r="N149" s="35">
        <f t="shared" si="30"/>
        <v>345.03548612891365</v>
      </c>
      <c r="O149" s="35">
        <f t="shared" si="30"/>
        <v>380.13080061349905</v>
      </c>
      <c r="P149" s="35">
        <f t="shared" si="30"/>
        <v>337.72597961735488</v>
      </c>
      <c r="Q149" s="35">
        <f t="shared" si="30"/>
        <v>345.72516982015554</v>
      </c>
    </row>
    <row r="150" spans="1:17" x14ac:dyDescent="0.25">
      <c r="A150" s="16" t="s">
        <v>49</v>
      </c>
      <c r="B150" s="34">
        <f t="shared" ref="B150:Q150" si="31">IF(B77=0,"",B77/B26*1000)</f>
        <v>280.2964352995902</v>
      </c>
      <c r="C150" s="34">
        <f t="shared" si="31"/>
        <v>253.60352866379245</v>
      </c>
      <c r="D150" s="34">
        <f t="shared" si="31"/>
        <v>234.31507186470844</v>
      </c>
      <c r="E150" s="34">
        <f t="shared" si="31"/>
        <v>216.83825527609682</v>
      </c>
      <c r="F150" s="34">
        <f t="shared" si="31"/>
        <v>201.97235473532444</v>
      </c>
      <c r="G150" s="34">
        <f t="shared" si="31"/>
        <v>188.74028964150557</v>
      </c>
      <c r="H150" s="34">
        <f t="shared" si="31"/>
        <v>189.33919238065585</v>
      </c>
      <c r="I150" s="34">
        <f t="shared" si="31"/>
        <v>172.44476045888965</v>
      </c>
      <c r="J150" s="34">
        <f t="shared" si="31"/>
        <v>165.66770291182303</v>
      </c>
      <c r="K150" s="34">
        <f t="shared" si="31"/>
        <v>131.3920556021194</v>
      </c>
      <c r="L150" s="34">
        <f t="shared" si="31"/>
        <v>151.92551434580443</v>
      </c>
      <c r="M150" s="34">
        <f t="shared" si="31"/>
        <v>157.26443870916418</v>
      </c>
      <c r="N150" s="34">
        <f t="shared" si="31"/>
        <v>142.86303347889444</v>
      </c>
      <c r="O150" s="34">
        <f t="shared" si="31"/>
        <v>150.2749659071923</v>
      </c>
      <c r="P150" s="34">
        <f t="shared" si="31"/>
        <v>136.64328394757734</v>
      </c>
      <c r="Q150" s="34">
        <f t="shared" si="31"/>
        <v>129.23872906632539</v>
      </c>
    </row>
    <row r="151" spans="1:17" x14ac:dyDescent="0.25">
      <c r="A151" s="33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</row>
    <row r="152" spans="1:17" x14ac:dyDescent="0.25">
      <c r="A152" s="31" t="s">
        <v>60</v>
      </c>
      <c r="B152" s="30">
        <f t="shared" ref="B152:Q152" si="32">IF(B50=0,"",B97/B50)</f>
        <v>3.6242994879293406</v>
      </c>
      <c r="C152" s="30">
        <f t="shared" si="32"/>
        <v>3.4929588605360431</v>
      </c>
      <c r="D152" s="30">
        <f t="shared" si="32"/>
        <v>3.3824733929255406</v>
      </c>
      <c r="E152" s="30">
        <f t="shared" si="32"/>
        <v>3.3134053791545677</v>
      </c>
      <c r="F152" s="30">
        <f t="shared" si="32"/>
        <v>3.4768384027321129</v>
      </c>
      <c r="G152" s="30">
        <f t="shared" si="32"/>
        <v>3.3361733902033404</v>
      </c>
      <c r="H152" s="30">
        <f t="shared" si="32"/>
        <v>3.4354090358679374</v>
      </c>
      <c r="I152" s="30">
        <f t="shared" si="32"/>
        <v>3.5483375133420423</v>
      </c>
      <c r="J152" s="30">
        <f t="shared" si="32"/>
        <v>3.5153805820997595</v>
      </c>
      <c r="K152" s="30">
        <f t="shared" si="32"/>
        <v>3.3037220348290264</v>
      </c>
      <c r="L152" s="30">
        <f t="shared" si="32"/>
        <v>3.3354008890778979</v>
      </c>
      <c r="M152" s="30">
        <f t="shared" si="32"/>
        <v>3.430862922745114</v>
      </c>
      <c r="N152" s="30">
        <f t="shared" si="32"/>
        <v>3.3138541447136243</v>
      </c>
      <c r="O152" s="30">
        <f t="shared" si="32"/>
        <v>3.1606494449206735</v>
      </c>
      <c r="P152" s="30">
        <f t="shared" si="32"/>
        <v>3.2532149625156657</v>
      </c>
      <c r="Q152" s="30">
        <f t="shared" si="32"/>
        <v>3.1968376957674431</v>
      </c>
    </row>
    <row r="153" spans="1:17" x14ac:dyDescent="0.25">
      <c r="A153" s="29" t="s">
        <v>13</v>
      </c>
      <c r="B153" s="28">
        <f>ISI!B64</f>
        <v>4.3493210000522335</v>
      </c>
      <c r="C153" s="28">
        <f>ISI!C64</f>
        <v>4.2611806905010621</v>
      </c>
      <c r="D153" s="28">
        <f>ISI!D64</f>
        <v>4.2552144398113478</v>
      </c>
      <c r="E153" s="28">
        <f>ISI!E64</f>
        <v>4.261312258582457</v>
      </c>
      <c r="F153" s="28">
        <f>ISI!F64</f>
        <v>4.3663668219341263</v>
      </c>
      <c r="G153" s="28">
        <f>ISI!G64</f>
        <v>4.1217614551219413</v>
      </c>
      <c r="H153" s="28">
        <f>ISI!H64</f>
        <v>4.1606064773285123</v>
      </c>
      <c r="I153" s="28">
        <f>ISI!I64</f>
        <v>4.4216151914288773</v>
      </c>
      <c r="J153" s="28">
        <f>ISI!J64</f>
        <v>4.0550309491800229</v>
      </c>
      <c r="K153" s="28">
        <f>ISI!K64</f>
        <v>3.6695556734646892</v>
      </c>
      <c r="L153" s="28">
        <f>ISI!L64</f>
        <v>3.6507871137014978</v>
      </c>
      <c r="M153" s="28">
        <f>ISI!M64</f>
        <v>3.619671832298855</v>
      </c>
      <c r="N153" s="28">
        <f>ISI!N64</f>
        <v>3.6252096003458258</v>
      </c>
      <c r="O153" s="28">
        <f>ISI!O64</f>
        <v>3.6503387066477506</v>
      </c>
      <c r="P153" s="28">
        <f>ISI!P64</f>
        <v>3.792091396320409</v>
      </c>
      <c r="Q153" s="28">
        <f>ISI!Q64</f>
        <v>3.6735431190930878</v>
      </c>
    </row>
    <row r="154" spans="1:17" x14ac:dyDescent="0.25">
      <c r="A154" s="21" t="s">
        <v>46</v>
      </c>
      <c r="B154" s="17">
        <f>ISI!B65</f>
        <v>4.6869981180024789</v>
      </c>
      <c r="C154" s="17">
        <f>ISI!C65</f>
        <v>4.5979280815873906</v>
      </c>
      <c r="D154" s="17">
        <f>ISI!D65</f>
        <v>4.6097862944594228</v>
      </c>
      <c r="E154" s="17">
        <f>ISI!E65</f>
        <v>4.6527039511705013</v>
      </c>
      <c r="F154" s="17">
        <f>ISI!F65</f>
        <v>4.776351955356394</v>
      </c>
      <c r="G154" s="17">
        <f>ISI!G65</f>
        <v>4.6500482459911989</v>
      </c>
      <c r="H154" s="17">
        <f>ISI!H65</f>
        <v>4.7165847451955809</v>
      </c>
      <c r="I154" s="17">
        <f>ISI!I65</f>
        <v>4.9953339011953748</v>
      </c>
      <c r="J154" s="17">
        <f>ISI!J65</f>
        <v>4.7417748420764791</v>
      </c>
      <c r="K154" s="17">
        <f>ISI!K65</f>
        <v>4.5141475288867436</v>
      </c>
      <c r="L154" s="17">
        <f>ISI!L65</f>
        <v>4.3828476462865575</v>
      </c>
      <c r="M154" s="17">
        <f>ISI!M65</f>
        <v>4.3336277948646273</v>
      </c>
      <c r="N154" s="17">
        <f>ISI!N65</f>
        <v>4.3067155295268655</v>
      </c>
      <c r="O154" s="17">
        <f>ISI!O65</f>
        <v>4.2266561821099167</v>
      </c>
      <c r="P154" s="17">
        <f>ISI!P65</f>
        <v>4.3097119328464268</v>
      </c>
      <c r="Q154" s="17">
        <f>ISI!Q65</f>
        <v>4.216149557212761</v>
      </c>
    </row>
    <row r="155" spans="1:17" x14ac:dyDescent="0.25">
      <c r="A155" s="21" t="s">
        <v>45</v>
      </c>
      <c r="B155" s="17">
        <f>ISI!B66</f>
        <v>1.1380346414302609</v>
      </c>
      <c r="C155" s="17">
        <f>ISI!C66</f>
        <v>1.1216112933102611</v>
      </c>
      <c r="D155" s="17">
        <f>ISI!D66</f>
        <v>0.81532865737350924</v>
      </c>
      <c r="E155" s="17">
        <f>ISI!E66</f>
        <v>0.90622619317066266</v>
      </c>
      <c r="F155" s="17">
        <f>ISI!F66</f>
        <v>1.1806409752914986</v>
      </c>
      <c r="G155" s="17">
        <f>ISI!G66</f>
        <v>0.95570037696701049</v>
      </c>
      <c r="H155" s="17">
        <f>ISI!H66</f>
        <v>1.0833228652833571</v>
      </c>
      <c r="I155" s="17">
        <f>ISI!I66</f>
        <v>1.1064735041778968</v>
      </c>
      <c r="J155" s="17">
        <f>ISI!J66</f>
        <v>0.86406338942781147</v>
      </c>
      <c r="K155" s="17">
        <f>ISI!K66</f>
        <v>0.86862558446737004</v>
      </c>
      <c r="L155" s="17">
        <f>ISI!L66</f>
        <v>0.7593777627161129</v>
      </c>
      <c r="M155" s="17">
        <f>ISI!M66</f>
        <v>0.7914125998702809</v>
      </c>
      <c r="N155" s="17">
        <f>ISI!N66</f>
        <v>0.81135646363515668</v>
      </c>
      <c r="O155" s="17">
        <f>ISI!O66</f>
        <v>0.78821366494417211</v>
      </c>
      <c r="P155" s="17">
        <f>ISI!P66</f>
        <v>0.81695788072208131</v>
      </c>
      <c r="Q155" s="17">
        <f>ISI!Q66</f>
        <v>0.75678796976396112</v>
      </c>
    </row>
    <row r="156" spans="1:17" x14ac:dyDescent="0.25">
      <c r="A156" s="23" t="s">
        <v>12</v>
      </c>
      <c r="B156" s="22">
        <f>NFM!B95</f>
        <v>2.4209436054827398</v>
      </c>
      <c r="C156" s="22">
        <f>NFM!C95</f>
        <v>2.4845648933745879</v>
      </c>
      <c r="D156" s="22">
        <f>NFM!D95</f>
        <v>2.4718539792450418</v>
      </c>
      <c r="E156" s="22">
        <f>NFM!E95</f>
        <v>2.3667650963333746</v>
      </c>
      <c r="F156" s="22">
        <f>NFM!F95</f>
        <v>2.1005399946240848</v>
      </c>
      <c r="G156" s="22">
        <f>NFM!G95</f>
        <v>1.6831883210843905</v>
      </c>
      <c r="H156" s="22">
        <f>NFM!H95</f>
        <v>1.6903655393584034</v>
      </c>
      <c r="I156" s="22">
        <f>NFM!I95</f>
        <v>1.7963126967943115</v>
      </c>
      <c r="J156" s="22">
        <f>NFM!J95</f>
        <v>2.0704145323642322</v>
      </c>
      <c r="K156" s="22">
        <f>NFM!K95</f>
        <v>1.9257541571913448</v>
      </c>
      <c r="L156" s="22">
        <f>NFM!L95</f>
        <v>2.1499631979580967</v>
      </c>
      <c r="M156" s="22">
        <f>NFM!M95</f>
        <v>2.120545180856912</v>
      </c>
      <c r="N156" s="22">
        <f>NFM!N95</f>
        <v>2.1981359462703183</v>
      </c>
      <c r="O156" s="22">
        <f>NFM!O95</f>
        <v>2.203682532264498</v>
      </c>
      <c r="P156" s="22">
        <f>NFM!P95</f>
        <v>2.1987569527586284</v>
      </c>
      <c r="Q156" s="22">
        <f>NFM!Q95</f>
        <v>2.1936594331749872</v>
      </c>
    </row>
    <row r="157" spans="1:17" x14ac:dyDescent="0.25">
      <c r="A157" s="21" t="s">
        <v>44</v>
      </c>
      <c r="B157" s="17" t="str">
        <f>NFM!B96</f>
        <v/>
      </c>
      <c r="C157" s="17" t="str">
        <f>NFM!C96</f>
        <v/>
      </c>
      <c r="D157" s="17" t="str">
        <f>NFM!D96</f>
        <v/>
      </c>
      <c r="E157" s="17" t="str">
        <f>NFM!E96</f>
        <v/>
      </c>
      <c r="F157" s="17" t="str">
        <f>NFM!F96</f>
        <v/>
      </c>
      <c r="G157" s="17" t="str">
        <f>NFM!G96</f>
        <v/>
      </c>
      <c r="H157" s="17" t="str">
        <f>NFM!H96</f>
        <v/>
      </c>
      <c r="I157" s="17" t="str">
        <f>NFM!I96</f>
        <v/>
      </c>
      <c r="J157" s="17" t="str">
        <f>NFM!J96</f>
        <v/>
      </c>
      <c r="K157" s="17" t="str">
        <f>NFM!K96</f>
        <v/>
      </c>
      <c r="L157" s="17" t="str">
        <f>NFM!L96</f>
        <v/>
      </c>
      <c r="M157" s="17" t="str">
        <f>NFM!M96</f>
        <v/>
      </c>
      <c r="N157" s="17" t="str">
        <f>NFM!N96</f>
        <v/>
      </c>
      <c r="O157" s="17" t="str">
        <f>NFM!O96</f>
        <v/>
      </c>
      <c r="P157" s="17" t="str">
        <f>NFM!P96</f>
        <v/>
      </c>
      <c r="Q157" s="17" t="str">
        <f>NFM!Q96</f>
        <v/>
      </c>
    </row>
    <row r="158" spans="1:17" x14ac:dyDescent="0.25">
      <c r="A158" s="21" t="s">
        <v>59</v>
      </c>
      <c r="B158" s="17">
        <f>NFM!B97</f>
        <v>1.500647704067833</v>
      </c>
      <c r="C158" s="17">
        <f>NFM!C97</f>
        <v>1.5852484892226459</v>
      </c>
      <c r="D158" s="17">
        <f>NFM!D97</f>
        <v>1.6675593475670505</v>
      </c>
      <c r="E158" s="17">
        <f>NFM!E97</f>
        <v>1.7184122665147525</v>
      </c>
      <c r="F158" s="17">
        <f>NFM!F97</f>
        <v>1.8100912715943849</v>
      </c>
      <c r="G158" s="17">
        <f>NFM!G97</f>
        <v>1.4280139624585579</v>
      </c>
      <c r="H158" s="17">
        <f>NFM!H97</f>
        <v>1.3966034491161206</v>
      </c>
      <c r="I158" s="17">
        <f>NFM!I97</f>
        <v>1.4027370325113746</v>
      </c>
      <c r="J158" s="17">
        <f>NFM!J97</f>
        <v>1.5254090032854961</v>
      </c>
      <c r="K158" s="17">
        <f>NFM!K97</f>
        <v>1.1607501383442183</v>
      </c>
      <c r="L158" s="17">
        <f>NFM!L97</f>
        <v>1.4473757766819366</v>
      </c>
      <c r="M158" s="17">
        <f>NFM!M97</f>
        <v>1.4201606432231078</v>
      </c>
      <c r="N158" s="17">
        <f>NFM!N97</f>
        <v>1.4002584219538723</v>
      </c>
      <c r="O158" s="17">
        <f>NFM!O97</f>
        <v>1.3901152014216644</v>
      </c>
      <c r="P158" s="17">
        <f>NFM!P97</f>
        <v>1.4723443221605814</v>
      </c>
      <c r="Q158" s="17">
        <f>NFM!Q97</f>
        <v>1.4933706102171513</v>
      </c>
    </row>
    <row r="159" spans="1:17" x14ac:dyDescent="0.25">
      <c r="A159" s="27" t="s">
        <v>43</v>
      </c>
      <c r="B159" s="26">
        <f>NFM!B98</f>
        <v>1.5014193651206167</v>
      </c>
      <c r="C159" s="26">
        <f>NFM!C98</f>
        <v>1.5883143912870938</v>
      </c>
      <c r="D159" s="26">
        <f>NFM!D98</f>
        <v>1.6708405095851597</v>
      </c>
      <c r="E159" s="26">
        <f>NFM!E98</f>
        <v>1.7263542109210954</v>
      </c>
      <c r="F159" s="26">
        <f>NFM!F98</f>
        <v>1.8256620465544318</v>
      </c>
      <c r="G159" s="26">
        <f>NFM!G98</f>
        <v>1.4414263907629079</v>
      </c>
      <c r="H159" s="26">
        <f>NFM!H98</f>
        <v>1.4149308608315436</v>
      </c>
      <c r="I159" s="26">
        <f>NFM!I98</f>
        <v>1.416673813589959</v>
      </c>
      <c r="J159" s="26">
        <f>NFM!J98</f>
        <v>1.5344429572308036</v>
      </c>
      <c r="K159" s="26" t="str">
        <f>NFM!K98</f>
        <v/>
      </c>
      <c r="L159" s="26" t="str">
        <f>NFM!L98</f>
        <v/>
      </c>
      <c r="M159" s="26" t="str">
        <f>NFM!M98</f>
        <v/>
      </c>
      <c r="N159" s="26" t="str">
        <f>NFM!N98</f>
        <v/>
      </c>
      <c r="O159" s="26" t="str">
        <f>NFM!O98</f>
        <v/>
      </c>
      <c r="P159" s="26" t="str">
        <f>NFM!P98</f>
        <v/>
      </c>
      <c r="Q159" s="26" t="str">
        <f>NFM!Q98</f>
        <v/>
      </c>
    </row>
    <row r="160" spans="1:17" x14ac:dyDescent="0.25">
      <c r="A160" s="25" t="s">
        <v>344</v>
      </c>
      <c r="B160" s="24">
        <f>NFM!B99</f>
        <v>1.4377613473339563</v>
      </c>
      <c r="C160" s="24">
        <f>NFM!C99</f>
        <v>1.4554034721503937</v>
      </c>
      <c r="D160" s="24">
        <f>NFM!D99</f>
        <v>1.5117728616073765</v>
      </c>
      <c r="E160" s="24">
        <f>NFM!E99</f>
        <v>1.4345357226648161</v>
      </c>
      <c r="F160" s="24">
        <f>NFM!F99</f>
        <v>1.2996543761304964</v>
      </c>
      <c r="G160" s="24">
        <f>NFM!G99</f>
        <v>0.84717341001139435</v>
      </c>
      <c r="H160" s="24">
        <f>NFM!H99</f>
        <v>0.88696599861107939</v>
      </c>
      <c r="I160" s="24">
        <f>NFM!I99</f>
        <v>1.0806937864280011</v>
      </c>
      <c r="J160" s="24">
        <f>NFM!J99</f>
        <v>1.3077680105420413</v>
      </c>
      <c r="K160" s="24">
        <f>NFM!K99</f>
        <v>1.1607501383442183</v>
      </c>
      <c r="L160" s="24">
        <f>NFM!L99</f>
        <v>1.4473757766819366</v>
      </c>
      <c r="M160" s="24">
        <f>NFM!M99</f>
        <v>1.4201606432231078</v>
      </c>
      <c r="N160" s="24">
        <f>NFM!N99</f>
        <v>1.4002584219538723</v>
      </c>
      <c r="O160" s="24">
        <f>NFM!O99</f>
        <v>1.3901152014216644</v>
      </c>
      <c r="P160" s="24">
        <f>NFM!P99</f>
        <v>1.4723443221605814</v>
      </c>
      <c r="Q160" s="24">
        <f>NFM!Q99</f>
        <v>1.4933706102171513</v>
      </c>
    </row>
    <row r="161" spans="1:17" x14ac:dyDescent="0.25">
      <c r="A161" s="21" t="s">
        <v>42</v>
      </c>
      <c r="B161" s="17">
        <f>NFM!B100</f>
        <v>2.5480699420409669</v>
      </c>
      <c r="C161" s="17">
        <f>NFM!C100</f>
        <v>2.6024039503350238</v>
      </c>
      <c r="D161" s="17">
        <f>NFM!D100</f>
        <v>2.5887922091644713</v>
      </c>
      <c r="E161" s="17">
        <f>NFM!E100</f>
        <v>2.4544970302572229</v>
      </c>
      <c r="F161" s="17">
        <f>NFM!F100</f>
        <v>2.1386651386043805</v>
      </c>
      <c r="G161" s="17">
        <f>NFM!G100</f>
        <v>1.7232348273949762</v>
      </c>
      <c r="H161" s="17">
        <f>NFM!H100</f>
        <v>1.7401288473894194</v>
      </c>
      <c r="I161" s="17">
        <f>NFM!I100</f>
        <v>1.8606346297164922</v>
      </c>
      <c r="J161" s="17">
        <f>NFM!J100</f>
        <v>2.1510753197267176</v>
      </c>
      <c r="K161" s="17">
        <f>NFM!K100</f>
        <v>1.9302090454828078</v>
      </c>
      <c r="L161" s="17">
        <f>NFM!L100</f>
        <v>2.1535684844370073</v>
      </c>
      <c r="M161" s="17">
        <f>NFM!M100</f>
        <v>2.1235709157425897</v>
      </c>
      <c r="N161" s="17">
        <f>NFM!N100</f>
        <v>2.2009088137663997</v>
      </c>
      <c r="O161" s="17">
        <f>NFM!O100</f>
        <v>2.2043700209527319</v>
      </c>
      <c r="P161" s="17">
        <f>NFM!P100</f>
        <v>2.1998537218380352</v>
      </c>
      <c r="Q161" s="17">
        <f>NFM!Q100</f>
        <v>2.195337618925433</v>
      </c>
    </row>
    <row r="162" spans="1:17" x14ac:dyDescent="0.25">
      <c r="A162" s="23" t="s">
        <v>11</v>
      </c>
      <c r="B162" s="22">
        <f>CHI!B99</f>
        <v>3.2464449683280625</v>
      </c>
      <c r="C162" s="22">
        <f>CHI!C99</f>
        <v>3.3122001122376239</v>
      </c>
      <c r="D162" s="22">
        <f>CHI!D99</f>
        <v>3.097106306793465</v>
      </c>
      <c r="E162" s="22">
        <f>CHI!E99</f>
        <v>2.9244939106746286</v>
      </c>
      <c r="F162" s="22">
        <f>CHI!F99</f>
        <v>3.5322049471519814</v>
      </c>
      <c r="G162" s="22">
        <f>CHI!G99</f>
        <v>3.5666141422018649</v>
      </c>
      <c r="H162" s="22">
        <f>CHI!H99</f>
        <v>3.6237598118436467</v>
      </c>
      <c r="I162" s="22">
        <f>CHI!I99</f>
        <v>3.6378762858809419</v>
      </c>
      <c r="J162" s="22">
        <f>CHI!J99</f>
        <v>4.1990618774490116</v>
      </c>
      <c r="K162" s="22">
        <f>CHI!K99</f>
        <v>3.8198420284249894</v>
      </c>
      <c r="L162" s="22">
        <f>CHI!L99</f>
        <v>4.0326368707754261</v>
      </c>
      <c r="M162" s="22">
        <f>CHI!M99</f>
        <v>4.1302379391163919</v>
      </c>
      <c r="N162" s="22">
        <f>CHI!N99</f>
        <v>4.156574303311138</v>
      </c>
      <c r="O162" s="22">
        <f>CHI!O99</f>
        <v>4.1564013446844896</v>
      </c>
      <c r="P162" s="22">
        <f>CHI!P99</f>
        <v>4.2546250918862967</v>
      </c>
      <c r="Q162" s="22">
        <f>CHI!Q99</f>
        <v>4.3751995277056972</v>
      </c>
    </row>
    <row r="163" spans="1:17" x14ac:dyDescent="0.25">
      <c r="A163" s="21" t="s">
        <v>58</v>
      </c>
      <c r="B163" s="17">
        <f>CHI!B100</f>
        <v>3.502463328457027</v>
      </c>
      <c r="C163" s="17">
        <f>CHI!C100</f>
        <v>3.6003809925011745</v>
      </c>
      <c r="D163" s="17">
        <f>CHI!D100</f>
        <v>3.3463865903712131</v>
      </c>
      <c r="E163" s="17">
        <f>CHI!E100</f>
        <v>3.1239514765460537</v>
      </c>
      <c r="F163" s="17">
        <f>CHI!F100</f>
        <v>3.9876512528256556</v>
      </c>
      <c r="G163" s="17">
        <f>CHI!G100</f>
        <v>4.0805056804837765</v>
      </c>
      <c r="H163" s="17">
        <f>CHI!H100</f>
        <v>4.196637709387125</v>
      </c>
      <c r="I163" s="17">
        <f>CHI!I100</f>
        <v>4.1889595114027633</v>
      </c>
      <c r="J163" s="17">
        <f>CHI!J100</f>
        <v>4.8547002817044858</v>
      </c>
      <c r="K163" s="17">
        <f>CHI!K100</f>
        <v>4.7203131907310096</v>
      </c>
      <c r="L163" s="17">
        <f>CHI!L100</f>
        <v>4.9566630942546324</v>
      </c>
      <c r="M163" s="17">
        <f>CHI!M100</f>
        <v>4.6724102086467365</v>
      </c>
      <c r="N163" s="17">
        <f>CHI!N100</f>
        <v>4.4083982230604883</v>
      </c>
      <c r="O163" s="17">
        <f>CHI!O100</f>
        <v>4.4508896405956424</v>
      </c>
      <c r="P163" s="17">
        <f>CHI!P100</f>
        <v>4.5647305261491384</v>
      </c>
      <c r="Q163" s="17">
        <f>CHI!Q100</f>
        <v>5.0244141785970662</v>
      </c>
    </row>
    <row r="164" spans="1:17" x14ac:dyDescent="0.25">
      <c r="A164" s="21" t="s">
        <v>40</v>
      </c>
      <c r="B164" s="17">
        <f>CHI!B101</f>
        <v>2.0042637954554516</v>
      </c>
      <c r="C164" s="17">
        <f>CHI!C101</f>
        <v>1.7177904748707866</v>
      </c>
      <c r="D164" s="17">
        <f>CHI!D101</f>
        <v>1.7819774611394918</v>
      </c>
      <c r="E164" s="17">
        <f>CHI!E101</f>
        <v>1.9032124668164556</v>
      </c>
      <c r="F164" s="17">
        <f>CHI!F101</f>
        <v>1.5417581255743653</v>
      </c>
      <c r="G164" s="17">
        <f>CHI!G101</f>
        <v>1.3720340310468586</v>
      </c>
      <c r="H164" s="17">
        <f>CHI!H101</f>
        <v>1.2916553259297354</v>
      </c>
      <c r="I164" s="17">
        <f>CHI!I101</f>
        <v>1.2667585742889338</v>
      </c>
      <c r="J164" s="17">
        <f>CHI!J101</f>
        <v>1.4515407576045667</v>
      </c>
      <c r="K164" s="17">
        <f>CHI!K101</f>
        <v>1.4569827625807783</v>
      </c>
      <c r="L164" s="17">
        <f>CHI!L101</f>
        <v>1.6111144460102802</v>
      </c>
      <c r="M164" s="17">
        <f>CHI!M101</f>
        <v>1.5776947997616966</v>
      </c>
      <c r="N164" s="17">
        <f>CHI!N101</f>
        <v>1.8110462318746301</v>
      </c>
      <c r="O164" s="17">
        <f>CHI!O101</f>
        <v>1.6798418130790653</v>
      </c>
      <c r="P164" s="17">
        <f>CHI!P101</f>
        <v>1.7046215162746678</v>
      </c>
      <c r="Q164" s="17">
        <f>CHI!Q101</f>
        <v>1.3701348799538864</v>
      </c>
    </row>
    <row r="165" spans="1:17" x14ac:dyDescent="0.25">
      <c r="A165" s="21" t="s">
        <v>39</v>
      </c>
      <c r="B165" s="17">
        <f>CHI!B102</f>
        <v>1.6740885055007146</v>
      </c>
      <c r="C165" s="17">
        <f>CHI!C102</f>
        <v>1.5539087791357411</v>
      </c>
      <c r="D165" s="17">
        <f>CHI!D102</f>
        <v>1.5950153649058947</v>
      </c>
      <c r="E165" s="17">
        <f>CHI!E102</f>
        <v>1.5091310949547243</v>
      </c>
      <c r="F165" s="17">
        <f>CHI!F102</f>
        <v>1.1674097787938236</v>
      </c>
      <c r="G165" s="17">
        <f>CHI!G102</f>
        <v>1.1264778620468867</v>
      </c>
      <c r="H165" s="17">
        <f>CHI!H102</f>
        <v>1.0792382557161422</v>
      </c>
      <c r="I165" s="17">
        <f>CHI!I102</f>
        <v>1.0692386829047875</v>
      </c>
      <c r="J165" s="17">
        <f>CHI!J102</f>
        <v>1.055700250061876</v>
      </c>
      <c r="K165" s="17">
        <f>CHI!K102</f>
        <v>1.3285166604004688</v>
      </c>
      <c r="L165" s="17">
        <f>CHI!L102</f>
        <v>1.3786501543947374</v>
      </c>
      <c r="M165" s="17">
        <f>CHI!M102</f>
        <v>1.0034619592564089</v>
      </c>
      <c r="N165" s="17">
        <f>CHI!N102</f>
        <v>0.69053037261178885</v>
      </c>
      <c r="O165" s="17">
        <f>CHI!O102</f>
        <v>0.80049158123001385</v>
      </c>
      <c r="P165" s="17">
        <f>CHI!P102</f>
        <v>0.70806059172221758</v>
      </c>
      <c r="Q165" s="17">
        <f>CHI!Q102</f>
        <v>0.78673688141317999</v>
      </c>
    </row>
    <row r="166" spans="1:17" x14ac:dyDescent="0.25">
      <c r="A166" s="23" t="s">
        <v>10</v>
      </c>
      <c r="B166" s="22">
        <f>NMM!B75</f>
        <v>6.672075944538558</v>
      </c>
      <c r="C166" s="22">
        <f>NMM!C75</f>
        <v>6.2861188615781565</v>
      </c>
      <c r="D166" s="22">
        <f>NMM!D75</f>
        <v>6.2789860653482661</v>
      </c>
      <c r="E166" s="22">
        <f>NMM!E75</f>
        <v>6.1992947899802928</v>
      </c>
      <c r="F166" s="22">
        <f>NMM!F75</f>
        <v>6.2726753677986897</v>
      </c>
      <c r="G166" s="22">
        <f>NMM!G75</f>
        <v>6.1531407497725263</v>
      </c>
      <c r="H166" s="22">
        <f>NMM!H75</f>
        <v>6.5686888215780339</v>
      </c>
      <c r="I166" s="22">
        <f>NMM!I75</f>
        <v>6.6272814571030443</v>
      </c>
      <c r="J166" s="22">
        <f>NMM!J75</f>
        <v>6.8221170640032103</v>
      </c>
      <c r="K166" s="22">
        <f>NMM!K75</f>
        <v>6.3946102902587869</v>
      </c>
      <c r="L166" s="22">
        <f>NMM!L75</f>
        <v>6.4996677419273352</v>
      </c>
      <c r="M166" s="22">
        <f>NMM!M75</f>
        <v>6.6806465060688636</v>
      </c>
      <c r="N166" s="22">
        <f>NMM!N75</f>
        <v>6.5563344443327471</v>
      </c>
      <c r="O166" s="22">
        <f>NMM!O75</f>
        <v>6.5359093509796704</v>
      </c>
      <c r="P166" s="22">
        <f>NMM!P75</f>
        <v>6.7306512204269726</v>
      </c>
      <c r="Q166" s="22">
        <f>NMM!Q75</f>
        <v>6.7625763683633249</v>
      </c>
    </row>
    <row r="167" spans="1:17" x14ac:dyDescent="0.25">
      <c r="A167" s="21" t="s">
        <v>38</v>
      </c>
      <c r="B167" s="17">
        <f>NMM!B76</f>
        <v>8.346644234885769</v>
      </c>
      <c r="C167" s="17">
        <f>NMM!C76</f>
        <v>8.48493264490188</v>
      </c>
      <c r="D167" s="17">
        <f>NMM!D76</f>
        <v>8.6530845549581539</v>
      </c>
      <c r="E167" s="17">
        <f>NMM!E76</f>
        <v>8.3129520848814664</v>
      </c>
      <c r="F167" s="17">
        <f>NMM!F76</f>
        <v>8.4904981111147695</v>
      </c>
      <c r="G167" s="17">
        <f>NMM!G76</f>
        <v>8.3777772600563551</v>
      </c>
      <c r="H167" s="17">
        <f>NMM!H76</f>
        <v>8.6609005270475539</v>
      </c>
      <c r="I167" s="17">
        <f>NMM!I76</f>
        <v>8.9153815892326733</v>
      </c>
      <c r="J167" s="17">
        <f>NMM!J76</f>
        <v>8.8821384539718657</v>
      </c>
      <c r="K167" s="17">
        <f>NMM!K76</f>
        <v>8.5084321857633487</v>
      </c>
      <c r="L167" s="17">
        <f>NMM!L76</f>
        <v>8.9608419468721756</v>
      </c>
      <c r="M167" s="17">
        <f>NMM!M76</f>
        <v>8.9623567035499399</v>
      </c>
      <c r="N167" s="17">
        <f>NMM!N76</f>
        <v>9.7086878143018875</v>
      </c>
      <c r="O167" s="17">
        <f>NMM!O76</f>
        <v>9.9356226892854398</v>
      </c>
      <c r="P167" s="17">
        <f>NMM!P76</f>
        <v>10.297817375602566</v>
      </c>
      <c r="Q167" s="17">
        <f>NMM!Q76</f>
        <v>10.416250502568365</v>
      </c>
    </row>
    <row r="168" spans="1:17" x14ac:dyDescent="0.25">
      <c r="A168" s="21" t="s">
        <v>37</v>
      </c>
      <c r="B168" s="17">
        <f>NMM!B77</f>
        <v>6.016280710015498</v>
      </c>
      <c r="C168" s="17">
        <f>NMM!C77</f>
        <v>5.2713474143215988</v>
      </c>
      <c r="D168" s="17">
        <f>NMM!D77</f>
        <v>5.5423218432615302</v>
      </c>
      <c r="E168" s="17">
        <f>NMM!E77</f>
        <v>5.9027942427346467</v>
      </c>
      <c r="F168" s="17">
        <f>NMM!F77</f>
        <v>5.7597480514596393</v>
      </c>
      <c r="G168" s="17">
        <f>NMM!G77</f>
        <v>5.7137160244071525</v>
      </c>
      <c r="H168" s="17">
        <f>NMM!H77</f>
        <v>6.9983220140363427</v>
      </c>
      <c r="I168" s="17">
        <f>NMM!I77</f>
        <v>6.193228105261027</v>
      </c>
      <c r="J168" s="17">
        <f>NMM!J77</f>
        <v>7.2219161361190984</v>
      </c>
      <c r="K168" s="17">
        <f>NMM!K77</f>
        <v>6.338419582556936</v>
      </c>
      <c r="L168" s="17">
        <f>NMM!L77</f>
        <v>6.3123110350540239</v>
      </c>
      <c r="M168" s="17">
        <f>NMM!M77</f>
        <v>6.8970875658479631</v>
      </c>
      <c r="N168" s="17">
        <f>NMM!N77</f>
        <v>6.5133000568803396</v>
      </c>
      <c r="O168" s="17">
        <f>NMM!O77</f>
        <v>6.5913978506721245</v>
      </c>
      <c r="P168" s="17">
        <f>NMM!P77</f>
        <v>6.8277767904761246</v>
      </c>
      <c r="Q168" s="17">
        <f>NMM!Q77</f>
        <v>6.5317168480225458</v>
      </c>
    </row>
    <row r="169" spans="1:17" x14ac:dyDescent="0.25">
      <c r="A169" s="21" t="s">
        <v>57</v>
      </c>
      <c r="B169" s="17">
        <f>NMM!B78</f>
        <v>2.3432214093375086</v>
      </c>
      <c r="C169" s="17">
        <f>NMM!C78</f>
        <v>2.3366939338190575</v>
      </c>
      <c r="D169" s="17">
        <f>NMM!D78</f>
        <v>2.3366383503159498</v>
      </c>
      <c r="E169" s="17">
        <f>NMM!E78</f>
        <v>2.349542004496425</v>
      </c>
      <c r="F169" s="17">
        <f>NMM!F78</f>
        <v>2.3497864717512056</v>
      </c>
      <c r="G169" s="17">
        <f>NMM!G78</f>
        <v>2.3278888002407769</v>
      </c>
      <c r="H169" s="17">
        <f>NMM!H78</f>
        <v>2.2921434239508578</v>
      </c>
      <c r="I169" s="17">
        <f>NMM!I78</f>
        <v>2.2720134266990146</v>
      </c>
      <c r="J169" s="17">
        <f>NMM!J78</f>
        <v>2.2659892799063441</v>
      </c>
      <c r="K169" s="17">
        <f>NMM!K78</f>
        <v>2.2158208111738102</v>
      </c>
      <c r="L169" s="17">
        <f>NMM!L78</f>
        <v>2.2359257133037382</v>
      </c>
      <c r="M169" s="17">
        <f>NMM!M78</f>
        <v>2.1998334744059576</v>
      </c>
      <c r="N169" s="17">
        <f>NMM!N78</f>
        <v>2.230478808664548</v>
      </c>
      <c r="O169" s="17">
        <f>NMM!O78</f>
        <v>2.2335329422443913</v>
      </c>
      <c r="P169" s="17">
        <f>NMM!P78</f>
        <v>2.2305293490264964</v>
      </c>
      <c r="Q169" s="17">
        <f>NMM!Q78</f>
        <v>2.192794517837203</v>
      </c>
    </row>
    <row r="170" spans="1:17" x14ac:dyDescent="0.25">
      <c r="A170" s="23" t="s">
        <v>9</v>
      </c>
      <c r="B170" s="22">
        <f>PPA!B73</f>
        <v>1.5348701852820399</v>
      </c>
      <c r="C170" s="22">
        <f>PPA!C73</f>
        <v>1.5415260817368384</v>
      </c>
      <c r="D170" s="22">
        <f>PPA!D73</f>
        <v>1.4210065112658503</v>
      </c>
      <c r="E170" s="22">
        <f>PPA!E73</f>
        <v>1.3536180297903035</v>
      </c>
      <c r="F170" s="22">
        <f>PPA!F73</f>
        <v>1.3391656604769921</v>
      </c>
      <c r="G170" s="22">
        <f>PPA!G73</f>
        <v>1.2987720306342105</v>
      </c>
      <c r="H170" s="22">
        <f>PPA!H73</f>
        <v>1.1826593373605534</v>
      </c>
      <c r="I170" s="22">
        <f>PPA!I73</f>
        <v>1.0915465521078687</v>
      </c>
      <c r="J170" s="22">
        <f>PPA!J73</f>
        <v>0.99591651604017406</v>
      </c>
      <c r="K170" s="22">
        <f>PPA!K73</f>
        <v>1.0292697412551894</v>
      </c>
      <c r="L170" s="22">
        <f>PPA!L73</f>
        <v>1.0963529601759769</v>
      </c>
      <c r="M170" s="22">
        <f>PPA!M73</f>
        <v>1.1906291319069038</v>
      </c>
      <c r="N170" s="22">
        <f>PPA!N73</f>
        <v>1.132823282571048</v>
      </c>
      <c r="O170" s="22">
        <f>PPA!O73</f>
        <v>1.008380387688478</v>
      </c>
      <c r="P170" s="22">
        <f>PPA!P73</f>
        <v>1.0285266110672948</v>
      </c>
      <c r="Q170" s="22">
        <f>PPA!Q73</f>
        <v>1.0140819096784539</v>
      </c>
    </row>
    <row r="171" spans="1:17" x14ac:dyDescent="0.25">
      <c r="A171" s="21" t="s">
        <v>35</v>
      </c>
      <c r="B171" s="17">
        <f>PPA!B74</f>
        <v>4.7965117307471328E-3</v>
      </c>
      <c r="C171" s="17">
        <f>PPA!C74</f>
        <v>4.8591654813513515E-3</v>
      </c>
      <c r="D171" s="17">
        <f>PPA!D74</f>
        <v>4.668503467791592E-3</v>
      </c>
      <c r="E171" s="17">
        <f>PPA!E74</f>
        <v>5.5580479210549719E-3</v>
      </c>
      <c r="F171" s="17">
        <f>PPA!F74</f>
        <v>6.53256738555305E-3</v>
      </c>
      <c r="G171" s="17">
        <f>PPA!G74</f>
        <v>5.4111287755415393E-3</v>
      </c>
      <c r="H171" s="17">
        <f>PPA!H74</f>
        <v>6.4526071258386285E-3</v>
      </c>
      <c r="I171" s="17">
        <f>PPA!I74</f>
        <v>7.8111638297822632E-3</v>
      </c>
      <c r="J171" s="17">
        <f>PPA!J74</f>
        <v>8.5937489693124793E-3</v>
      </c>
      <c r="K171" s="17">
        <f>PPA!K74</f>
        <v>8.3533423244740793E-3</v>
      </c>
      <c r="L171" s="17">
        <f>PPA!L74</f>
        <v>8.0362373291277909E-3</v>
      </c>
      <c r="M171" s="17">
        <f>PPA!M74</f>
        <v>7.5791436552527566E-3</v>
      </c>
      <c r="N171" s="17">
        <f>PPA!N74</f>
        <v>8.1044511649258997E-3</v>
      </c>
      <c r="O171" s="17">
        <f>PPA!O74</f>
        <v>1.3160532882513202E-2</v>
      </c>
      <c r="P171" s="17">
        <f>PPA!P74</f>
        <v>2.5525290453643563E-2</v>
      </c>
      <c r="Q171" s="17">
        <f>PPA!Q74</f>
        <v>2.3439819806733004E-2</v>
      </c>
    </row>
    <row r="172" spans="1:17" x14ac:dyDescent="0.25">
      <c r="A172" s="21" t="s">
        <v>56</v>
      </c>
      <c r="B172" s="17">
        <f>PPA!B75</f>
        <v>2.6152728307844253</v>
      </c>
      <c r="C172" s="17">
        <f>PPA!C75</f>
        <v>2.5417342108451306</v>
      </c>
      <c r="D172" s="17">
        <f>PPA!D75</f>
        <v>2.2794473509746789</v>
      </c>
      <c r="E172" s="17">
        <f>PPA!E75</f>
        <v>2.1453238744188634</v>
      </c>
      <c r="F172" s="17">
        <f>PPA!F75</f>
        <v>2.0669277658401817</v>
      </c>
      <c r="G172" s="17">
        <f>PPA!G75</f>
        <v>2.003972370832976</v>
      </c>
      <c r="H172" s="17">
        <f>PPA!H75</f>
        <v>1.8016428451374686</v>
      </c>
      <c r="I172" s="17">
        <f>PPA!I75</f>
        <v>1.6317873974255028</v>
      </c>
      <c r="J172" s="17">
        <f>PPA!J75</f>
        <v>1.4737371031048263</v>
      </c>
      <c r="K172" s="17">
        <f>PPA!K75</f>
        <v>1.4887320324793831</v>
      </c>
      <c r="L172" s="17">
        <f>PPA!L75</f>
        <v>1.5518769457774801</v>
      </c>
      <c r="M172" s="17">
        <f>PPA!M75</f>
        <v>1.6847263477158376</v>
      </c>
      <c r="N172" s="17">
        <f>PPA!N75</f>
        <v>1.5753937894695658</v>
      </c>
      <c r="O172" s="17">
        <f>PPA!O75</f>
        <v>1.3903736374959943</v>
      </c>
      <c r="P172" s="17">
        <f>PPA!P75</f>
        <v>1.3971203011869808</v>
      </c>
      <c r="Q172" s="17">
        <f>PPA!Q75</f>
        <v>1.3726023598358248</v>
      </c>
    </row>
    <row r="173" spans="1:17" x14ac:dyDescent="0.25">
      <c r="A173" s="21" t="s">
        <v>55</v>
      </c>
      <c r="B173" s="17">
        <f>PPA!B76</f>
        <v>7.8533686939181335E-2</v>
      </c>
      <c r="C173" s="17">
        <f>PPA!C76</f>
        <v>7.9559522027622134E-2</v>
      </c>
      <c r="D173" s="17">
        <f>PPA!D76</f>
        <v>7.6437796964778204E-2</v>
      </c>
      <c r="E173" s="17">
        <f>PPA!E76</f>
        <v>9.1002382549601565E-2</v>
      </c>
      <c r="F173" s="17">
        <f>PPA!F76</f>
        <v>0.10695827108635432</v>
      </c>
      <c r="G173" s="17">
        <f>PPA!G76</f>
        <v>8.8596863116559982E-2</v>
      </c>
      <c r="H173" s="17">
        <f>PPA!H76</f>
        <v>0.10564907507965317</v>
      </c>
      <c r="I173" s="17">
        <f>PPA!I76</f>
        <v>0.12789283739398299</v>
      </c>
      <c r="J173" s="17">
        <f>PPA!J76</f>
        <v>0.14070616920700724</v>
      </c>
      <c r="K173" s="17">
        <f>PPA!K76</f>
        <v>0.13676997114398246</v>
      </c>
      <c r="L173" s="17">
        <f>PPA!L76</f>
        <v>0.13157798458597281</v>
      </c>
      <c r="M173" s="17">
        <f>PPA!M76</f>
        <v>0.12409395170935786</v>
      </c>
      <c r="N173" s="17">
        <f>PPA!N76</f>
        <v>0.13269485541340145</v>
      </c>
      <c r="O173" s="17">
        <f>PPA!O76</f>
        <v>0.13432012787592387</v>
      </c>
      <c r="P173" s="17">
        <f>PPA!P76</f>
        <v>0.14383776608599325</v>
      </c>
      <c r="Q173" s="17">
        <f>PPA!Q76</f>
        <v>0.14745032094453975</v>
      </c>
    </row>
    <row r="174" spans="1:17" x14ac:dyDescent="0.25">
      <c r="A174" s="20" t="s">
        <v>54</v>
      </c>
      <c r="B174" s="19">
        <f>FBT!B$37</f>
        <v>2.8643976701061802</v>
      </c>
      <c r="C174" s="19">
        <f>FBT!C$37</f>
        <v>2.8163476759558979</v>
      </c>
      <c r="D174" s="19">
        <f>FBT!D$37</f>
        <v>2.8198796169225759</v>
      </c>
      <c r="E174" s="19">
        <f>FBT!E$37</f>
        <v>2.7119541227030686</v>
      </c>
      <c r="F174" s="19">
        <f>FBT!F$37</f>
        <v>2.655189822600033</v>
      </c>
      <c r="G174" s="19">
        <f>FBT!G$37</f>
        <v>2.6270781947622712</v>
      </c>
      <c r="H174" s="19">
        <f>FBT!H$37</f>
        <v>2.5195493693240878</v>
      </c>
      <c r="I174" s="19">
        <f>FBT!I$37</f>
        <v>2.446535337631063</v>
      </c>
      <c r="J174" s="19">
        <f>FBT!J$37</f>
        <v>2.3555636524705799</v>
      </c>
      <c r="K174" s="19">
        <f>FBT!K$37</f>
        <v>2.3385321514934114</v>
      </c>
      <c r="L174" s="19">
        <f>FBT!L$37</f>
        <v>2.3068600822992473</v>
      </c>
      <c r="M174" s="19">
        <f>FBT!M$37</f>
        <v>2.2933277460477566</v>
      </c>
      <c r="N174" s="19">
        <f>FBT!N$37</f>
        <v>2.2741691739217065</v>
      </c>
      <c r="O174" s="19">
        <f>FBT!O$37</f>
        <v>2.1934099739747159</v>
      </c>
      <c r="P174" s="19">
        <f>FBT!P$37</f>
        <v>2.1748199281301779</v>
      </c>
      <c r="Q174" s="19">
        <f>FBT!Q$37</f>
        <v>2.0526952936521043</v>
      </c>
    </row>
    <row r="175" spans="1:17" x14ac:dyDescent="0.25">
      <c r="A175" s="18" t="s">
        <v>53</v>
      </c>
      <c r="B175" s="17">
        <f>TRE!B$37</f>
        <v>1.6916352414418721</v>
      </c>
      <c r="C175" s="17">
        <f>TRE!C$37</f>
        <v>1.457121345468658</v>
      </c>
      <c r="D175" s="17">
        <f>TRE!D$37</f>
        <v>1.3362466786402059</v>
      </c>
      <c r="E175" s="17">
        <f>TRE!E$37</f>
        <v>1.2313611086077645</v>
      </c>
      <c r="F175" s="17">
        <f>TRE!F$37</f>
        <v>1.1292105836020052</v>
      </c>
      <c r="G175" s="17">
        <f>TRE!G$37</f>
        <v>1.121749883259932</v>
      </c>
      <c r="H175" s="17">
        <f>TRE!H$37</f>
        <v>1.0791447333151625</v>
      </c>
      <c r="I175" s="17">
        <f>TRE!I$37</f>
        <v>1.0281504928115206</v>
      </c>
      <c r="J175" s="17">
        <f>TRE!J$37</f>
        <v>0.93662854221827652</v>
      </c>
      <c r="K175" s="17">
        <f>TRE!K$37</f>
        <v>1.0203006155486449</v>
      </c>
      <c r="L175" s="17">
        <f>TRE!L$37</f>
        <v>1.0200137555560631</v>
      </c>
      <c r="M175" s="17">
        <f>TRE!M$37</f>
        <v>0.91352545759863246</v>
      </c>
      <c r="N175" s="17">
        <f>TRE!N$37</f>
        <v>0.88931855172174179</v>
      </c>
      <c r="O175" s="17">
        <f>TRE!O$37</f>
        <v>0.88031578692110057</v>
      </c>
      <c r="P175" s="17">
        <f>TRE!P$37</f>
        <v>0.8505713799291269</v>
      </c>
      <c r="Q175" s="17">
        <f>TRE!Q$37</f>
        <v>0.8038570265411713</v>
      </c>
    </row>
    <row r="176" spans="1:17" x14ac:dyDescent="0.25">
      <c r="A176" s="18" t="s">
        <v>52</v>
      </c>
      <c r="B176" s="17">
        <f>MAE!B$37</f>
        <v>1.7818292250232393</v>
      </c>
      <c r="C176" s="17">
        <f>MAE!C$37</f>
        <v>1.6837691380246325</v>
      </c>
      <c r="D176" s="17">
        <f>MAE!D$37</f>
        <v>1.5851852624136615</v>
      </c>
      <c r="E176" s="17">
        <f>MAE!E$37</f>
        <v>1.4868752838877275</v>
      </c>
      <c r="F176" s="17">
        <f>MAE!F$37</f>
        <v>1.4274504969926567</v>
      </c>
      <c r="G176" s="17">
        <f>MAE!G$37</f>
        <v>1.3806449135968757</v>
      </c>
      <c r="H176" s="17">
        <f>MAE!H$37</f>
        <v>1.2948844924652168</v>
      </c>
      <c r="I176" s="17">
        <f>MAE!I$37</f>
        <v>1.2162989793748149</v>
      </c>
      <c r="J176" s="17">
        <f>MAE!J$37</f>
        <v>1.1956688114729135</v>
      </c>
      <c r="K176" s="17">
        <f>MAE!K$37</f>
        <v>1.1435033389081404</v>
      </c>
      <c r="L176" s="17">
        <f>MAE!L$37</f>
        <v>1.123098905317746</v>
      </c>
      <c r="M176" s="17">
        <f>MAE!M$37</f>
        <v>1.075238526934144</v>
      </c>
      <c r="N176" s="17">
        <f>MAE!N$37</f>
        <v>1.0923125139262535</v>
      </c>
      <c r="O176" s="17">
        <f>MAE!O$37</f>
        <v>1.0731657080331343</v>
      </c>
      <c r="P176" s="17">
        <f>MAE!P$37</f>
        <v>1.0866456075373272</v>
      </c>
      <c r="Q176" s="17">
        <f>MAE!Q$37</f>
        <v>1.1229257214717137</v>
      </c>
    </row>
    <row r="177" spans="1:17" x14ac:dyDescent="0.25">
      <c r="A177" s="18" t="s">
        <v>51</v>
      </c>
      <c r="B177" s="17">
        <f>TEL!B$37</f>
        <v>2.1403743512778486</v>
      </c>
      <c r="C177" s="17">
        <f>TEL!C$37</f>
        <v>2.1752030673171494</v>
      </c>
      <c r="D177" s="17">
        <f>TEL!D$37</f>
        <v>2.0695611583576325</v>
      </c>
      <c r="E177" s="17">
        <f>TEL!E$37</f>
        <v>1.8932968877411667</v>
      </c>
      <c r="F177" s="17">
        <f>TEL!F$37</f>
        <v>1.7329986796530681</v>
      </c>
      <c r="G177" s="17">
        <f>TEL!G$37</f>
        <v>1.6925804671152818</v>
      </c>
      <c r="H177" s="17">
        <f>TEL!H$37</f>
        <v>1.6714649439724152</v>
      </c>
      <c r="I177" s="17">
        <f>TEL!I$37</f>
        <v>1.6718668909924499</v>
      </c>
      <c r="J177" s="17">
        <f>TEL!J$37</f>
        <v>1.6105911955588472</v>
      </c>
      <c r="K177" s="17">
        <f>TEL!K$37</f>
        <v>1.6040484330355065</v>
      </c>
      <c r="L177" s="17">
        <f>TEL!L$37</f>
        <v>1.5809717865721669</v>
      </c>
      <c r="M177" s="17">
        <f>TEL!M$37</f>
        <v>1.4431716475270921</v>
      </c>
      <c r="N177" s="17">
        <f>TEL!N$37</f>
        <v>1.3431423481151938</v>
      </c>
      <c r="O177" s="17">
        <f>TEL!O$37</f>
        <v>1.3636600200941229</v>
      </c>
      <c r="P177" s="17">
        <f>TEL!P$37</f>
        <v>1.4152951697544018</v>
      </c>
      <c r="Q177" s="17">
        <f>TEL!Q$37</f>
        <v>1.2156671363678044</v>
      </c>
    </row>
    <row r="178" spans="1:17" x14ac:dyDescent="0.25">
      <c r="A178" s="18" t="s">
        <v>50</v>
      </c>
      <c r="B178" s="17">
        <f>WWP!B$37</f>
        <v>1.9288929746838264</v>
      </c>
      <c r="C178" s="17">
        <f>WWP!C$37</f>
        <v>1.849707162303426</v>
      </c>
      <c r="D178" s="17">
        <f>WWP!D$37</f>
        <v>1.6902275201444801</v>
      </c>
      <c r="E178" s="17">
        <f>WWP!E$37</f>
        <v>1.8935794771637895</v>
      </c>
      <c r="F178" s="17">
        <f>WWP!F$37</f>
        <v>1.7244610611874498</v>
      </c>
      <c r="G178" s="17">
        <f>WWP!G$37</f>
        <v>1.6923304559945718</v>
      </c>
      <c r="H178" s="17">
        <f>WWP!H$37</f>
        <v>2.1396043295500302</v>
      </c>
      <c r="I178" s="17">
        <f>WWP!I$37</f>
        <v>1.4713067055042277</v>
      </c>
      <c r="J178" s="17">
        <f>WWP!J$37</f>
        <v>1.3075707953192997</v>
      </c>
      <c r="K178" s="17">
        <f>WWP!K$37</f>
        <v>1.225605206092657</v>
      </c>
      <c r="L178" s="17">
        <f>WWP!L$37</f>
        <v>0.90889605786905792</v>
      </c>
      <c r="M178" s="17">
        <f>WWP!M$37</f>
        <v>0.8389454589166695</v>
      </c>
      <c r="N178" s="17">
        <f>WWP!N$37</f>
        <v>0.50543830014308688</v>
      </c>
      <c r="O178" s="17">
        <f>WWP!O$37</f>
        <v>0.42422711960929083</v>
      </c>
      <c r="P178" s="17">
        <f>WWP!P$37</f>
        <v>0.37395368232844467</v>
      </c>
      <c r="Q178" s="17">
        <f>WWP!Q$37</f>
        <v>0.31888930217581685</v>
      </c>
    </row>
    <row r="179" spans="1:17" x14ac:dyDescent="0.25">
      <c r="A179" s="16" t="s">
        <v>49</v>
      </c>
      <c r="B179" s="15">
        <f>OIS!B$37</f>
        <v>1.9984477559779588</v>
      </c>
      <c r="C179" s="15">
        <f>OIS!C$37</f>
        <v>1.6599916073180419</v>
      </c>
      <c r="D179" s="15">
        <f>OIS!D$37</f>
        <v>1.6039183005137954</v>
      </c>
      <c r="E179" s="15">
        <f>OIS!E$37</f>
        <v>1.5098720311576752</v>
      </c>
      <c r="F179" s="15">
        <f>OIS!F$37</f>
        <v>1.410230968985922</v>
      </c>
      <c r="G179" s="15">
        <f>OIS!G$37</f>
        <v>1.4144340849259402</v>
      </c>
      <c r="H179" s="15">
        <f>OIS!H$37</f>
        <v>1.372701000541295</v>
      </c>
      <c r="I179" s="15">
        <f>OIS!I$37</f>
        <v>1.281399081301613</v>
      </c>
      <c r="J179" s="15">
        <f>OIS!J$37</f>
        <v>1.3480312177981706</v>
      </c>
      <c r="K179" s="15">
        <f>OIS!K$37</f>
        <v>1.3694321442145097</v>
      </c>
      <c r="L179" s="15">
        <f>OIS!L$37</f>
        <v>1.229750461476987</v>
      </c>
      <c r="M179" s="15">
        <f>OIS!M$37</f>
        <v>1.1510241310663831</v>
      </c>
      <c r="N179" s="15">
        <f>OIS!N$37</f>
        <v>1.0714154085262197</v>
      </c>
      <c r="O179" s="15">
        <f>OIS!O$37</f>
        <v>0.97788785501812769</v>
      </c>
      <c r="P179" s="15">
        <f>OIS!P$37</f>
        <v>0.8858812845371592</v>
      </c>
      <c r="Q179" s="15">
        <f>OIS!Q$37</f>
        <v>0.85208036052213254</v>
      </c>
    </row>
  </sheetData>
  <pageMargins left="0.39370078740157483" right="0.39370078740157483" top="0.39370078740157483" bottom="0.39370078740157483" header="0.31496062992125984" footer="0.31496062992125984"/>
  <pageSetup paperSize="9" scale="57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5680.6921791129525</v>
      </c>
      <c r="C5" s="96">
        <v>5394.6597867642367</v>
      </c>
      <c r="D5" s="96">
        <v>5673.3514445648852</v>
      </c>
      <c r="E5" s="96">
        <v>5536.1964617808071</v>
      </c>
      <c r="F5" s="96">
        <v>5275.8835783362356</v>
      </c>
      <c r="G5" s="96">
        <v>5226.1047280112825</v>
      </c>
      <c r="H5" s="96">
        <v>4701.8877436754619</v>
      </c>
      <c r="I5" s="96">
        <v>4779.2499001156802</v>
      </c>
      <c r="J5" s="96">
        <v>4321.3354393092841</v>
      </c>
      <c r="K5" s="96">
        <v>4096.950244643017</v>
      </c>
      <c r="L5" s="96">
        <v>4096.1036714394359</v>
      </c>
      <c r="M5" s="96">
        <v>4053.4783218955095</v>
      </c>
      <c r="N5" s="96">
        <v>4206.2053732346294</v>
      </c>
      <c r="O5" s="96">
        <v>4034.9889636849293</v>
      </c>
      <c r="P5" s="96">
        <v>4018.0887710996694</v>
      </c>
      <c r="Q5" s="96">
        <v>3811.3753784697219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48.512460038796675</v>
      </c>
      <c r="C10" s="158">
        <v>46.913180633602252</v>
      </c>
      <c r="D10" s="158">
        <v>49.292365178280285</v>
      </c>
      <c r="E10" s="158">
        <v>49.984537102432036</v>
      </c>
      <c r="F10" s="158">
        <v>48.639871986815116</v>
      </c>
      <c r="G10" s="158">
        <v>48.716238206345075</v>
      </c>
      <c r="H10" s="158">
        <v>45.701951563863176</v>
      </c>
      <c r="I10" s="158">
        <v>47.833910476734061</v>
      </c>
      <c r="J10" s="158">
        <v>44.907545114479504</v>
      </c>
      <c r="K10" s="158">
        <v>42.873364865941511</v>
      </c>
      <c r="L10" s="158">
        <v>43.465005467527888</v>
      </c>
      <c r="M10" s="158">
        <v>43.223643465068662</v>
      </c>
      <c r="N10" s="158">
        <v>45.186274430725092</v>
      </c>
      <c r="O10" s="158">
        <v>44.946274785384823</v>
      </c>
      <c r="P10" s="158">
        <v>45.0063193619917</v>
      </c>
      <c r="Q10" s="158">
        <v>45.246923533213433</v>
      </c>
    </row>
    <row r="11" spans="1:17" x14ac:dyDescent="0.25">
      <c r="A11" s="92" t="s">
        <v>125</v>
      </c>
      <c r="B11" s="91">
        <v>22.788100729380069</v>
      </c>
      <c r="C11" s="91">
        <v>22.00989545297324</v>
      </c>
      <c r="D11" s="91">
        <v>23.1179491810272</v>
      </c>
      <c r="E11" s="91">
        <v>23.456831091473042</v>
      </c>
      <c r="F11" s="91">
        <v>22.83178227528381</v>
      </c>
      <c r="G11" s="91">
        <v>22.858371902185063</v>
      </c>
      <c r="H11" s="91">
        <v>21.443198667311393</v>
      </c>
      <c r="I11" s="91">
        <v>22.446489641229252</v>
      </c>
      <c r="J11" s="91">
        <v>21.079646352065851</v>
      </c>
      <c r="K11" s="91">
        <v>20.130637576686748</v>
      </c>
      <c r="L11" s="91">
        <v>20.402804654995812</v>
      </c>
      <c r="M11" s="91">
        <v>20.309625480957681</v>
      </c>
      <c r="N11" s="91">
        <v>21.252395578281547</v>
      </c>
      <c r="O11" s="91">
        <v>21.137943016251754</v>
      </c>
      <c r="P11" s="91">
        <v>21.229335918041009</v>
      </c>
      <c r="Q11" s="91">
        <v>21.335234620531597</v>
      </c>
    </row>
    <row r="12" spans="1:17" x14ac:dyDescent="0.25">
      <c r="A12" s="92" t="s">
        <v>26</v>
      </c>
      <c r="B12" s="91">
        <v>25.724359309416606</v>
      </c>
      <c r="C12" s="91">
        <v>24.903285180629013</v>
      </c>
      <c r="D12" s="91">
        <v>26.174415997253085</v>
      </c>
      <c r="E12" s="91">
        <v>26.527706010958994</v>
      </c>
      <c r="F12" s="91">
        <v>25.808089711531306</v>
      </c>
      <c r="G12" s="91">
        <v>25.857866304160012</v>
      </c>
      <c r="H12" s="91">
        <v>24.25875289655178</v>
      </c>
      <c r="I12" s="91">
        <v>25.387420835504813</v>
      </c>
      <c r="J12" s="91">
        <v>23.827898762413653</v>
      </c>
      <c r="K12" s="91">
        <v>22.742727289254766</v>
      </c>
      <c r="L12" s="91">
        <v>23.062200812532073</v>
      </c>
      <c r="M12" s="91">
        <v>22.914017984110981</v>
      </c>
      <c r="N12" s="91">
        <v>23.933878852443542</v>
      </c>
      <c r="O12" s="91">
        <v>23.808331769133069</v>
      </c>
      <c r="P12" s="91">
        <v>23.776983443950694</v>
      </c>
      <c r="Q12" s="91">
        <v>23.911688912681836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263</v>
      </c>
      <c r="B15" s="204">
        <v>204.60074575277361</v>
      </c>
      <c r="C15" s="204">
        <v>188.54912778523163</v>
      </c>
      <c r="D15" s="204">
        <v>195.70187073185531</v>
      </c>
      <c r="E15" s="204">
        <v>195.3039940584151</v>
      </c>
      <c r="F15" s="204">
        <v>187.73102851388572</v>
      </c>
      <c r="G15" s="204">
        <v>185.43927760896776</v>
      </c>
      <c r="H15" s="204">
        <v>171.30704846950363</v>
      </c>
      <c r="I15" s="204">
        <v>177.0619882761797</v>
      </c>
      <c r="J15" s="204">
        <v>167.07625939591503</v>
      </c>
      <c r="K15" s="204">
        <v>156.85355201970316</v>
      </c>
      <c r="L15" s="204">
        <v>158.09454566200066</v>
      </c>
      <c r="M15" s="204">
        <v>155.85232772971196</v>
      </c>
      <c r="N15" s="204">
        <v>163.41454255332508</v>
      </c>
      <c r="O15" s="204">
        <v>160.6741425176638</v>
      </c>
      <c r="P15" s="204">
        <v>159.75257908886854</v>
      </c>
      <c r="Q15" s="204">
        <v>160.04234693561338</v>
      </c>
    </row>
    <row r="16" spans="1:17" x14ac:dyDescent="0.25">
      <c r="A16" s="152" t="s">
        <v>277</v>
      </c>
      <c r="B16" s="264">
        <v>204.60074575277361</v>
      </c>
      <c r="C16" s="264">
        <v>188.54912778523163</v>
      </c>
      <c r="D16" s="264">
        <v>195.70187073185531</v>
      </c>
      <c r="E16" s="264">
        <v>195.3039940584151</v>
      </c>
      <c r="F16" s="264">
        <v>187.73102851388572</v>
      </c>
      <c r="G16" s="264">
        <v>185.43927760896776</v>
      </c>
      <c r="H16" s="264">
        <v>171.30704846950363</v>
      </c>
      <c r="I16" s="264">
        <v>177.0619882761797</v>
      </c>
      <c r="J16" s="264">
        <v>167.07625939591503</v>
      </c>
      <c r="K16" s="264">
        <v>156.85355201970316</v>
      </c>
      <c r="L16" s="264">
        <v>158.09454566200066</v>
      </c>
      <c r="M16" s="264">
        <v>155.85232772971196</v>
      </c>
      <c r="N16" s="264">
        <v>163.41454255332508</v>
      </c>
      <c r="O16" s="264">
        <v>160.6741425176638</v>
      </c>
      <c r="P16" s="264">
        <v>159.75257908886854</v>
      </c>
      <c r="Q16" s="264">
        <v>160.04234693561338</v>
      </c>
    </row>
    <row r="17" spans="1:17" x14ac:dyDescent="0.25">
      <c r="A17" s="154" t="s">
        <v>33</v>
      </c>
      <c r="B17" s="83">
        <v>23.887599990896472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13.445860228888781</v>
      </c>
      <c r="C18" s="83">
        <v>17.024263474492358</v>
      </c>
      <c r="D18" s="83">
        <v>27.790260252783813</v>
      </c>
      <c r="E18" s="83">
        <v>26.918189779477103</v>
      </c>
      <c r="F18" s="83">
        <v>30.499755419930551</v>
      </c>
      <c r="G18" s="83">
        <v>27.784875416606869</v>
      </c>
      <c r="H18" s="83">
        <v>23.31034806120849</v>
      </c>
      <c r="I18" s="83">
        <v>17.926191273102887</v>
      </c>
      <c r="J18" s="83">
        <v>19.721301773950849</v>
      </c>
      <c r="K18" s="83">
        <v>18.816894022637463</v>
      </c>
      <c r="L18" s="83">
        <v>16.133104682741688</v>
      </c>
      <c r="M18" s="83">
        <v>15.237195323942618</v>
      </c>
      <c r="N18" s="83">
        <v>13.444405154107967</v>
      </c>
      <c r="O18" s="83">
        <v>16.133095606602421</v>
      </c>
      <c r="P18" s="83">
        <v>18.821858043633249</v>
      </c>
      <c r="Q18" s="83">
        <v>18.821911857365546</v>
      </c>
    </row>
    <row r="19" spans="1:17" x14ac:dyDescent="0.25">
      <c r="A19" s="154" t="s">
        <v>125</v>
      </c>
      <c r="B19" s="83">
        <v>100.00911073751165</v>
      </c>
      <c r="C19" s="83">
        <v>95.909638266435209</v>
      </c>
      <c r="D19" s="83">
        <v>86.389766254655441</v>
      </c>
      <c r="E19" s="83">
        <v>75.360925669272859</v>
      </c>
      <c r="F19" s="83">
        <v>61.914562654477592</v>
      </c>
      <c r="G19" s="83">
        <v>52.759151745471549</v>
      </c>
      <c r="H19" s="83">
        <v>39.957129003570259</v>
      </c>
      <c r="I19" s="83">
        <v>35.768324201667369</v>
      </c>
      <c r="J19" s="83">
        <v>35.741655692192289</v>
      </c>
      <c r="K19" s="83">
        <v>23.433864555601861</v>
      </c>
      <c r="L19" s="83">
        <v>21.307893656914221</v>
      </c>
      <c r="M19" s="83">
        <v>16.368777427195688</v>
      </c>
      <c r="N19" s="83">
        <v>20.58320582721678</v>
      </c>
      <c r="O19" s="83">
        <v>11.621591225053075</v>
      </c>
      <c r="P19" s="83">
        <v>6.977869285722857</v>
      </c>
      <c r="Q19" s="83">
        <v>4.693613076298659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67.258174795476677</v>
      </c>
      <c r="C21" s="83">
        <v>75.61522604430408</v>
      </c>
      <c r="D21" s="83">
        <v>81.521844224416043</v>
      </c>
      <c r="E21" s="83">
        <v>93.024878609665137</v>
      </c>
      <c r="F21" s="83">
        <v>95.316710439477575</v>
      </c>
      <c r="G21" s="83">
        <v>104.89525044688932</v>
      </c>
      <c r="H21" s="83">
        <v>108.0395714047249</v>
      </c>
      <c r="I21" s="83">
        <v>123.36747280140945</v>
      </c>
      <c r="J21" s="83">
        <v>111.61330192977191</v>
      </c>
      <c r="K21" s="83">
        <v>114.60279344146383</v>
      </c>
      <c r="L21" s="83">
        <v>120.65354732234474</v>
      </c>
      <c r="M21" s="83">
        <v>124.24635497857365</v>
      </c>
      <c r="N21" s="83">
        <v>129.38693157200032</v>
      </c>
      <c r="O21" s="83">
        <v>132.91945568600829</v>
      </c>
      <c r="P21" s="83">
        <v>133.95285175951244</v>
      </c>
      <c r="Q21" s="83">
        <v>136.52682200194917</v>
      </c>
    </row>
    <row r="22" spans="1:17" x14ac:dyDescent="0.25">
      <c r="A22" s="152" t="s">
        <v>276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2" t="s">
        <v>275</v>
      </c>
      <c r="B23" s="264">
        <v>0</v>
      </c>
      <c r="C23" s="264">
        <v>0</v>
      </c>
      <c r="D23" s="264">
        <v>0</v>
      </c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>
        <v>0</v>
      </c>
      <c r="K23" s="26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</row>
    <row r="24" spans="1:17" x14ac:dyDescent="0.25">
      <c r="A24" s="156" t="s">
        <v>262</v>
      </c>
      <c r="B24" s="204">
        <v>215.03211703243596</v>
      </c>
      <c r="C24" s="204">
        <v>198.16212283638725</v>
      </c>
      <c r="D24" s="204">
        <v>205.67954146916199</v>
      </c>
      <c r="E24" s="204">
        <v>205.26137943806589</v>
      </c>
      <c r="F24" s="204">
        <v>197.30231356436843</v>
      </c>
      <c r="G24" s="204">
        <v>194.89371995449545</v>
      </c>
      <c r="H24" s="204">
        <v>180.04097277087354</v>
      </c>
      <c r="I24" s="204">
        <v>186.08932262155798</v>
      </c>
      <c r="J24" s="204">
        <v>175.59448100534013</v>
      </c>
      <c r="K24" s="204">
        <v>164.85057877359563</v>
      </c>
      <c r="L24" s="204">
        <v>166.15484327734924</v>
      </c>
      <c r="M24" s="204">
        <v>163.79830803084329</v>
      </c>
      <c r="N24" s="204">
        <v>171.74607506850742</v>
      </c>
      <c r="O24" s="204">
        <v>168.86595838557</v>
      </c>
      <c r="P24" s="204">
        <v>167.89740993603056</v>
      </c>
      <c r="Q24" s="204">
        <v>168.20195131638692</v>
      </c>
    </row>
    <row r="25" spans="1:17" x14ac:dyDescent="0.25">
      <c r="A25" s="152" t="s">
        <v>274</v>
      </c>
      <c r="B25" s="264">
        <v>215.03211703243596</v>
      </c>
      <c r="C25" s="264">
        <v>198.16212283638725</v>
      </c>
      <c r="D25" s="264">
        <v>205.67954146916199</v>
      </c>
      <c r="E25" s="264">
        <v>205.26137943806589</v>
      </c>
      <c r="F25" s="264">
        <v>197.30231356436843</v>
      </c>
      <c r="G25" s="264">
        <v>194.89371995449545</v>
      </c>
      <c r="H25" s="264">
        <v>180.04097277087354</v>
      </c>
      <c r="I25" s="264">
        <v>186.08932262155798</v>
      </c>
      <c r="J25" s="264">
        <v>175.59448100534013</v>
      </c>
      <c r="K25" s="264">
        <v>164.85057877359563</v>
      </c>
      <c r="L25" s="264">
        <v>166.15484327734924</v>
      </c>
      <c r="M25" s="264">
        <v>163.79830803084329</v>
      </c>
      <c r="N25" s="264">
        <v>171.74607506850742</v>
      </c>
      <c r="O25" s="264">
        <v>168.86595838557</v>
      </c>
      <c r="P25" s="264">
        <v>167.89740993603056</v>
      </c>
      <c r="Q25" s="264">
        <v>168.20195131638692</v>
      </c>
    </row>
    <row r="26" spans="1:17" x14ac:dyDescent="0.25">
      <c r="A26" s="154" t="s">
        <v>33</v>
      </c>
      <c r="B26" s="83">
        <v>25.105486189543051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14.131384417502764</v>
      </c>
      <c r="C27" s="83">
        <v>17.892229094127973</v>
      </c>
      <c r="D27" s="83">
        <v>29.207119813039423</v>
      </c>
      <c r="E27" s="83">
        <v>28.290587669489852</v>
      </c>
      <c r="F27" s="83">
        <v>32.054755972609925</v>
      </c>
      <c r="G27" s="83">
        <v>29.201460436194303</v>
      </c>
      <c r="H27" s="83">
        <v>24.498803628122435</v>
      </c>
      <c r="I27" s="83">
        <v>18.840140809855452</v>
      </c>
      <c r="J27" s="83">
        <v>20.726773284650527</v>
      </c>
      <c r="K27" s="83">
        <v>19.776255178228563</v>
      </c>
      <c r="L27" s="83">
        <v>16.95563543266703</v>
      </c>
      <c r="M27" s="83">
        <v>16.014049001088285</v>
      </c>
      <c r="N27" s="83">
        <v>14.129855157140497</v>
      </c>
      <c r="O27" s="83">
        <v>16.95562589378963</v>
      </c>
      <c r="P27" s="83">
        <v>19.781472285037193</v>
      </c>
      <c r="Q27" s="83">
        <v>19.781528842410641</v>
      </c>
    </row>
    <row r="28" spans="1:17" x14ac:dyDescent="0.25">
      <c r="A28" s="154" t="s">
        <v>125</v>
      </c>
      <c r="B28" s="83">
        <v>105.10797859165147</v>
      </c>
      <c r="C28" s="83">
        <v>100.7994984786954</v>
      </c>
      <c r="D28" s="83">
        <v>90.794264993162059</v>
      </c>
      <c r="E28" s="83">
        <v>79.203129629688149</v>
      </c>
      <c r="F28" s="83">
        <v>65.071216792225229</v>
      </c>
      <c r="G28" s="83">
        <v>55.449026106545872</v>
      </c>
      <c r="H28" s="83">
        <v>41.994304608048552</v>
      </c>
      <c r="I28" s="83">
        <v>37.591937641716918</v>
      </c>
      <c r="J28" s="83">
        <v>37.563909464060657</v>
      </c>
      <c r="K28" s="83">
        <v>24.628617491606139</v>
      </c>
      <c r="L28" s="83">
        <v>22.394256021357311</v>
      </c>
      <c r="M28" s="83">
        <v>17.20332372422417</v>
      </c>
      <c r="N28" s="83">
        <v>21.632620683059166</v>
      </c>
      <c r="O28" s="83">
        <v>12.21410682162608</v>
      </c>
      <c r="P28" s="83">
        <v>7.3336292072838356</v>
      </c>
      <c r="Q28" s="83">
        <v>4.9329124027102536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70.687267833738687</v>
      </c>
      <c r="C30" s="83">
        <v>79.470395263563887</v>
      </c>
      <c r="D30" s="83">
        <v>85.678156662960504</v>
      </c>
      <c r="E30" s="83">
        <v>97.7676621388879</v>
      </c>
      <c r="F30" s="83">
        <v>100.17634079953328</v>
      </c>
      <c r="G30" s="83">
        <v>110.24323341175528</v>
      </c>
      <c r="H30" s="83">
        <v>113.54786453470255</v>
      </c>
      <c r="I30" s="83">
        <v>129.65724416998563</v>
      </c>
      <c r="J30" s="83">
        <v>117.30379825662894</v>
      </c>
      <c r="K30" s="83">
        <v>120.44570610376093</v>
      </c>
      <c r="L30" s="83">
        <v>126.80495182332491</v>
      </c>
      <c r="M30" s="83">
        <v>130.58093530553083</v>
      </c>
      <c r="N30" s="83">
        <v>135.98359922830775</v>
      </c>
      <c r="O30" s="83">
        <v>139.69622567015429</v>
      </c>
      <c r="P30" s="83">
        <v>140.78230844370952</v>
      </c>
      <c r="Q30" s="83">
        <v>143.48751007126603</v>
      </c>
    </row>
    <row r="31" spans="1:17" x14ac:dyDescent="0.25">
      <c r="A31" s="152" t="s">
        <v>273</v>
      </c>
      <c r="B31" s="264">
        <v>0</v>
      </c>
      <c r="C31" s="264">
        <v>0</v>
      </c>
      <c r="D31" s="264">
        <v>0</v>
      </c>
      <c r="E31" s="264">
        <v>0</v>
      </c>
      <c r="F31" s="264">
        <v>0</v>
      </c>
      <c r="G31" s="264">
        <v>0</v>
      </c>
      <c r="H31" s="264">
        <v>0</v>
      </c>
      <c r="I31" s="264">
        <v>0</v>
      </c>
      <c r="J31" s="264">
        <v>0</v>
      </c>
      <c r="K31" s="264">
        <v>0</v>
      </c>
      <c r="L31" s="264">
        <v>0</v>
      </c>
      <c r="M31" s="264">
        <v>0</v>
      </c>
      <c r="N31" s="264">
        <v>0</v>
      </c>
      <c r="O31" s="264">
        <v>0</v>
      </c>
      <c r="P31" s="264">
        <v>0</v>
      </c>
      <c r="Q31" s="264">
        <v>0</v>
      </c>
    </row>
    <row r="32" spans="1:17" x14ac:dyDescent="0.25">
      <c r="A32" s="152" t="s">
        <v>272</v>
      </c>
      <c r="B32" s="264">
        <v>0</v>
      </c>
      <c r="C32" s="264">
        <v>0</v>
      </c>
      <c r="D32" s="264">
        <v>0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>
        <v>0</v>
      </c>
      <c r="K32" s="264">
        <v>0</v>
      </c>
      <c r="L32" s="264">
        <v>0</v>
      </c>
      <c r="M32" s="264">
        <v>0</v>
      </c>
      <c r="N32" s="264">
        <v>0</v>
      </c>
      <c r="O32" s="264">
        <v>0</v>
      </c>
      <c r="P32" s="264">
        <v>0</v>
      </c>
      <c r="Q32" s="264">
        <v>0</v>
      </c>
    </row>
    <row r="33" spans="1:17" x14ac:dyDescent="0.25">
      <c r="A33" s="156" t="s">
        <v>261</v>
      </c>
      <c r="B33" s="204">
        <v>4390.21822924555</v>
      </c>
      <c r="C33" s="204">
        <v>4179.428164266038</v>
      </c>
      <c r="D33" s="204">
        <v>4401.8309365622636</v>
      </c>
      <c r="E33" s="204">
        <v>4268.369758750493</v>
      </c>
      <c r="F33" s="204">
        <v>4053.9501091813927</v>
      </c>
      <c r="G33" s="204">
        <v>4011.7811682575143</v>
      </c>
      <c r="H33" s="204">
        <v>3579.42467110487</v>
      </c>
      <c r="I33" s="204">
        <v>3614.0967827253867</v>
      </c>
      <c r="J33" s="204">
        <v>3232.1722661263948</v>
      </c>
      <c r="K33" s="204">
        <v>3064.6810068756386</v>
      </c>
      <c r="L33" s="204">
        <v>3055.6122858940271</v>
      </c>
      <c r="M33" s="204">
        <v>3023.8390634324119</v>
      </c>
      <c r="N33" s="204">
        <v>3129.5050835105358</v>
      </c>
      <c r="O33" s="204">
        <v>2976.8504600686138</v>
      </c>
      <c r="P33" s="204">
        <v>2962.2376170852431</v>
      </c>
      <c r="Q33" s="204">
        <v>2761.4163879994971</v>
      </c>
    </row>
    <row r="34" spans="1:17" x14ac:dyDescent="0.25">
      <c r="A34" s="150" t="s">
        <v>33</v>
      </c>
      <c r="B34" s="87">
        <v>3887.9962985510742</v>
      </c>
      <c r="C34" s="87">
        <v>3633.6899097277728</v>
      </c>
      <c r="D34" s="87">
        <v>3806.9337038095859</v>
      </c>
      <c r="E34" s="87">
        <v>3539.6518766175031</v>
      </c>
      <c r="F34" s="87">
        <v>3265.7183377678102</v>
      </c>
      <c r="G34" s="87">
        <v>3217.6203845430523</v>
      </c>
      <c r="H34" s="87">
        <v>2762.2971925251532</v>
      </c>
      <c r="I34" s="87">
        <v>2780.1791778166216</v>
      </c>
      <c r="J34" s="87">
        <v>2370.7123083453271</v>
      </c>
      <c r="K34" s="87">
        <v>2285.7728858149203</v>
      </c>
      <c r="L34" s="87">
        <v>2289.2105720576892</v>
      </c>
      <c r="M34" s="87">
        <v>2255.3614215102807</v>
      </c>
      <c r="N34" s="87">
        <v>2279.8386452530062</v>
      </c>
      <c r="O34" s="87">
        <v>2156.3551966758764</v>
      </c>
      <c r="P34" s="87">
        <v>2137.7031752580774</v>
      </c>
      <c r="Q34" s="87">
        <v>1939.0726286466981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2.722945133021772E-13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181.33087795946557</v>
      </c>
      <c r="C37" s="87">
        <v>188.25966623478303</v>
      </c>
      <c r="D37" s="87">
        <v>189.31708339171684</v>
      </c>
      <c r="E37" s="87">
        <v>221.68176151183835</v>
      </c>
      <c r="F37" s="87">
        <v>215.39696492783671</v>
      </c>
      <c r="G37" s="87">
        <v>189.64286474028776</v>
      </c>
      <c r="H37" s="87">
        <v>167.58237059326729</v>
      </c>
      <c r="I37" s="87">
        <v>149.65514610176575</v>
      </c>
      <c r="J37" s="87">
        <v>179.46715522385327</v>
      </c>
      <c r="K37" s="87">
        <v>125.70371958212834</v>
      </c>
      <c r="L37" s="87">
        <v>114.15887442636608</v>
      </c>
      <c r="M37" s="87">
        <v>93.808963537729454</v>
      </c>
      <c r="N37" s="87">
        <v>118.33659460117607</v>
      </c>
      <c r="O37" s="87">
        <v>80.537388682546805</v>
      </c>
      <c r="P37" s="87">
        <v>62.064013544525672</v>
      </c>
      <c r="Q37" s="87">
        <v>53.27676419814631</v>
      </c>
    </row>
    <row r="38" spans="1:17" x14ac:dyDescent="0.25">
      <c r="A38" s="150" t="s">
        <v>29</v>
      </c>
      <c r="B38" s="87">
        <v>179.57839540847596</v>
      </c>
      <c r="C38" s="87">
        <v>193.76398144814306</v>
      </c>
      <c r="D38" s="87">
        <v>210.65165646932888</v>
      </c>
      <c r="E38" s="87">
        <v>216.18205685072783</v>
      </c>
      <c r="F38" s="87">
        <v>232.80864595936731</v>
      </c>
      <c r="G38" s="87">
        <v>224.29578349807176</v>
      </c>
      <c r="H38" s="87">
        <v>206.65188831490875</v>
      </c>
      <c r="I38" s="87">
        <v>194.97052896863175</v>
      </c>
      <c r="J38" s="87">
        <v>140.98878350714605</v>
      </c>
      <c r="K38" s="87">
        <v>101.2155688030566</v>
      </c>
      <c r="L38" s="87">
        <v>87.272711682764253</v>
      </c>
      <c r="M38" s="87">
        <v>95.692054414733917</v>
      </c>
      <c r="N38" s="87">
        <v>95.634167882574573</v>
      </c>
      <c r="O38" s="87">
        <v>75.784215566570879</v>
      </c>
      <c r="P38" s="87">
        <v>70.119506726205415</v>
      </c>
      <c r="Q38" s="87">
        <v>41.897111188691987</v>
      </c>
    </row>
    <row r="39" spans="1:17" x14ac:dyDescent="0.25">
      <c r="A39" s="150" t="s">
        <v>28</v>
      </c>
      <c r="B39" s="87">
        <v>8.5951065816672205</v>
      </c>
      <c r="C39" s="87">
        <v>2.9371318616587967</v>
      </c>
      <c r="D39" s="87">
        <v>5.6051554937276729</v>
      </c>
      <c r="E39" s="87">
        <v>5.6621591907637603</v>
      </c>
      <c r="F39" s="87">
        <v>0</v>
      </c>
      <c r="G39" s="87">
        <v>2.8471701843091628</v>
      </c>
      <c r="H39" s="87">
        <v>2.8765446581493483</v>
      </c>
      <c r="I39" s="87">
        <v>2.8525261875902648</v>
      </c>
      <c r="J39" s="87">
        <v>2.8230265847436797</v>
      </c>
      <c r="K39" s="87">
        <v>2.8660299485858363</v>
      </c>
      <c r="L39" s="87">
        <v>2.8357855713831475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132.5858898795685</v>
      </c>
      <c r="C40" s="87">
        <v>159.12298617772132</v>
      </c>
      <c r="D40" s="87">
        <v>189.32333739790349</v>
      </c>
      <c r="E40" s="87">
        <v>285.19190457966016</v>
      </c>
      <c r="F40" s="87">
        <v>340.02616052637876</v>
      </c>
      <c r="G40" s="87">
        <v>377.37496529179379</v>
      </c>
      <c r="H40" s="87">
        <v>440.01667501339193</v>
      </c>
      <c r="I40" s="87">
        <v>486.43940365077742</v>
      </c>
      <c r="J40" s="87">
        <v>538.18099246532472</v>
      </c>
      <c r="K40" s="87">
        <v>549.12280272694716</v>
      </c>
      <c r="L40" s="87">
        <v>562.13434215582458</v>
      </c>
      <c r="M40" s="87">
        <v>578.97662396966791</v>
      </c>
      <c r="N40" s="87">
        <v>635.69567577377882</v>
      </c>
      <c r="O40" s="87">
        <v>664.17365914361926</v>
      </c>
      <c r="P40" s="87">
        <v>692.35092155643474</v>
      </c>
      <c r="Q40" s="87">
        <v>727.16988396596059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0.13166086529855839</v>
      </c>
      <c r="C42" s="87">
        <v>1.6544888159583266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6" t="s">
        <v>260</v>
      </c>
      <c r="B44" s="204">
        <v>571.4486971837789</v>
      </c>
      <c r="C44" s="204">
        <v>539.15131690826047</v>
      </c>
      <c r="D44" s="204">
        <v>565.71568507677443</v>
      </c>
      <c r="E44" s="204">
        <v>560.15337733349975</v>
      </c>
      <c r="F44" s="204">
        <v>538.65666916382952</v>
      </c>
      <c r="G44" s="204">
        <v>535.36742229093511</v>
      </c>
      <c r="H44" s="204">
        <v>492.03032593670548</v>
      </c>
      <c r="I44" s="204">
        <v>510.23762486509401</v>
      </c>
      <c r="J44" s="204">
        <v>473.60036382880355</v>
      </c>
      <c r="K44" s="204">
        <v>449.93731845229689</v>
      </c>
      <c r="L44" s="204">
        <v>452.37794738900004</v>
      </c>
      <c r="M44" s="204">
        <v>447.81268358345017</v>
      </c>
      <c r="N44" s="204">
        <v>467.76515820361169</v>
      </c>
      <c r="O44" s="204">
        <v>457.15846037761219</v>
      </c>
      <c r="P44" s="204">
        <v>456.83034951387663</v>
      </c>
      <c r="Q44" s="204">
        <v>450.11789144200776</v>
      </c>
    </row>
    <row r="45" spans="1:17" x14ac:dyDescent="0.25">
      <c r="A45" s="299" t="s">
        <v>271</v>
      </c>
      <c r="B45" s="298">
        <v>242.96338558141866</v>
      </c>
      <c r="C45" s="298">
        <v>223.90208924496255</v>
      </c>
      <c r="D45" s="298">
        <v>232.39597149407814</v>
      </c>
      <c r="E45" s="298">
        <v>231.92349294436798</v>
      </c>
      <c r="F45" s="298">
        <v>222.93059636023935</v>
      </c>
      <c r="G45" s="298">
        <v>220.20914216064921</v>
      </c>
      <c r="H45" s="298">
        <v>203.4271200575356</v>
      </c>
      <c r="I45" s="298">
        <v>210.26111107796339</v>
      </c>
      <c r="J45" s="298">
        <v>198.40305803264911</v>
      </c>
      <c r="K45" s="298">
        <v>186.2635930233975</v>
      </c>
      <c r="L45" s="298">
        <v>187.73727297362581</v>
      </c>
      <c r="M45" s="298">
        <v>185.07463917903294</v>
      </c>
      <c r="N45" s="298">
        <v>194.05476928207349</v>
      </c>
      <c r="O45" s="298">
        <v>190.80054423972575</v>
      </c>
      <c r="P45" s="298">
        <v>189.70618766803142</v>
      </c>
      <c r="Q45" s="298">
        <v>190.05028698604093</v>
      </c>
    </row>
    <row r="46" spans="1:17" x14ac:dyDescent="0.25">
      <c r="A46" s="154" t="s">
        <v>33</v>
      </c>
      <c r="B46" s="83">
        <v>28.366524989189561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15.966959021805431</v>
      </c>
      <c r="C47" s="83">
        <v>20.216312875959673</v>
      </c>
      <c r="D47" s="83">
        <v>33.000934050180774</v>
      </c>
      <c r="E47" s="83">
        <v>31.965350363129069</v>
      </c>
      <c r="F47" s="83">
        <v>36.218459561167535</v>
      </c>
      <c r="G47" s="83">
        <v>32.994539557220662</v>
      </c>
      <c r="H47" s="83">
        <v>27.681038322685087</v>
      </c>
      <c r="I47" s="83">
        <v>21.287352136809673</v>
      </c>
      <c r="J47" s="83">
        <v>23.419045856566633</v>
      </c>
      <c r="K47" s="83">
        <v>22.345061651881988</v>
      </c>
      <c r="L47" s="83">
        <v>19.158061810755754</v>
      </c>
      <c r="M47" s="83">
        <v>18.094169447181859</v>
      </c>
      <c r="N47" s="83">
        <v>15.96523112050321</v>
      </c>
      <c r="O47" s="83">
        <v>19.158051032840373</v>
      </c>
      <c r="P47" s="83">
        <v>22.350956426814481</v>
      </c>
      <c r="Q47" s="83">
        <v>22.351020330621591</v>
      </c>
    </row>
    <row r="48" spans="1:17" x14ac:dyDescent="0.25">
      <c r="A48" s="154" t="s">
        <v>125</v>
      </c>
      <c r="B48" s="83">
        <v>118.7608190007951</v>
      </c>
      <c r="C48" s="83">
        <v>113.89269544139182</v>
      </c>
      <c r="D48" s="83">
        <v>102.58784742740332</v>
      </c>
      <c r="E48" s="83">
        <v>89.491099232261547</v>
      </c>
      <c r="F48" s="83">
        <v>73.523543152192161</v>
      </c>
      <c r="G48" s="83">
        <v>62.651492697747464</v>
      </c>
      <c r="H48" s="83">
        <v>47.449090691739684</v>
      </c>
      <c r="I48" s="83">
        <v>42.474884989480003</v>
      </c>
      <c r="J48" s="83">
        <v>42.443216134478348</v>
      </c>
      <c r="K48" s="83">
        <v>27.827714159777212</v>
      </c>
      <c r="L48" s="83">
        <v>25.303123717585645</v>
      </c>
      <c r="M48" s="83">
        <v>19.43792319479488</v>
      </c>
      <c r="N48" s="83">
        <v>24.442556919819921</v>
      </c>
      <c r="O48" s="83">
        <v>13.800639579750525</v>
      </c>
      <c r="P48" s="83">
        <v>8.2862197767958925</v>
      </c>
      <c r="Q48" s="83">
        <v>5.5736655281046588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79.86908256962856</v>
      </c>
      <c r="C50" s="83">
        <v>89.793080927611086</v>
      </c>
      <c r="D50" s="83">
        <v>96.807190016494047</v>
      </c>
      <c r="E50" s="83">
        <v>110.46704334897738</v>
      </c>
      <c r="F50" s="83">
        <v>113.18859364687965</v>
      </c>
      <c r="G50" s="83">
        <v>124.56310990568107</v>
      </c>
      <c r="H50" s="83">
        <v>128.29699104311084</v>
      </c>
      <c r="I50" s="83">
        <v>146.49887395167372</v>
      </c>
      <c r="J50" s="83">
        <v>132.54079604160412</v>
      </c>
      <c r="K50" s="83">
        <v>136.09081721173831</v>
      </c>
      <c r="L50" s="83">
        <v>143.27608744528439</v>
      </c>
      <c r="M50" s="83">
        <v>147.54254653705621</v>
      </c>
      <c r="N50" s="83">
        <v>153.64698124175035</v>
      </c>
      <c r="O50" s="83">
        <v>157.84185362713484</v>
      </c>
      <c r="P50" s="83">
        <v>159.06901146442104</v>
      </c>
      <c r="Q50" s="83">
        <v>162.12560112731467</v>
      </c>
    </row>
    <row r="51" spans="1:17" x14ac:dyDescent="0.25">
      <c r="A51" s="299" t="s">
        <v>270</v>
      </c>
      <c r="B51" s="298">
        <v>328.48531160236024</v>
      </c>
      <c r="C51" s="298">
        <v>315.24922766329792</v>
      </c>
      <c r="D51" s="298">
        <v>333.31971358269635</v>
      </c>
      <c r="E51" s="298">
        <v>328.22988438913183</v>
      </c>
      <c r="F51" s="298">
        <v>315.72607280359011</v>
      </c>
      <c r="G51" s="298">
        <v>315.15828013028596</v>
      </c>
      <c r="H51" s="298">
        <v>288.60320587916988</v>
      </c>
      <c r="I51" s="298">
        <v>299.97651378713061</v>
      </c>
      <c r="J51" s="298">
        <v>275.19730579615447</v>
      </c>
      <c r="K51" s="298">
        <v>263.67372542889939</v>
      </c>
      <c r="L51" s="298">
        <v>264.64067441537424</v>
      </c>
      <c r="M51" s="298">
        <v>262.73804440441722</v>
      </c>
      <c r="N51" s="298">
        <v>273.7103889215382</v>
      </c>
      <c r="O51" s="298">
        <v>266.35791613788643</v>
      </c>
      <c r="P51" s="298">
        <v>267.12416184584521</v>
      </c>
      <c r="Q51" s="298">
        <v>260.06760445596683</v>
      </c>
    </row>
    <row r="52" spans="1:17" x14ac:dyDescent="0.25">
      <c r="A52" s="150" t="s">
        <v>33</v>
      </c>
      <c r="B52" s="87">
        <v>290.90801617345761</v>
      </c>
      <c r="C52" s="87">
        <v>274.08484907187466</v>
      </c>
      <c r="D52" s="87">
        <v>288.27232805381868</v>
      </c>
      <c r="E52" s="87">
        <v>272.19280238271654</v>
      </c>
      <c r="F52" s="87">
        <v>254.33771948276433</v>
      </c>
      <c r="G52" s="87">
        <v>252.77044384382171</v>
      </c>
      <c r="H52" s="87">
        <v>222.71954255366785</v>
      </c>
      <c r="I52" s="87">
        <v>230.75985719344553</v>
      </c>
      <c r="J52" s="87">
        <v>201.84989733121591</v>
      </c>
      <c r="K52" s="87">
        <v>196.65937529388131</v>
      </c>
      <c r="L52" s="87">
        <v>198.26410322568066</v>
      </c>
      <c r="M52" s="87">
        <v>195.96586884493189</v>
      </c>
      <c r="N52" s="87">
        <v>199.39751034708692</v>
      </c>
      <c r="O52" s="87">
        <v>192.94293896995089</v>
      </c>
      <c r="P52" s="87">
        <v>192.77054807233699</v>
      </c>
      <c r="Q52" s="87">
        <v>182.62004078407503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2.4363937695841205E-14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13.567555606428396</v>
      </c>
      <c r="C55" s="87">
        <v>14.200199656042662</v>
      </c>
      <c r="D55" s="87">
        <v>14.335651896190429</v>
      </c>
      <c r="E55" s="87">
        <v>17.046924953734571</v>
      </c>
      <c r="F55" s="87">
        <v>16.775351447087971</v>
      </c>
      <c r="G55" s="87">
        <v>14.898000809074315</v>
      </c>
      <c r="H55" s="87">
        <v>13.511894744559374</v>
      </c>
      <c r="I55" s="87">
        <v>12.421645488989252</v>
      </c>
      <c r="J55" s="87">
        <v>15.280397679946342</v>
      </c>
      <c r="K55" s="87">
        <v>10.815079275177057</v>
      </c>
      <c r="L55" s="87">
        <v>9.8870794760711007</v>
      </c>
      <c r="M55" s="87">
        <v>8.1509574783820913</v>
      </c>
      <c r="N55" s="87">
        <v>10.349865064160477</v>
      </c>
      <c r="O55" s="87">
        <v>7.2061970557216792</v>
      </c>
      <c r="P55" s="87">
        <v>5.5967142889717483</v>
      </c>
      <c r="Q55" s="87">
        <v>5.0175556639666947</v>
      </c>
    </row>
    <row r="56" spans="1:17" x14ac:dyDescent="0.25">
      <c r="A56" s="150" t="s">
        <v>29</v>
      </c>
      <c r="B56" s="87">
        <v>13.43643119602786</v>
      </c>
      <c r="C56" s="87">
        <v>14.615383516519854</v>
      </c>
      <c r="D56" s="87">
        <v>15.951169141201312</v>
      </c>
      <c r="E56" s="87">
        <v>16.624007651082913</v>
      </c>
      <c r="F56" s="87">
        <v>18.131392228286433</v>
      </c>
      <c r="G56" s="87">
        <v>17.620271496122093</v>
      </c>
      <c r="H56" s="87">
        <v>16.662006592880044</v>
      </c>
      <c r="I56" s="87">
        <v>16.182903526766719</v>
      </c>
      <c r="J56" s="87">
        <v>12.004228170407371</v>
      </c>
      <c r="K56" s="87">
        <v>8.7082101001156449</v>
      </c>
      <c r="L56" s="87">
        <v>7.5585208844739666</v>
      </c>
      <c r="M56" s="87">
        <v>8.3145771698012325</v>
      </c>
      <c r="N56" s="87">
        <v>8.3642827178168559</v>
      </c>
      <c r="O56" s="87">
        <v>6.7809001510915436</v>
      </c>
      <c r="P56" s="87">
        <v>6.323130310428005</v>
      </c>
      <c r="Q56" s="87">
        <v>3.9458306207714138</v>
      </c>
    </row>
    <row r="57" spans="1:17" x14ac:dyDescent="0.25">
      <c r="A57" s="150" t="s">
        <v>28</v>
      </c>
      <c r="B57" s="87">
        <v>0.64310385413793991</v>
      </c>
      <c r="C57" s="87">
        <v>0.22154431528453011</v>
      </c>
      <c r="D57" s="87">
        <v>0.42443902337032835</v>
      </c>
      <c r="E57" s="87">
        <v>0.43540976101407308</v>
      </c>
      <c r="F57" s="87">
        <v>0</v>
      </c>
      <c r="G57" s="87">
        <v>0.22366854543934264</v>
      </c>
      <c r="H57" s="87">
        <v>0.2319311304127121</v>
      </c>
      <c r="I57" s="87">
        <v>0.23676478873776771</v>
      </c>
      <c r="J57" s="87">
        <v>0.24036135649522331</v>
      </c>
      <c r="K57" s="87">
        <v>0.24658252915687212</v>
      </c>
      <c r="L57" s="87">
        <v>0.24560190753672426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9.9203536309516647</v>
      </c>
      <c r="C58" s="87">
        <v>12.002455006859444</v>
      </c>
      <c r="D58" s="87">
        <v>14.336125468115593</v>
      </c>
      <c r="E58" s="87">
        <v>21.930739640583713</v>
      </c>
      <c r="F58" s="87">
        <v>26.481609645451389</v>
      </c>
      <c r="G58" s="87">
        <v>29.645895435828479</v>
      </c>
      <c r="H58" s="87">
        <v>35.477830857649906</v>
      </c>
      <c r="I58" s="87">
        <v>40.375342789191322</v>
      </c>
      <c r="J58" s="87">
        <v>45.822421258089641</v>
      </c>
      <c r="K58" s="87">
        <v>47.244478230568468</v>
      </c>
      <c r="L58" s="87">
        <v>48.685368921611754</v>
      </c>
      <c r="M58" s="87">
        <v>50.306640911302033</v>
      </c>
      <c r="N58" s="87">
        <v>55.59873079247398</v>
      </c>
      <c r="O58" s="87">
        <v>59.427879961122315</v>
      </c>
      <c r="P58" s="87">
        <v>62.433769174108463</v>
      </c>
      <c r="Q58" s="87">
        <v>68.484177387153679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9.8511413567852497E-3</v>
      </c>
      <c r="C60" s="87">
        <v>0.12479609671674363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303" t="s">
        <v>269</v>
      </c>
      <c r="B62" s="302">
        <v>0</v>
      </c>
      <c r="C62" s="302">
        <v>0</v>
      </c>
      <c r="D62" s="302">
        <v>0</v>
      </c>
      <c r="E62" s="302">
        <v>0</v>
      </c>
      <c r="F62" s="302">
        <v>0</v>
      </c>
      <c r="G62" s="302">
        <v>0</v>
      </c>
      <c r="H62" s="302">
        <v>0</v>
      </c>
      <c r="I62" s="302">
        <v>0</v>
      </c>
      <c r="J62" s="302">
        <v>0</v>
      </c>
      <c r="K62" s="302">
        <v>0</v>
      </c>
      <c r="L62" s="302">
        <v>0</v>
      </c>
      <c r="M62" s="302">
        <v>0</v>
      </c>
      <c r="N62" s="302">
        <v>0</v>
      </c>
      <c r="O62" s="302">
        <v>0</v>
      </c>
      <c r="P62" s="302">
        <v>0</v>
      </c>
      <c r="Q62" s="302">
        <v>0</v>
      </c>
    </row>
    <row r="63" spans="1:17" x14ac:dyDescent="0.25">
      <c r="A63" s="152" t="s">
        <v>268</v>
      </c>
      <c r="B63" s="151">
        <v>0</v>
      </c>
      <c r="C63" s="151">
        <v>0</v>
      </c>
      <c r="D63" s="151">
        <v>0</v>
      </c>
      <c r="E63" s="151">
        <v>0</v>
      </c>
      <c r="F63" s="151">
        <v>0</v>
      </c>
      <c r="G63" s="151">
        <v>0</v>
      </c>
      <c r="H63" s="151">
        <v>0</v>
      </c>
      <c r="I63" s="151">
        <v>0</v>
      </c>
      <c r="J63" s="151">
        <v>0</v>
      </c>
      <c r="K63" s="151">
        <v>0</v>
      </c>
      <c r="L63" s="151">
        <v>0</v>
      </c>
      <c r="M63" s="151">
        <v>0</v>
      </c>
      <c r="N63" s="151">
        <v>0</v>
      </c>
      <c r="O63" s="151">
        <v>0</v>
      </c>
      <c r="P63" s="151">
        <v>0</v>
      </c>
      <c r="Q63" s="151">
        <v>0</v>
      </c>
    </row>
    <row r="64" spans="1:17" x14ac:dyDescent="0.25">
      <c r="A64" s="301" t="s">
        <v>267</v>
      </c>
      <c r="B64" s="300">
        <v>0</v>
      </c>
      <c r="C64" s="300">
        <v>0</v>
      </c>
      <c r="D64" s="300">
        <v>0</v>
      </c>
      <c r="E64" s="300">
        <v>0</v>
      </c>
      <c r="F64" s="300">
        <v>0</v>
      </c>
      <c r="G64" s="300">
        <v>0</v>
      </c>
      <c r="H64" s="300">
        <v>0</v>
      </c>
      <c r="I64" s="300">
        <v>0</v>
      </c>
      <c r="J64" s="300">
        <v>0</v>
      </c>
      <c r="K64" s="300">
        <v>0</v>
      </c>
      <c r="L64" s="300">
        <v>0</v>
      </c>
      <c r="M64" s="300">
        <v>0</v>
      </c>
      <c r="N64" s="300">
        <v>0</v>
      </c>
      <c r="O64" s="300">
        <v>0</v>
      </c>
      <c r="P64" s="300">
        <v>0</v>
      </c>
      <c r="Q64" s="300">
        <v>0</v>
      </c>
    </row>
    <row r="65" spans="1:17" x14ac:dyDescent="0.25">
      <c r="A65" s="156" t="s">
        <v>259</v>
      </c>
      <c r="B65" s="204">
        <v>250.87992985961762</v>
      </c>
      <c r="C65" s="204">
        <v>242.45587433471823</v>
      </c>
      <c r="D65" s="204">
        <v>255.13104554655027</v>
      </c>
      <c r="E65" s="204">
        <v>257.12341509790178</v>
      </c>
      <c r="F65" s="204">
        <v>249.60358592594432</v>
      </c>
      <c r="G65" s="204">
        <v>249.90690169302502</v>
      </c>
      <c r="H65" s="204">
        <v>233.38277382964588</v>
      </c>
      <c r="I65" s="204">
        <v>243.93027115072823</v>
      </c>
      <c r="J65" s="204">
        <v>227.98452383835129</v>
      </c>
      <c r="K65" s="204">
        <v>217.75442365584098</v>
      </c>
      <c r="L65" s="204">
        <v>220.39904374953153</v>
      </c>
      <c r="M65" s="204">
        <v>218.9522956540236</v>
      </c>
      <c r="N65" s="204">
        <v>228.58823946792432</v>
      </c>
      <c r="O65" s="204">
        <v>226.49366755008441</v>
      </c>
      <c r="P65" s="204">
        <v>226.36449611365884</v>
      </c>
      <c r="Q65" s="204">
        <v>226.34987724300277</v>
      </c>
    </row>
    <row r="66" spans="1:17" x14ac:dyDescent="0.25">
      <c r="A66" s="299" t="s">
        <v>266</v>
      </c>
      <c r="B66" s="298">
        <v>201.16362465532262</v>
      </c>
      <c r="C66" s="298">
        <v>194.74285258201539</v>
      </c>
      <c r="D66" s="298">
        <v>204.68305281820071</v>
      </c>
      <c r="E66" s="298">
        <v>207.44576884376929</v>
      </c>
      <c r="F66" s="298">
        <v>201.81839358389516</v>
      </c>
      <c r="G66" s="298">
        <v>202.20764486419881</v>
      </c>
      <c r="H66" s="298">
        <v>189.70263179700686</v>
      </c>
      <c r="I66" s="298">
        <v>198.52877712102008</v>
      </c>
      <c r="J66" s="298">
        <v>186.33336695824255</v>
      </c>
      <c r="K66" s="298">
        <v>177.8473625338957</v>
      </c>
      <c r="L66" s="298">
        <v>180.34563474160601</v>
      </c>
      <c r="M66" s="298">
        <v>179.18685000693807</v>
      </c>
      <c r="N66" s="298">
        <v>187.16212769802536</v>
      </c>
      <c r="O66" s="298">
        <v>186.18035372885231</v>
      </c>
      <c r="P66" s="298">
        <v>185.93521088021188</v>
      </c>
      <c r="Q66" s="298">
        <v>186.98860311536592</v>
      </c>
    </row>
    <row r="67" spans="1:17" x14ac:dyDescent="0.25">
      <c r="A67" s="299" t="s">
        <v>265</v>
      </c>
      <c r="B67" s="298">
        <v>49.716305204294983</v>
      </c>
      <c r="C67" s="298">
        <v>47.713021752702836</v>
      </c>
      <c r="D67" s="298">
        <v>50.447992728349568</v>
      </c>
      <c r="E67" s="298">
        <v>49.677646254132483</v>
      </c>
      <c r="F67" s="298">
        <v>47.78519234204915</v>
      </c>
      <c r="G67" s="298">
        <v>47.699256828826194</v>
      </c>
      <c r="H67" s="298">
        <v>43.680142032639019</v>
      </c>
      <c r="I67" s="298">
        <v>45.401494029708147</v>
      </c>
      <c r="J67" s="298">
        <v>41.651156880108744</v>
      </c>
      <c r="K67" s="298">
        <v>39.907061121945269</v>
      </c>
      <c r="L67" s="298">
        <v>40.053409007925524</v>
      </c>
      <c r="M67" s="298">
        <v>39.765445647085528</v>
      </c>
      <c r="N67" s="298">
        <v>41.426111769898981</v>
      </c>
      <c r="O67" s="298">
        <v>40.313313821232107</v>
      </c>
      <c r="P67" s="298">
        <v>40.429285233446961</v>
      </c>
      <c r="Q67" s="298">
        <v>39.361274127636833</v>
      </c>
    </row>
    <row r="68" spans="1:17" x14ac:dyDescent="0.25">
      <c r="A68" s="150" t="s">
        <v>33</v>
      </c>
      <c r="B68" s="87">
        <v>44.028975444610651</v>
      </c>
      <c r="C68" s="87">
        <v>41.482786374404604</v>
      </c>
      <c r="D68" s="87">
        <v>43.630063620090688</v>
      </c>
      <c r="E68" s="87">
        <v>41.19642480103591</v>
      </c>
      <c r="F68" s="87">
        <v>38.494055107329217</v>
      </c>
      <c r="G68" s="87">
        <v>38.256847685101313</v>
      </c>
      <c r="H68" s="87">
        <v>33.708638899394693</v>
      </c>
      <c r="I68" s="87">
        <v>34.925541824581309</v>
      </c>
      <c r="J68" s="87">
        <v>30.55001470909675</v>
      </c>
      <c r="K68" s="87">
        <v>29.764428356638685</v>
      </c>
      <c r="L68" s="87">
        <v>30.007304189466705</v>
      </c>
      <c r="M68" s="87">
        <v>29.659466043076083</v>
      </c>
      <c r="N68" s="87">
        <v>30.178845541174898</v>
      </c>
      <c r="O68" s="87">
        <v>29.201945116059221</v>
      </c>
      <c r="P68" s="87">
        <v>29.175853725736758</v>
      </c>
      <c r="Q68" s="87">
        <v>27.639572800845539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3.6874859230575249E-15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2.0534517422257572</v>
      </c>
      <c r="C71" s="87">
        <v>2.1492025217747015</v>
      </c>
      <c r="D71" s="87">
        <v>2.1697032402967635</v>
      </c>
      <c r="E71" s="87">
        <v>2.5800548574315316</v>
      </c>
      <c r="F71" s="87">
        <v>2.5389521631406309</v>
      </c>
      <c r="G71" s="87">
        <v>2.2548148394969201</v>
      </c>
      <c r="H71" s="87">
        <v>2.0450274617514923</v>
      </c>
      <c r="I71" s="87">
        <v>1.8800180600395102</v>
      </c>
      <c r="J71" s="87">
        <v>2.3126906679432624</v>
      </c>
      <c r="K71" s="87">
        <v>1.6368640029306085</v>
      </c>
      <c r="L71" s="87">
        <v>1.4964110827777413</v>
      </c>
      <c r="M71" s="87">
        <v>1.2336487367600237</v>
      </c>
      <c r="N71" s="87">
        <v>1.5664537566171493</v>
      </c>
      <c r="O71" s="87">
        <v>1.0906590935129548</v>
      </c>
      <c r="P71" s="87">
        <v>0.84706361564374699</v>
      </c>
      <c r="Q71" s="87">
        <v>0.75940786378685265</v>
      </c>
    </row>
    <row r="72" spans="1:17" x14ac:dyDescent="0.25">
      <c r="A72" s="150" t="s">
        <v>29</v>
      </c>
      <c r="B72" s="87">
        <v>2.0336060414380834</v>
      </c>
      <c r="C72" s="87">
        <v>2.2120406664171277</v>
      </c>
      <c r="D72" s="87">
        <v>2.4142120374297975</v>
      </c>
      <c r="E72" s="87">
        <v>2.5160462550613309</v>
      </c>
      <c r="F72" s="87">
        <v>2.7441891553783342</v>
      </c>
      <c r="G72" s="87">
        <v>2.6668309496413123</v>
      </c>
      <c r="H72" s="87">
        <v>2.521797401067253</v>
      </c>
      <c r="I72" s="87">
        <v>2.4492850742815815</v>
      </c>
      <c r="J72" s="87">
        <v>1.8168418811505851</v>
      </c>
      <c r="K72" s="87">
        <v>1.3179890114677584</v>
      </c>
      <c r="L72" s="87">
        <v>1.1439833621554392</v>
      </c>
      <c r="M72" s="87">
        <v>1.2584126036018801</v>
      </c>
      <c r="N72" s="87">
        <v>1.2659355463582458</v>
      </c>
      <c r="O72" s="87">
        <v>1.0262903379972461</v>
      </c>
      <c r="P72" s="87">
        <v>0.95700679834449043</v>
      </c>
      <c r="Q72" s="87">
        <v>0.59720210462316059</v>
      </c>
    </row>
    <row r="73" spans="1:17" x14ac:dyDescent="0.25">
      <c r="A73" s="150" t="s">
        <v>28</v>
      </c>
      <c r="B73" s="87">
        <v>9.7333872660595636E-2</v>
      </c>
      <c r="C73" s="87">
        <v>3.3530768061542475E-2</v>
      </c>
      <c r="D73" s="87">
        <v>6.4238915047854783E-2</v>
      </c>
      <c r="E73" s="87">
        <v>6.5899337970122054E-2</v>
      </c>
      <c r="F73" s="87">
        <v>0</v>
      </c>
      <c r="G73" s="87">
        <v>3.3852270640107283E-2</v>
      </c>
      <c r="H73" s="87">
        <v>3.5102814216344029E-2</v>
      </c>
      <c r="I73" s="87">
        <v>3.5834389188051291E-2</v>
      </c>
      <c r="J73" s="87">
        <v>3.6378730301647393E-2</v>
      </c>
      <c r="K73" s="87">
        <v>3.7320305793307591E-2</v>
      </c>
      <c r="L73" s="87">
        <v>3.7171888552002694E-2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1.5014471315172955</v>
      </c>
      <c r="C74" s="87">
        <v>1.8165735125599285</v>
      </c>
      <c r="D74" s="87">
        <v>2.1697749154844694</v>
      </c>
      <c r="E74" s="87">
        <v>3.3192210026335798</v>
      </c>
      <c r="F74" s="87">
        <v>4.0079959162009686</v>
      </c>
      <c r="G74" s="87">
        <v>4.4869110839465405</v>
      </c>
      <c r="H74" s="87">
        <v>5.369575456209235</v>
      </c>
      <c r="I74" s="87">
        <v>6.1108146816176925</v>
      </c>
      <c r="J74" s="87">
        <v>6.9352308916164942</v>
      </c>
      <c r="K74" s="87">
        <v>7.1504594451149091</v>
      </c>
      <c r="L74" s="87">
        <v>7.368538484973632</v>
      </c>
      <c r="M74" s="87">
        <v>7.6139182636475375</v>
      </c>
      <c r="N74" s="87">
        <v>8.4148769257486862</v>
      </c>
      <c r="O74" s="87">
        <v>8.9944192736626842</v>
      </c>
      <c r="P74" s="87">
        <v>9.449361093721965</v>
      </c>
      <c r="Q74" s="87">
        <v>10.365091358381285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1.4909718425932467E-3</v>
      </c>
      <c r="C76" s="87">
        <v>1.8887909484929792E-2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299" t="s">
        <v>264</v>
      </c>
      <c r="B78" s="298">
        <v>0</v>
      </c>
      <c r="C78" s="298">
        <v>0</v>
      </c>
      <c r="D78" s="298">
        <v>0</v>
      </c>
      <c r="E78" s="298">
        <v>0</v>
      </c>
      <c r="F78" s="298">
        <v>0</v>
      </c>
      <c r="G78" s="298">
        <v>0</v>
      </c>
      <c r="H78" s="298">
        <v>0</v>
      </c>
      <c r="I78" s="298">
        <v>0</v>
      </c>
      <c r="J78" s="298">
        <v>0</v>
      </c>
      <c r="K78" s="298">
        <v>0</v>
      </c>
      <c r="L78" s="298">
        <v>0</v>
      </c>
      <c r="M78" s="298">
        <v>0</v>
      </c>
      <c r="N78" s="298">
        <v>0</v>
      </c>
      <c r="O78" s="298">
        <v>0</v>
      </c>
      <c r="P78" s="298">
        <v>0</v>
      </c>
      <c r="Q78" s="298">
        <v>0</v>
      </c>
    </row>
    <row r="79" spans="1:17" x14ac:dyDescent="0.25">
      <c r="A79" s="243" t="s">
        <v>258</v>
      </c>
      <c r="B79" s="278">
        <v>0</v>
      </c>
      <c r="C79" s="278">
        <v>0</v>
      </c>
      <c r="D79" s="278">
        <v>0</v>
      </c>
      <c r="E79" s="278">
        <v>0</v>
      </c>
      <c r="F79" s="278">
        <v>0</v>
      </c>
      <c r="G79" s="278">
        <v>0</v>
      </c>
      <c r="H79" s="278">
        <v>0</v>
      </c>
      <c r="I79" s="278">
        <v>0</v>
      </c>
      <c r="J79" s="278">
        <v>0</v>
      </c>
      <c r="K79" s="278">
        <v>0</v>
      </c>
      <c r="L79" s="278">
        <v>0</v>
      </c>
      <c r="M79" s="278">
        <v>0</v>
      </c>
      <c r="N79" s="278">
        <v>0</v>
      </c>
      <c r="O79" s="278">
        <v>0</v>
      </c>
      <c r="P79" s="278">
        <v>0</v>
      </c>
      <c r="Q79" s="278">
        <v>0</v>
      </c>
    </row>
    <row r="81" spans="1:17" ht="12.75" x14ac:dyDescent="0.25">
      <c r="A81" s="80" t="s">
        <v>134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1.0000000000000002</v>
      </c>
      <c r="C83" s="77">
        <f t="shared" si="0"/>
        <v>1.0000000000000002</v>
      </c>
      <c r="D83" s="77">
        <f t="shared" si="0"/>
        <v>1.0000000000000002</v>
      </c>
      <c r="E83" s="77">
        <f t="shared" si="0"/>
        <v>1.0000000000000002</v>
      </c>
      <c r="F83" s="77">
        <f t="shared" si="0"/>
        <v>1</v>
      </c>
      <c r="G83" s="77">
        <f t="shared" si="0"/>
        <v>1</v>
      </c>
      <c r="H83" s="77">
        <f t="shared" si="0"/>
        <v>0.99999999999999989</v>
      </c>
      <c r="I83" s="77">
        <f t="shared" si="0"/>
        <v>1</v>
      </c>
      <c r="J83" s="77">
        <f t="shared" si="0"/>
        <v>1</v>
      </c>
      <c r="K83" s="77">
        <f t="shared" si="0"/>
        <v>1</v>
      </c>
      <c r="L83" s="77">
        <f t="shared" si="0"/>
        <v>1</v>
      </c>
      <c r="M83" s="77">
        <f t="shared" si="0"/>
        <v>1</v>
      </c>
      <c r="N83" s="77">
        <f t="shared" si="0"/>
        <v>1</v>
      </c>
      <c r="O83" s="77">
        <f t="shared" si="0"/>
        <v>0.99999999999999978</v>
      </c>
      <c r="P83" s="77">
        <f t="shared" si="0"/>
        <v>1</v>
      </c>
      <c r="Q83" s="77">
        <f t="shared" si="0"/>
        <v>0.99999999999999989</v>
      </c>
    </row>
    <row r="84" spans="1:17" x14ac:dyDescent="0.25">
      <c r="A84" s="132" t="s">
        <v>83</v>
      </c>
      <c r="B84" s="203">
        <f t="shared" ref="B84:Q84" si="1">IF(B$6=0,0,B$6/B$5)</f>
        <v>0</v>
      </c>
      <c r="C84" s="203">
        <f t="shared" si="1"/>
        <v>0</v>
      </c>
      <c r="D84" s="203">
        <f t="shared" si="1"/>
        <v>0</v>
      </c>
      <c r="E84" s="203">
        <f t="shared" si="1"/>
        <v>0</v>
      </c>
      <c r="F84" s="203">
        <f t="shared" si="1"/>
        <v>0</v>
      </c>
      <c r="G84" s="203">
        <f t="shared" si="1"/>
        <v>0</v>
      </c>
      <c r="H84" s="203">
        <f t="shared" si="1"/>
        <v>0</v>
      </c>
      <c r="I84" s="203">
        <f t="shared" si="1"/>
        <v>0</v>
      </c>
      <c r="J84" s="203">
        <f t="shared" si="1"/>
        <v>0</v>
      </c>
      <c r="K84" s="203">
        <f t="shared" si="1"/>
        <v>0</v>
      </c>
      <c r="L84" s="203">
        <f t="shared" si="1"/>
        <v>0</v>
      </c>
      <c r="M84" s="203">
        <f t="shared" si="1"/>
        <v>0</v>
      </c>
      <c r="N84" s="203">
        <f t="shared" si="1"/>
        <v>0</v>
      </c>
      <c r="O84" s="203">
        <f t="shared" si="1"/>
        <v>0</v>
      </c>
      <c r="P84" s="203">
        <f t="shared" si="1"/>
        <v>0</v>
      </c>
      <c r="Q84" s="203">
        <f t="shared" si="1"/>
        <v>0</v>
      </c>
    </row>
    <row r="85" spans="1:17" x14ac:dyDescent="0.25">
      <c r="A85" s="76" t="s">
        <v>82</v>
      </c>
      <c r="B85" s="202">
        <f t="shared" ref="B85:Q85" si="2">IF(B$7=0,0,B$7/B$5)</f>
        <v>0</v>
      </c>
      <c r="C85" s="202">
        <f t="shared" si="2"/>
        <v>0</v>
      </c>
      <c r="D85" s="202">
        <f t="shared" si="2"/>
        <v>0</v>
      </c>
      <c r="E85" s="202">
        <f t="shared" si="2"/>
        <v>0</v>
      </c>
      <c r="F85" s="202">
        <f t="shared" si="2"/>
        <v>0</v>
      </c>
      <c r="G85" s="202">
        <f t="shared" si="2"/>
        <v>0</v>
      </c>
      <c r="H85" s="202">
        <f t="shared" si="2"/>
        <v>0</v>
      </c>
      <c r="I85" s="202">
        <f t="shared" si="2"/>
        <v>0</v>
      </c>
      <c r="J85" s="202">
        <f t="shared" si="2"/>
        <v>0</v>
      </c>
      <c r="K85" s="202">
        <f t="shared" si="2"/>
        <v>0</v>
      </c>
      <c r="L85" s="202">
        <f t="shared" si="2"/>
        <v>0</v>
      </c>
      <c r="M85" s="202">
        <f t="shared" si="2"/>
        <v>0</v>
      </c>
      <c r="N85" s="202">
        <f t="shared" si="2"/>
        <v>0</v>
      </c>
      <c r="O85" s="202">
        <f t="shared" si="2"/>
        <v>0</v>
      </c>
      <c r="P85" s="202">
        <f t="shared" si="2"/>
        <v>0</v>
      </c>
      <c r="Q85" s="202">
        <f t="shared" si="2"/>
        <v>0</v>
      </c>
    </row>
    <row r="86" spans="1:17" x14ac:dyDescent="0.25">
      <c r="A86" s="76" t="s">
        <v>81</v>
      </c>
      <c r="B86" s="202">
        <f t="shared" ref="B86:Q86" si="3">IF(B$8=0,0,B$8/B$5)</f>
        <v>0</v>
      </c>
      <c r="C86" s="202">
        <f t="shared" si="3"/>
        <v>0</v>
      </c>
      <c r="D86" s="202">
        <f t="shared" si="3"/>
        <v>0</v>
      </c>
      <c r="E86" s="202">
        <f t="shared" si="3"/>
        <v>0</v>
      </c>
      <c r="F86" s="202">
        <f t="shared" si="3"/>
        <v>0</v>
      </c>
      <c r="G86" s="202">
        <f t="shared" si="3"/>
        <v>0</v>
      </c>
      <c r="H86" s="202">
        <f t="shared" si="3"/>
        <v>0</v>
      </c>
      <c r="I86" s="202">
        <f t="shared" si="3"/>
        <v>0</v>
      </c>
      <c r="J86" s="202">
        <f t="shared" si="3"/>
        <v>0</v>
      </c>
      <c r="K86" s="202">
        <f t="shared" si="3"/>
        <v>0</v>
      </c>
      <c r="L86" s="202">
        <f t="shared" si="3"/>
        <v>0</v>
      </c>
      <c r="M86" s="202">
        <f t="shared" si="3"/>
        <v>0</v>
      </c>
      <c r="N86" s="202">
        <f t="shared" si="3"/>
        <v>0</v>
      </c>
      <c r="O86" s="202">
        <f t="shared" si="3"/>
        <v>0</v>
      </c>
      <c r="P86" s="202">
        <f t="shared" si="3"/>
        <v>0</v>
      </c>
      <c r="Q86" s="202">
        <f t="shared" si="3"/>
        <v>0</v>
      </c>
    </row>
    <row r="87" spans="1:17" x14ac:dyDescent="0.25">
      <c r="A87" s="76" t="s">
        <v>80</v>
      </c>
      <c r="B87" s="202">
        <f t="shared" ref="B87:Q87" si="4">IF(B$9=0,0,B$9/B$5)</f>
        <v>0</v>
      </c>
      <c r="C87" s="202">
        <f t="shared" si="4"/>
        <v>0</v>
      </c>
      <c r="D87" s="202">
        <f t="shared" si="4"/>
        <v>0</v>
      </c>
      <c r="E87" s="202">
        <f t="shared" si="4"/>
        <v>0</v>
      </c>
      <c r="F87" s="202">
        <f t="shared" si="4"/>
        <v>0</v>
      </c>
      <c r="G87" s="202">
        <f t="shared" si="4"/>
        <v>0</v>
      </c>
      <c r="H87" s="202">
        <f t="shared" si="4"/>
        <v>0</v>
      </c>
      <c r="I87" s="202">
        <f t="shared" si="4"/>
        <v>0</v>
      </c>
      <c r="J87" s="202">
        <f t="shared" si="4"/>
        <v>0</v>
      </c>
      <c r="K87" s="202">
        <f t="shared" si="4"/>
        <v>0</v>
      </c>
      <c r="L87" s="202">
        <f t="shared" si="4"/>
        <v>0</v>
      </c>
      <c r="M87" s="202">
        <f t="shared" si="4"/>
        <v>0</v>
      </c>
      <c r="N87" s="202">
        <f t="shared" si="4"/>
        <v>0</v>
      </c>
      <c r="O87" s="202">
        <f t="shared" si="4"/>
        <v>0</v>
      </c>
      <c r="P87" s="202">
        <f t="shared" si="4"/>
        <v>0</v>
      </c>
      <c r="Q87" s="202">
        <f t="shared" si="4"/>
        <v>0</v>
      </c>
    </row>
    <row r="88" spans="1:17" x14ac:dyDescent="0.25">
      <c r="A88" s="129" t="s">
        <v>79</v>
      </c>
      <c r="B88" s="201">
        <f t="shared" ref="B88:Q88" si="5">IF(B$10=0,0,B$10/B$5)</f>
        <v>8.5398853712175538E-3</v>
      </c>
      <c r="C88" s="201">
        <f t="shared" si="5"/>
        <v>8.6962259879118688E-3</v>
      </c>
      <c r="D88" s="201">
        <f t="shared" si="5"/>
        <v>8.6884032586246277E-3</v>
      </c>
      <c r="E88" s="201">
        <f t="shared" si="5"/>
        <v>9.0286783439678907E-3</v>
      </c>
      <c r="F88" s="201">
        <f t="shared" si="5"/>
        <v>9.2192845548259485E-3</v>
      </c>
      <c r="G88" s="201">
        <f t="shared" si="5"/>
        <v>9.3217110528290778E-3</v>
      </c>
      <c r="H88" s="201">
        <f t="shared" si="5"/>
        <v>9.7199155010319321E-3</v>
      </c>
      <c r="I88" s="201">
        <f t="shared" si="5"/>
        <v>1.0008664848342886E-2</v>
      </c>
      <c r="J88" s="201">
        <f t="shared" si="5"/>
        <v>1.0392052583091643E-2</v>
      </c>
      <c r="K88" s="201">
        <f t="shared" si="5"/>
        <v>1.0464702353171299E-2</v>
      </c>
      <c r="L88" s="201">
        <f t="shared" si="5"/>
        <v>1.0611305023989687E-2</v>
      </c>
      <c r="M88" s="201">
        <f t="shared" si="5"/>
        <v>1.0663346398471964E-2</v>
      </c>
      <c r="N88" s="201">
        <f t="shared" si="5"/>
        <v>1.074276465867767E-2</v>
      </c>
      <c r="O88" s="201">
        <f t="shared" si="5"/>
        <v>1.1139132024871242E-2</v>
      </c>
      <c r="P88" s="201">
        <f t="shared" si="5"/>
        <v>1.1200927088943926E-2</v>
      </c>
      <c r="Q88" s="201">
        <f t="shared" si="5"/>
        <v>1.1871547417977024E-2</v>
      </c>
    </row>
    <row r="89" spans="1:17" x14ac:dyDescent="0.25">
      <c r="A89" s="127" t="s">
        <v>263</v>
      </c>
      <c r="B89" s="200">
        <f t="shared" ref="B89:Q89" si="6">IF(B$15=0,0,B$15/B$5)</f>
        <v>3.6016868948657285E-2</v>
      </c>
      <c r="C89" s="200">
        <f t="shared" si="6"/>
        <v>3.4951069249600453E-2</v>
      </c>
      <c r="D89" s="200">
        <f t="shared" si="6"/>
        <v>3.4494931724939976E-2</v>
      </c>
      <c r="E89" s="200">
        <f t="shared" si="6"/>
        <v>3.5277648726286782E-2</v>
      </c>
      <c r="F89" s="200">
        <f t="shared" si="6"/>
        <v>3.5582860335422191E-2</v>
      </c>
      <c r="G89" s="200">
        <f t="shared" si="6"/>
        <v>3.5483268564258937E-2</v>
      </c>
      <c r="H89" s="200">
        <f t="shared" si="6"/>
        <v>3.643367468734867E-2</v>
      </c>
      <c r="I89" s="200">
        <f t="shared" si="6"/>
        <v>3.7048070717518658E-2</v>
      </c>
      <c r="J89" s="200">
        <f t="shared" si="6"/>
        <v>3.8663108139233057E-2</v>
      </c>
      <c r="K89" s="200">
        <f t="shared" si="6"/>
        <v>3.8285442256663388E-2</v>
      </c>
      <c r="L89" s="200">
        <f t="shared" si="6"/>
        <v>3.859632429821868E-2</v>
      </c>
      <c r="M89" s="200">
        <f t="shared" si="6"/>
        <v>3.8449034471912863E-2</v>
      </c>
      <c r="N89" s="200">
        <f t="shared" si="6"/>
        <v>3.8850823498344081E-2</v>
      </c>
      <c r="O89" s="200">
        <f t="shared" si="6"/>
        <v>3.982021858392621E-2</v>
      </c>
      <c r="P89" s="200">
        <f t="shared" si="6"/>
        <v>3.9758349849783804E-2</v>
      </c>
      <c r="Q89" s="200">
        <f t="shared" si="6"/>
        <v>4.1990707039690968E-2</v>
      </c>
    </row>
    <row r="90" spans="1:17" x14ac:dyDescent="0.25">
      <c r="A90" s="142" t="s">
        <v>277</v>
      </c>
      <c r="B90" s="199">
        <f t="shared" ref="B90:Q90" si="7">IF(B$16=0,0,B$16/B$5)</f>
        <v>3.6016868948657285E-2</v>
      </c>
      <c r="C90" s="199">
        <f t="shared" si="7"/>
        <v>3.4951069249600453E-2</v>
      </c>
      <c r="D90" s="199">
        <f t="shared" si="7"/>
        <v>3.4494931724939976E-2</v>
      </c>
      <c r="E90" s="199">
        <f t="shared" si="7"/>
        <v>3.5277648726286782E-2</v>
      </c>
      <c r="F90" s="199">
        <f t="shared" si="7"/>
        <v>3.5582860335422191E-2</v>
      </c>
      <c r="G90" s="199">
        <f t="shared" si="7"/>
        <v>3.5483268564258937E-2</v>
      </c>
      <c r="H90" s="199">
        <f t="shared" si="7"/>
        <v>3.643367468734867E-2</v>
      </c>
      <c r="I90" s="199">
        <f t="shared" si="7"/>
        <v>3.7048070717518658E-2</v>
      </c>
      <c r="J90" s="199">
        <f t="shared" si="7"/>
        <v>3.8663108139233057E-2</v>
      </c>
      <c r="K90" s="199">
        <f t="shared" si="7"/>
        <v>3.8285442256663388E-2</v>
      </c>
      <c r="L90" s="199">
        <f t="shared" si="7"/>
        <v>3.859632429821868E-2</v>
      </c>
      <c r="M90" s="199">
        <f t="shared" si="7"/>
        <v>3.8449034471912863E-2</v>
      </c>
      <c r="N90" s="199">
        <f t="shared" si="7"/>
        <v>3.8850823498344081E-2</v>
      </c>
      <c r="O90" s="199">
        <f t="shared" si="7"/>
        <v>3.982021858392621E-2</v>
      </c>
      <c r="P90" s="199">
        <f t="shared" si="7"/>
        <v>3.9758349849783804E-2</v>
      </c>
      <c r="Q90" s="199">
        <f t="shared" si="7"/>
        <v>4.1990707039690968E-2</v>
      </c>
    </row>
    <row r="91" spans="1:17" x14ac:dyDescent="0.25">
      <c r="A91" s="142" t="s">
        <v>276</v>
      </c>
      <c r="B91" s="199">
        <f t="shared" ref="B91:Q91" si="8">IF(B$22=0,0,B$22/B$5)</f>
        <v>0</v>
      </c>
      <c r="C91" s="199">
        <f t="shared" si="8"/>
        <v>0</v>
      </c>
      <c r="D91" s="199">
        <f t="shared" si="8"/>
        <v>0</v>
      </c>
      <c r="E91" s="199">
        <f t="shared" si="8"/>
        <v>0</v>
      </c>
      <c r="F91" s="199">
        <f t="shared" si="8"/>
        <v>0</v>
      </c>
      <c r="G91" s="199">
        <f t="shared" si="8"/>
        <v>0</v>
      </c>
      <c r="H91" s="199">
        <f t="shared" si="8"/>
        <v>0</v>
      </c>
      <c r="I91" s="199">
        <f t="shared" si="8"/>
        <v>0</v>
      </c>
      <c r="J91" s="199">
        <f t="shared" si="8"/>
        <v>0</v>
      </c>
      <c r="K91" s="199">
        <f t="shared" si="8"/>
        <v>0</v>
      </c>
      <c r="L91" s="199">
        <f t="shared" si="8"/>
        <v>0</v>
      </c>
      <c r="M91" s="199">
        <f t="shared" si="8"/>
        <v>0</v>
      </c>
      <c r="N91" s="199">
        <f t="shared" si="8"/>
        <v>0</v>
      </c>
      <c r="O91" s="199">
        <f t="shared" si="8"/>
        <v>0</v>
      </c>
      <c r="P91" s="199">
        <f t="shared" si="8"/>
        <v>0</v>
      </c>
      <c r="Q91" s="199">
        <f t="shared" si="8"/>
        <v>0</v>
      </c>
    </row>
    <row r="92" spans="1:17" x14ac:dyDescent="0.25">
      <c r="A92" s="142" t="s">
        <v>275</v>
      </c>
      <c r="B92" s="199">
        <f t="shared" ref="B92:Q92" si="9">IF(B$23=0,0,B$23/B$5)</f>
        <v>0</v>
      </c>
      <c r="C92" s="199">
        <f t="shared" si="9"/>
        <v>0</v>
      </c>
      <c r="D92" s="199">
        <f t="shared" si="9"/>
        <v>0</v>
      </c>
      <c r="E92" s="199">
        <f t="shared" si="9"/>
        <v>0</v>
      </c>
      <c r="F92" s="199">
        <f t="shared" si="9"/>
        <v>0</v>
      </c>
      <c r="G92" s="199">
        <f t="shared" si="9"/>
        <v>0</v>
      </c>
      <c r="H92" s="199">
        <f t="shared" si="9"/>
        <v>0</v>
      </c>
      <c r="I92" s="199">
        <f t="shared" si="9"/>
        <v>0</v>
      </c>
      <c r="J92" s="199">
        <f t="shared" si="9"/>
        <v>0</v>
      </c>
      <c r="K92" s="199">
        <f t="shared" si="9"/>
        <v>0</v>
      </c>
      <c r="L92" s="199">
        <f t="shared" si="9"/>
        <v>0</v>
      </c>
      <c r="M92" s="199">
        <f t="shared" si="9"/>
        <v>0</v>
      </c>
      <c r="N92" s="199">
        <f t="shared" si="9"/>
        <v>0</v>
      </c>
      <c r="O92" s="199">
        <f t="shared" si="9"/>
        <v>0</v>
      </c>
      <c r="P92" s="199">
        <f t="shared" si="9"/>
        <v>0</v>
      </c>
      <c r="Q92" s="199">
        <f t="shared" si="9"/>
        <v>0</v>
      </c>
    </row>
    <row r="93" spans="1:17" x14ac:dyDescent="0.25">
      <c r="A93" s="127" t="s">
        <v>262</v>
      </c>
      <c r="B93" s="200">
        <f t="shared" ref="B93:Q93" si="10">IF(B$24=0,0,B$24/B$5)</f>
        <v>3.7853154202418603E-2</v>
      </c>
      <c r="C93" s="200">
        <f t="shared" si="10"/>
        <v>3.6733015735779438E-2</v>
      </c>
      <c r="D93" s="200">
        <f t="shared" si="10"/>
        <v>3.6253622480272148E-2</v>
      </c>
      <c r="E93" s="200">
        <f t="shared" si="10"/>
        <v>3.7076245551452169E-2</v>
      </c>
      <c r="F93" s="200">
        <f t="shared" si="10"/>
        <v>3.7397018079498308E-2</v>
      </c>
      <c r="G93" s="200">
        <f t="shared" si="10"/>
        <v>3.7292348718135887E-2</v>
      </c>
      <c r="H93" s="200">
        <f t="shared" si="10"/>
        <v>3.8291210378862781E-2</v>
      </c>
      <c r="I93" s="200">
        <f t="shared" si="10"/>
        <v>3.8936930796829382E-2</v>
      </c>
      <c r="J93" s="200">
        <f t="shared" si="10"/>
        <v>4.0634309340588218E-2</v>
      </c>
      <c r="K93" s="200">
        <f t="shared" si="10"/>
        <v>4.0237388528002418E-2</v>
      </c>
      <c r="L93" s="200">
        <f t="shared" si="10"/>
        <v>4.0564120589984917E-2</v>
      </c>
      <c r="M93" s="200">
        <f t="shared" si="10"/>
        <v>4.0409321334237955E-2</v>
      </c>
      <c r="N93" s="200">
        <f t="shared" si="10"/>
        <v>4.0831595185860443E-2</v>
      </c>
      <c r="O93" s="200">
        <f t="shared" si="10"/>
        <v>4.1850413942979954E-2</v>
      </c>
      <c r="P93" s="200">
        <f t="shared" si="10"/>
        <v>4.1785390891222254E-2</v>
      </c>
      <c r="Q93" s="200">
        <f t="shared" si="10"/>
        <v>4.4131562654928125E-2</v>
      </c>
    </row>
    <row r="94" spans="1:17" x14ac:dyDescent="0.25">
      <c r="A94" s="142" t="s">
        <v>274</v>
      </c>
      <c r="B94" s="199">
        <f t="shared" ref="B94:Q94" si="11">IF(B$25=0,0,B$25/B$5)</f>
        <v>3.7853154202418603E-2</v>
      </c>
      <c r="C94" s="199">
        <f t="shared" si="11"/>
        <v>3.6733015735779438E-2</v>
      </c>
      <c r="D94" s="199">
        <f t="shared" si="11"/>
        <v>3.6253622480272148E-2</v>
      </c>
      <c r="E94" s="199">
        <f t="shared" si="11"/>
        <v>3.7076245551452169E-2</v>
      </c>
      <c r="F94" s="199">
        <f t="shared" si="11"/>
        <v>3.7397018079498308E-2</v>
      </c>
      <c r="G94" s="199">
        <f t="shared" si="11"/>
        <v>3.7292348718135887E-2</v>
      </c>
      <c r="H94" s="199">
        <f t="shared" si="11"/>
        <v>3.8291210378862781E-2</v>
      </c>
      <c r="I94" s="199">
        <f t="shared" si="11"/>
        <v>3.8936930796829382E-2</v>
      </c>
      <c r="J94" s="199">
        <f t="shared" si="11"/>
        <v>4.0634309340588218E-2</v>
      </c>
      <c r="K94" s="199">
        <f t="shared" si="11"/>
        <v>4.0237388528002418E-2</v>
      </c>
      <c r="L94" s="199">
        <f t="shared" si="11"/>
        <v>4.0564120589984917E-2</v>
      </c>
      <c r="M94" s="199">
        <f t="shared" si="11"/>
        <v>4.0409321334237955E-2</v>
      </c>
      <c r="N94" s="199">
        <f t="shared" si="11"/>
        <v>4.0831595185860443E-2</v>
      </c>
      <c r="O94" s="199">
        <f t="shared" si="11"/>
        <v>4.1850413942979954E-2</v>
      </c>
      <c r="P94" s="199">
        <f t="shared" si="11"/>
        <v>4.1785390891222254E-2</v>
      </c>
      <c r="Q94" s="199">
        <f t="shared" si="11"/>
        <v>4.4131562654928125E-2</v>
      </c>
    </row>
    <row r="95" spans="1:17" x14ac:dyDescent="0.25">
      <c r="A95" s="142" t="s">
        <v>273</v>
      </c>
      <c r="B95" s="199">
        <f t="shared" ref="B95:Q95" si="12">IF(B$31=0,0,B$31/B$5)</f>
        <v>0</v>
      </c>
      <c r="C95" s="199">
        <f t="shared" si="12"/>
        <v>0</v>
      </c>
      <c r="D95" s="199">
        <f t="shared" si="12"/>
        <v>0</v>
      </c>
      <c r="E95" s="199">
        <f t="shared" si="12"/>
        <v>0</v>
      </c>
      <c r="F95" s="199">
        <f t="shared" si="12"/>
        <v>0</v>
      </c>
      <c r="G95" s="199">
        <f t="shared" si="12"/>
        <v>0</v>
      </c>
      <c r="H95" s="199">
        <f t="shared" si="12"/>
        <v>0</v>
      </c>
      <c r="I95" s="199">
        <f t="shared" si="12"/>
        <v>0</v>
      </c>
      <c r="J95" s="199">
        <f t="shared" si="12"/>
        <v>0</v>
      </c>
      <c r="K95" s="199">
        <f t="shared" si="12"/>
        <v>0</v>
      </c>
      <c r="L95" s="199">
        <f t="shared" si="12"/>
        <v>0</v>
      </c>
      <c r="M95" s="199">
        <f t="shared" si="12"/>
        <v>0</v>
      </c>
      <c r="N95" s="199">
        <f t="shared" si="12"/>
        <v>0</v>
      </c>
      <c r="O95" s="199">
        <f t="shared" si="12"/>
        <v>0</v>
      </c>
      <c r="P95" s="199">
        <f t="shared" si="12"/>
        <v>0</v>
      </c>
      <c r="Q95" s="199">
        <f t="shared" si="12"/>
        <v>0</v>
      </c>
    </row>
    <row r="96" spans="1:17" x14ac:dyDescent="0.25">
      <c r="A96" s="142" t="s">
        <v>272</v>
      </c>
      <c r="B96" s="199">
        <f t="shared" ref="B96:Q96" si="13">IF(B$32=0,0,B$32/B$5)</f>
        <v>0</v>
      </c>
      <c r="C96" s="199">
        <f t="shared" si="13"/>
        <v>0</v>
      </c>
      <c r="D96" s="199">
        <f t="shared" si="13"/>
        <v>0</v>
      </c>
      <c r="E96" s="199">
        <f t="shared" si="13"/>
        <v>0</v>
      </c>
      <c r="F96" s="199">
        <f t="shared" si="13"/>
        <v>0</v>
      </c>
      <c r="G96" s="199">
        <f t="shared" si="13"/>
        <v>0</v>
      </c>
      <c r="H96" s="199">
        <f t="shared" si="13"/>
        <v>0</v>
      </c>
      <c r="I96" s="199">
        <f t="shared" si="13"/>
        <v>0</v>
      </c>
      <c r="J96" s="199">
        <f t="shared" si="13"/>
        <v>0</v>
      </c>
      <c r="K96" s="199">
        <f t="shared" si="13"/>
        <v>0</v>
      </c>
      <c r="L96" s="199">
        <f t="shared" si="13"/>
        <v>0</v>
      </c>
      <c r="M96" s="199">
        <f t="shared" si="13"/>
        <v>0</v>
      </c>
      <c r="N96" s="199">
        <f t="shared" si="13"/>
        <v>0</v>
      </c>
      <c r="O96" s="199">
        <f t="shared" si="13"/>
        <v>0</v>
      </c>
      <c r="P96" s="199">
        <f t="shared" si="13"/>
        <v>0</v>
      </c>
      <c r="Q96" s="199">
        <f t="shared" si="13"/>
        <v>0</v>
      </c>
    </row>
    <row r="97" spans="1:17" x14ac:dyDescent="0.25">
      <c r="A97" s="127" t="s">
        <v>261</v>
      </c>
      <c r="B97" s="200">
        <f t="shared" ref="B97:Q97" si="14">IF(B$33=0,0,B$33/B$5)</f>
        <v>0.77283156538347908</v>
      </c>
      <c r="C97" s="200">
        <f t="shared" si="14"/>
        <v>0.77473433533663016</v>
      </c>
      <c r="D97" s="200">
        <f t="shared" si="14"/>
        <v>0.77587841676532343</v>
      </c>
      <c r="E97" s="200">
        <f t="shared" si="14"/>
        <v>0.77099318787135362</v>
      </c>
      <c r="F97" s="200">
        <f t="shared" si="14"/>
        <v>0.7683926396381584</v>
      </c>
      <c r="G97" s="200">
        <f t="shared" si="14"/>
        <v>0.7676427046620129</v>
      </c>
      <c r="H97" s="200">
        <f t="shared" si="14"/>
        <v>0.7612739534072408</v>
      </c>
      <c r="I97" s="200">
        <f t="shared" si="14"/>
        <v>0.75620586038782123</v>
      </c>
      <c r="J97" s="200">
        <f t="shared" si="14"/>
        <v>0.74795680907451623</v>
      </c>
      <c r="K97" s="200">
        <f t="shared" si="14"/>
        <v>0.74803959625403649</v>
      </c>
      <c r="L97" s="200">
        <f t="shared" si="14"/>
        <v>0.74598021217081067</v>
      </c>
      <c r="M97" s="200">
        <f t="shared" si="14"/>
        <v>0.74598624275320857</v>
      </c>
      <c r="N97" s="200">
        <f t="shared" si="14"/>
        <v>0.74402098942303985</v>
      </c>
      <c r="O97" s="200">
        <f t="shared" si="14"/>
        <v>0.73775925705383416</v>
      </c>
      <c r="P97" s="200">
        <f t="shared" si="14"/>
        <v>0.73722552831368604</v>
      </c>
      <c r="Q97" s="200">
        <f t="shared" si="14"/>
        <v>0.72451965859847001</v>
      </c>
    </row>
    <row r="98" spans="1:17" x14ac:dyDescent="0.25">
      <c r="A98" s="127" t="s">
        <v>260</v>
      </c>
      <c r="B98" s="200">
        <f t="shared" ref="B98:Q98" si="15">IF(B$44=0,0,B$44/B$5)</f>
        <v>0.10059490624838105</v>
      </c>
      <c r="C98" s="200">
        <f t="shared" si="15"/>
        <v>9.9941671619601435E-2</v>
      </c>
      <c r="D98" s="200">
        <f t="shared" si="15"/>
        <v>9.971454978674632E-2</v>
      </c>
      <c r="E98" s="200">
        <f t="shared" si="15"/>
        <v>0.10118018412108831</v>
      </c>
      <c r="F98" s="200">
        <f t="shared" si="15"/>
        <v>0.10209790666641215</v>
      </c>
      <c r="G98" s="200">
        <f t="shared" si="15"/>
        <v>0.10244100532877407</v>
      </c>
      <c r="H98" s="200">
        <f t="shared" si="15"/>
        <v>0.10464527286908083</v>
      </c>
      <c r="I98" s="200">
        <f t="shared" si="15"/>
        <v>0.10676102642231448</v>
      </c>
      <c r="J98" s="200">
        <f t="shared" si="15"/>
        <v>0.10959583454704065</v>
      </c>
      <c r="K98" s="200">
        <f t="shared" si="15"/>
        <v>0.10982250005125499</v>
      </c>
      <c r="L98" s="200">
        <f t="shared" si="15"/>
        <v>0.11044103950377487</v>
      </c>
      <c r="M98" s="200">
        <f t="shared" si="15"/>
        <v>0.11047615110324349</v>
      </c>
      <c r="N98" s="200">
        <f t="shared" si="15"/>
        <v>0.11120834973492839</v>
      </c>
      <c r="O98" s="200">
        <f t="shared" si="15"/>
        <v>0.11329856524814753</v>
      </c>
      <c r="P98" s="200">
        <f t="shared" si="15"/>
        <v>0.11369344370877386</v>
      </c>
      <c r="Q98" s="200">
        <f t="shared" si="15"/>
        <v>0.1180985462583146</v>
      </c>
    </row>
    <row r="99" spans="1:17" x14ac:dyDescent="0.25">
      <c r="A99" s="142" t="s">
        <v>271</v>
      </c>
      <c r="B99" s="199">
        <f t="shared" ref="B99:Q99" si="16">IF(B$45=0,0,B$45/B$5)</f>
        <v>4.2770031876530529E-2</v>
      </c>
      <c r="C99" s="199">
        <f t="shared" si="16"/>
        <v>4.1504394733900531E-2</v>
      </c>
      <c r="D99" s="199">
        <f t="shared" si="16"/>
        <v>4.0962731423366219E-2</v>
      </c>
      <c r="E99" s="199">
        <f t="shared" si="16"/>
        <v>4.1892207862465565E-2</v>
      </c>
      <c r="F99" s="199">
        <f t="shared" si="16"/>
        <v>4.2254646648313861E-2</v>
      </c>
      <c r="G99" s="199">
        <f t="shared" si="16"/>
        <v>4.2136381420057489E-2</v>
      </c>
      <c r="H99" s="199">
        <f t="shared" si="16"/>
        <v>4.3264988691226552E-2</v>
      </c>
      <c r="I99" s="199">
        <f t="shared" si="16"/>
        <v>4.3994583977053407E-2</v>
      </c>
      <c r="J99" s="199">
        <f t="shared" si="16"/>
        <v>4.5912440915339255E-2</v>
      </c>
      <c r="K99" s="199">
        <f t="shared" si="16"/>
        <v>4.5463962679787771E-2</v>
      </c>
      <c r="L99" s="199">
        <f t="shared" si="16"/>
        <v>4.5833135104134691E-2</v>
      </c>
      <c r="M99" s="199">
        <f t="shared" si="16"/>
        <v>4.5658228435396526E-2</v>
      </c>
      <c r="N99" s="199">
        <f t="shared" si="16"/>
        <v>4.613535290428359E-2</v>
      </c>
      <c r="O99" s="199">
        <f t="shared" si="16"/>
        <v>4.7286509568412377E-2</v>
      </c>
      <c r="P99" s="199">
        <f t="shared" si="16"/>
        <v>4.7213040446618275E-2</v>
      </c>
      <c r="Q99" s="199">
        <f t="shared" si="16"/>
        <v>4.9863964609633035E-2</v>
      </c>
    </row>
    <row r="100" spans="1:17" x14ac:dyDescent="0.25">
      <c r="A100" s="142" t="s">
        <v>270</v>
      </c>
      <c r="B100" s="199">
        <f t="shared" ref="B100:Q100" si="17">IF(B$51=0,0,B$51/B$5)</f>
        <v>5.7824874371850521E-2</v>
      </c>
      <c r="C100" s="199">
        <f t="shared" si="17"/>
        <v>5.8437276885700905E-2</v>
      </c>
      <c r="D100" s="199">
        <f t="shared" si="17"/>
        <v>5.8751818363380122E-2</v>
      </c>
      <c r="E100" s="199">
        <f t="shared" si="17"/>
        <v>5.9287976258622761E-2</v>
      </c>
      <c r="F100" s="199">
        <f t="shared" si="17"/>
        <v>5.9843260018098275E-2</v>
      </c>
      <c r="G100" s="199">
        <f t="shared" si="17"/>
        <v>6.0304623908716583E-2</v>
      </c>
      <c r="H100" s="199">
        <f t="shared" si="17"/>
        <v>6.1380284177854273E-2</v>
      </c>
      <c r="I100" s="199">
        <f t="shared" si="17"/>
        <v>6.2766442445261084E-2</v>
      </c>
      <c r="J100" s="199">
        <f t="shared" si="17"/>
        <v>6.3683393631701404E-2</v>
      </c>
      <c r="K100" s="199">
        <f t="shared" si="17"/>
        <v>6.4358537371467225E-2</v>
      </c>
      <c r="L100" s="199">
        <f t="shared" si="17"/>
        <v>6.460790439964019E-2</v>
      </c>
      <c r="M100" s="199">
        <f t="shared" si="17"/>
        <v>6.4817922667846972E-2</v>
      </c>
      <c r="N100" s="199">
        <f t="shared" si="17"/>
        <v>6.5072996830644811E-2</v>
      </c>
      <c r="O100" s="199">
        <f t="shared" si="17"/>
        <v>6.6012055679735157E-2</v>
      </c>
      <c r="P100" s="199">
        <f t="shared" si="17"/>
        <v>6.6480403262155596E-2</v>
      </c>
      <c r="Q100" s="199">
        <f t="shared" si="17"/>
        <v>6.8234581648681555E-2</v>
      </c>
    </row>
    <row r="101" spans="1:17" x14ac:dyDescent="0.25">
      <c r="A101" s="142" t="s">
        <v>269</v>
      </c>
      <c r="B101" s="199">
        <f t="shared" ref="B101:Q101" si="18">IF(B$62=0,0,B$62/B$5)</f>
        <v>0</v>
      </c>
      <c r="C101" s="199">
        <f t="shared" si="18"/>
        <v>0</v>
      </c>
      <c r="D101" s="199">
        <f t="shared" si="18"/>
        <v>0</v>
      </c>
      <c r="E101" s="199">
        <f t="shared" si="18"/>
        <v>0</v>
      </c>
      <c r="F101" s="199">
        <f t="shared" si="18"/>
        <v>0</v>
      </c>
      <c r="G101" s="199">
        <f t="shared" si="18"/>
        <v>0</v>
      </c>
      <c r="H101" s="199">
        <f t="shared" si="18"/>
        <v>0</v>
      </c>
      <c r="I101" s="199">
        <f t="shared" si="18"/>
        <v>0</v>
      </c>
      <c r="J101" s="199">
        <f t="shared" si="18"/>
        <v>0</v>
      </c>
      <c r="K101" s="199">
        <f t="shared" si="18"/>
        <v>0</v>
      </c>
      <c r="L101" s="199">
        <f t="shared" si="18"/>
        <v>0</v>
      </c>
      <c r="M101" s="199">
        <f t="shared" si="18"/>
        <v>0</v>
      </c>
      <c r="N101" s="199">
        <f t="shared" si="18"/>
        <v>0</v>
      </c>
      <c r="O101" s="199">
        <f t="shared" si="18"/>
        <v>0</v>
      </c>
      <c r="P101" s="199">
        <f t="shared" si="18"/>
        <v>0</v>
      </c>
      <c r="Q101" s="199">
        <f t="shared" si="18"/>
        <v>0</v>
      </c>
    </row>
    <row r="102" spans="1:17" x14ac:dyDescent="0.25">
      <c r="A102" s="142" t="s">
        <v>268</v>
      </c>
      <c r="B102" s="199">
        <f t="shared" ref="B102:Q102" si="19">IF(B$63=0,0,B$63/B$5)</f>
        <v>0</v>
      </c>
      <c r="C102" s="199">
        <f t="shared" si="19"/>
        <v>0</v>
      </c>
      <c r="D102" s="199">
        <f t="shared" si="19"/>
        <v>0</v>
      </c>
      <c r="E102" s="199">
        <f t="shared" si="19"/>
        <v>0</v>
      </c>
      <c r="F102" s="199">
        <f t="shared" si="19"/>
        <v>0</v>
      </c>
      <c r="G102" s="199">
        <f t="shared" si="19"/>
        <v>0</v>
      </c>
      <c r="H102" s="199">
        <f t="shared" si="19"/>
        <v>0</v>
      </c>
      <c r="I102" s="199">
        <f t="shared" si="19"/>
        <v>0</v>
      </c>
      <c r="J102" s="199">
        <f t="shared" si="19"/>
        <v>0</v>
      </c>
      <c r="K102" s="199">
        <f t="shared" si="19"/>
        <v>0</v>
      </c>
      <c r="L102" s="199">
        <f t="shared" si="19"/>
        <v>0</v>
      </c>
      <c r="M102" s="199">
        <f t="shared" si="19"/>
        <v>0</v>
      </c>
      <c r="N102" s="199">
        <f t="shared" si="19"/>
        <v>0</v>
      </c>
      <c r="O102" s="199">
        <f t="shared" si="19"/>
        <v>0</v>
      </c>
      <c r="P102" s="199">
        <f t="shared" si="19"/>
        <v>0</v>
      </c>
      <c r="Q102" s="199">
        <f t="shared" si="19"/>
        <v>0</v>
      </c>
    </row>
    <row r="103" spans="1:17" x14ac:dyDescent="0.25">
      <c r="A103" s="142" t="s">
        <v>267</v>
      </c>
      <c r="B103" s="199">
        <f t="shared" ref="B103:Q103" si="20">IF(B$64=0,0,B$64/B$5)</f>
        <v>0</v>
      </c>
      <c r="C103" s="199">
        <f t="shared" si="20"/>
        <v>0</v>
      </c>
      <c r="D103" s="199">
        <f t="shared" si="20"/>
        <v>0</v>
      </c>
      <c r="E103" s="199">
        <f t="shared" si="20"/>
        <v>0</v>
      </c>
      <c r="F103" s="199">
        <f t="shared" si="20"/>
        <v>0</v>
      </c>
      <c r="G103" s="199">
        <f t="shared" si="20"/>
        <v>0</v>
      </c>
      <c r="H103" s="199">
        <f t="shared" si="20"/>
        <v>0</v>
      </c>
      <c r="I103" s="199">
        <f t="shared" si="20"/>
        <v>0</v>
      </c>
      <c r="J103" s="199">
        <f t="shared" si="20"/>
        <v>0</v>
      </c>
      <c r="K103" s="199">
        <f t="shared" si="20"/>
        <v>0</v>
      </c>
      <c r="L103" s="199">
        <f t="shared" si="20"/>
        <v>0</v>
      </c>
      <c r="M103" s="199">
        <f t="shared" si="20"/>
        <v>0</v>
      </c>
      <c r="N103" s="199">
        <f t="shared" si="20"/>
        <v>0</v>
      </c>
      <c r="O103" s="199">
        <f t="shared" si="20"/>
        <v>0</v>
      </c>
      <c r="P103" s="199">
        <f t="shared" si="20"/>
        <v>0</v>
      </c>
      <c r="Q103" s="199">
        <f t="shared" si="20"/>
        <v>0</v>
      </c>
    </row>
    <row r="104" spans="1:17" x14ac:dyDescent="0.25">
      <c r="A104" s="127" t="s">
        <v>259</v>
      </c>
      <c r="B104" s="200">
        <f t="shared" ref="B104:Q104" si="21">IF(B$65=0,0,B$65/B$5)</f>
        <v>4.416361984584647E-2</v>
      </c>
      <c r="C104" s="200">
        <f t="shared" si="21"/>
        <v>4.4943682070476838E-2</v>
      </c>
      <c r="D104" s="200">
        <f t="shared" si="21"/>
        <v>4.4970075984093631E-2</v>
      </c>
      <c r="E104" s="200">
        <f t="shared" si="21"/>
        <v>4.6444055385851293E-2</v>
      </c>
      <c r="F104" s="200">
        <f t="shared" si="21"/>
        <v>4.7310290725683053E-2</v>
      </c>
      <c r="G104" s="200">
        <f t="shared" si="21"/>
        <v>4.7818961673989149E-2</v>
      </c>
      <c r="H104" s="200">
        <f t="shared" si="21"/>
        <v>4.9635973156434983E-2</v>
      </c>
      <c r="I104" s="200">
        <f t="shared" si="21"/>
        <v>5.1039446827173436E-2</v>
      </c>
      <c r="J104" s="200">
        <f t="shared" si="21"/>
        <v>5.2757886315530279E-2</v>
      </c>
      <c r="K104" s="200">
        <f t="shared" si="21"/>
        <v>5.3150370556871322E-2</v>
      </c>
      <c r="L104" s="200">
        <f t="shared" si="21"/>
        <v>5.3806998413221264E-2</v>
      </c>
      <c r="M104" s="200">
        <f t="shared" si="21"/>
        <v>5.4015903938925212E-2</v>
      </c>
      <c r="N104" s="200">
        <f t="shared" si="21"/>
        <v>5.434547749914951E-2</v>
      </c>
      <c r="O104" s="200">
        <f t="shared" si="21"/>
        <v>5.6132413146240782E-2</v>
      </c>
      <c r="P104" s="200">
        <f t="shared" si="21"/>
        <v>5.6336360147590137E-2</v>
      </c>
      <c r="Q104" s="200">
        <f t="shared" si="21"/>
        <v>5.9387978030619196E-2</v>
      </c>
    </row>
    <row r="105" spans="1:17" x14ac:dyDescent="0.25">
      <c r="A105" s="142" t="s">
        <v>266</v>
      </c>
      <c r="B105" s="199">
        <f t="shared" ref="B105:Q105" si="22">IF(B$66=0,0,B$66/B$5)</f>
        <v>3.5411815728190819E-2</v>
      </c>
      <c r="C105" s="199">
        <f t="shared" si="22"/>
        <v>3.6099190732994085E-2</v>
      </c>
      <c r="D105" s="199">
        <f t="shared" si="22"/>
        <v>3.6077978742933094E-2</v>
      </c>
      <c r="E105" s="199">
        <f t="shared" si="22"/>
        <v>3.7470810560259811E-2</v>
      </c>
      <c r="F105" s="199">
        <f t="shared" si="22"/>
        <v>3.8253003613006022E-2</v>
      </c>
      <c r="G105" s="199">
        <f t="shared" si="22"/>
        <v>3.8691847061615617E-2</v>
      </c>
      <c r="H105" s="199">
        <f t="shared" si="22"/>
        <v>4.0346057187812923E-2</v>
      </c>
      <c r="I105" s="199">
        <f t="shared" si="22"/>
        <v>4.1539735579889797E-2</v>
      </c>
      <c r="J105" s="199">
        <f t="shared" si="22"/>
        <v>4.3119394357413229E-2</v>
      </c>
      <c r="K105" s="199">
        <f t="shared" si="22"/>
        <v>4.3409695484205771E-2</v>
      </c>
      <c r="L105" s="199">
        <f t="shared" si="22"/>
        <v>4.4028581600384566E-2</v>
      </c>
      <c r="M105" s="199">
        <f t="shared" si="22"/>
        <v>4.4205700827122163E-2</v>
      </c>
      <c r="N105" s="199">
        <f t="shared" si="22"/>
        <v>4.4496668871423915E-2</v>
      </c>
      <c r="O105" s="199">
        <f t="shared" si="22"/>
        <v>4.6141477809352974E-2</v>
      </c>
      <c r="P105" s="199">
        <f t="shared" si="22"/>
        <v>4.6274540328118528E-2</v>
      </c>
      <c r="Q105" s="199">
        <f t="shared" si="22"/>
        <v>4.9060663027749939E-2</v>
      </c>
    </row>
    <row r="106" spans="1:17" x14ac:dyDescent="0.25">
      <c r="A106" s="142" t="s">
        <v>265</v>
      </c>
      <c r="B106" s="199">
        <f t="shared" ref="B106:Q106" si="23">IF(B$67=0,0,B$67/B$5)</f>
        <v>8.7518041176556493E-3</v>
      </c>
      <c r="C106" s="199">
        <f t="shared" si="23"/>
        <v>8.8444913374827513E-3</v>
      </c>
      <c r="D106" s="199">
        <f t="shared" si="23"/>
        <v>8.8920972411605376E-3</v>
      </c>
      <c r="E106" s="199">
        <f t="shared" si="23"/>
        <v>8.9732448255914789E-3</v>
      </c>
      <c r="F106" s="199">
        <f t="shared" si="23"/>
        <v>9.0572871126770281E-3</v>
      </c>
      <c r="G106" s="199">
        <f t="shared" si="23"/>
        <v>9.1271146123735342E-3</v>
      </c>
      <c r="H106" s="199">
        <f t="shared" si="23"/>
        <v>9.2899159686220603E-3</v>
      </c>
      <c r="I106" s="199">
        <f t="shared" si="23"/>
        <v>9.4997112472836407E-3</v>
      </c>
      <c r="J106" s="199">
        <f t="shared" si="23"/>
        <v>9.63849195811705E-3</v>
      </c>
      <c r="K106" s="199">
        <f t="shared" si="23"/>
        <v>9.7406750726655514E-3</v>
      </c>
      <c r="L106" s="199">
        <f t="shared" si="23"/>
        <v>9.7784168128367023E-3</v>
      </c>
      <c r="M106" s="199">
        <f t="shared" si="23"/>
        <v>9.8102031118030494E-3</v>
      </c>
      <c r="N106" s="199">
        <f t="shared" si="23"/>
        <v>9.848808627725596E-3</v>
      </c>
      <c r="O106" s="199">
        <f t="shared" si="23"/>
        <v>9.9909353368878157E-3</v>
      </c>
      <c r="P106" s="199">
        <f t="shared" si="23"/>
        <v>1.0061819819471605E-2</v>
      </c>
      <c r="Q106" s="199">
        <f t="shared" si="23"/>
        <v>1.0327315002869252E-2</v>
      </c>
    </row>
    <row r="107" spans="1:17" x14ac:dyDescent="0.25">
      <c r="A107" s="142" t="s">
        <v>264</v>
      </c>
      <c r="B107" s="199">
        <f t="shared" ref="B107:Q107" si="24">IF(B$78=0,0,B$78/B$5)</f>
        <v>0</v>
      </c>
      <c r="C107" s="199">
        <f t="shared" si="24"/>
        <v>0</v>
      </c>
      <c r="D107" s="199">
        <f t="shared" si="24"/>
        <v>0</v>
      </c>
      <c r="E107" s="199">
        <f t="shared" si="24"/>
        <v>0</v>
      </c>
      <c r="F107" s="199">
        <f t="shared" si="24"/>
        <v>0</v>
      </c>
      <c r="G107" s="199">
        <f t="shared" si="24"/>
        <v>0</v>
      </c>
      <c r="H107" s="199">
        <f t="shared" si="24"/>
        <v>0</v>
      </c>
      <c r="I107" s="199">
        <f t="shared" si="24"/>
        <v>0</v>
      </c>
      <c r="J107" s="199">
        <f t="shared" si="24"/>
        <v>0</v>
      </c>
      <c r="K107" s="199">
        <f t="shared" si="24"/>
        <v>0</v>
      </c>
      <c r="L107" s="199">
        <f t="shared" si="24"/>
        <v>0</v>
      </c>
      <c r="M107" s="199">
        <f t="shared" si="24"/>
        <v>0</v>
      </c>
      <c r="N107" s="199">
        <f t="shared" si="24"/>
        <v>0</v>
      </c>
      <c r="O107" s="199">
        <f t="shared" si="24"/>
        <v>0</v>
      </c>
      <c r="P107" s="199">
        <f t="shared" si="24"/>
        <v>0</v>
      </c>
      <c r="Q107" s="199">
        <f t="shared" si="24"/>
        <v>0</v>
      </c>
    </row>
    <row r="108" spans="1:17" x14ac:dyDescent="0.25">
      <c r="A108" s="72" t="s">
        <v>258</v>
      </c>
      <c r="B108" s="71">
        <f t="shared" ref="B108:Q108" si="25">IF(B$79=0,0,B$79/B$5)</f>
        <v>0</v>
      </c>
      <c r="C108" s="71">
        <f t="shared" si="25"/>
        <v>0</v>
      </c>
      <c r="D108" s="71">
        <f t="shared" si="25"/>
        <v>0</v>
      </c>
      <c r="E108" s="71">
        <f t="shared" si="25"/>
        <v>0</v>
      </c>
      <c r="F108" s="71">
        <f t="shared" si="25"/>
        <v>0</v>
      </c>
      <c r="G108" s="71">
        <f t="shared" si="25"/>
        <v>0</v>
      </c>
      <c r="H108" s="71">
        <f t="shared" si="25"/>
        <v>0</v>
      </c>
      <c r="I108" s="71">
        <f t="shared" si="25"/>
        <v>0</v>
      </c>
      <c r="J108" s="71">
        <f t="shared" si="25"/>
        <v>0</v>
      </c>
      <c r="K108" s="71">
        <f t="shared" si="25"/>
        <v>0</v>
      </c>
      <c r="L108" s="71">
        <f t="shared" si="25"/>
        <v>0</v>
      </c>
      <c r="M108" s="71">
        <f t="shared" si="25"/>
        <v>0</v>
      </c>
      <c r="N108" s="71">
        <f t="shared" si="25"/>
        <v>0</v>
      </c>
      <c r="O108" s="71">
        <f t="shared" si="25"/>
        <v>0</v>
      </c>
      <c r="P108" s="71">
        <f t="shared" si="25"/>
        <v>0</v>
      </c>
      <c r="Q108" s="71">
        <f t="shared" si="25"/>
        <v>0</v>
      </c>
    </row>
    <row r="110" spans="1:17" ht="12.75" x14ac:dyDescent="0.25">
      <c r="A110" s="266" t="s">
        <v>133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>IF(B$5=0,0,B$5/FBT_fec!B$5)</f>
        <v>2.8643976701061806</v>
      </c>
      <c r="C112" s="230">
        <f>IF(C$5=0,0,C$5/FBT_fec!C$5)</f>
        <v>2.8163476759558974</v>
      </c>
      <c r="D112" s="230">
        <f>IF(D$5=0,0,D$5/FBT_fec!D$5)</f>
        <v>2.8198796169225764</v>
      </c>
      <c r="E112" s="230">
        <f>IF(E$5=0,0,E$5/FBT_fec!E$5)</f>
        <v>2.7119541227030681</v>
      </c>
      <c r="F112" s="230">
        <f>IF(F$5=0,0,F$5/FBT_fec!F$5)</f>
        <v>2.6551898226000326</v>
      </c>
      <c r="G112" s="230">
        <f>IF(G$5=0,0,G$5/FBT_fec!G$5)</f>
        <v>2.6270781947622717</v>
      </c>
      <c r="H112" s="230">
        <f>IF(H$5=0,0,H$5/FBT_fec!H$5)</f>
        <v>2.5195493693240878</v>
      </c>
      <c r="I112" s="230">
        <f>IF(I$5=0,0,I$5/FBT_fec!I$5)</f>
        <v>2.4465353376310621</v>
      </c>
      <c r="J112" s="230">
        <f>IF(J$5=0,0,J$5/FBT_fec!J$5)</f>
        <v>2.3555636524705799</v>
      </c>
      <c r="K112" s="230">
        <f>IF(K$5=0,0,K$5/FBT_fec!K$5)</f>
        <v>2.3385321514934119</v>
      </c>
      <c r="L112" s="230">
        <f>IF(L$5=0,0,L$5/FBT_fec!L$5)</f>
        <v>2.3068600822992469</v>
      </c>
      <c r="M112" s="230">
        <f>IF(M$5=0,0,M$5/FBT_fec!M$5)</f>
        <v>2.2933277460477566</v>
      </c>
      <c r="N112" s="230">
        <f>IF(N$5=0,0,N$5/FBT_fec!N$5)</f>
        <v>2.2741691739217065</v>
      </c>
      <c r="O112" s="230">
        <f>IF(O$5=0,0,O$5/FBT_fec!O$5)</f>
        <v>2.1934099739747159</v>
      </c>
      <c r="P112" s="230">
        <f>IF(P$5=0,0,P$5/FBT_fec!P$5)</f>
        <v>2.1748199281301779</v>
      </c>
      <c r="Q112" s="230">
        <f>IF(Q$5=0,0,Q$5/FBT_fec!Q$5)</f>
        <v>2.0526952936521043</v>
      </c>
    </row>
    <row r="113" spans="1:17" x14ac:dyDescent="0.25">
      <c r="A113" s="132" t="s">
        <v>83</v>
      </c>
      <c r="B113" s="275">
        <f>IF(B$6=0,0,B$6/FBT_fec!B$6)</f>
        <v>0</v>
      </c>
      <c r="C113" s="275">
        <f>IF(C$6=0,0,C$6/FBT_fec!C$6)</f>
        <v>0</v>
      </c>
      <c r="D113" s="275">
        <f>IF(D$6=0,0,D$6/FBT_fec!D$6)</f>
        <v>0</v>
      </c>
      <c r="E113" s="275">
        <f>IF(E$6=0,0,E$6/FBT_fec!E$6)</f>
        <v>0</v>
      </c>
      <c r="F113" s="275">
        <f>IF(F$6=0,0,F$6/FBT_fec!F$6)</f>
        <v>0</v>
      </c>
      <c r="G113" s="275">
        <f>IF(G$6=0,0,G$6/FBT_fec!G$6)</f>
        <v>0</v>
      </c>
      <c r="H113" s="275">
        <f>IF(H$6=0,0,H$6/FBT_fec!H$6)</f>
        <v>0</v>
      </c>
      <c r="I113" s="275">
        <f>IF(I$6=0,0,I$6/FBT_fec!I$6)</f>
        <v>0</v>
      </c>
      <c r="J113" s="275">
        <f>IF(J$6=0,0,J$6/FBT_fec!J$6)</f>
        <v>0</v>
      </c>
      <c r="K113" s="275">
        <f>IF(K$6=0,0,K$6/FBT_fec!K$6)</f>
        <v>0</v>
      </c>
      <c r="L113" s="275">
        <f>IF(L$6=0,0,L$6/FBT_fec!L$6)</f>
        <v>0</v>
      </c>
      <c r="M113" s="275">
        <f>IF(M$6=0,0,M$6/FBT_fec!M$6)</f>
        <v>0</v>
      </c>
      <c r="N113" s="275">
        <f>IF(N$6=0,0,N$6/FBT_fec!N$6)</f>
        <v>0</v>
      </c>
      <c r="O113" s="275">
        <f>IF(O$6=0,0,O$6/FBT_fec!O$6)</f>
        <v>0</v>
      </c>
      <c r="P113" s="275">
        <f>IF(P$6=0,0,P$6/FBT_fec!P$6)</f>
        <v>0</v>
      </c>
      <c r="Q113" s="275">
        <f>IF(Q$6=0,0,Q$6/FBT_fec!Q$6)</f>
        <v>0</v>
      </c>
    </row>
    <row r="114" spans="1:17" x14ac:dyDescent="0.25">
      <c r="A114" s="76" t="s">
        <v>82</v>
      </c>
      <c r="B114" s="274">
        <f>IF(B$7=0,0,B$7/FBT_fec!B$7)</f>
        <v>0</v>
      </c>
      <c r="C114" s="274">
        <f>IF(C$7=0,0,C$7/FBT_fec!C$7)</f>
        <v>0</v>
      </c>
      <c r="D114" s="274">
        <f>IF(D$7=0,0,D$7/FBT_fec!D$7)</f>
        <v>0</v>
      </c>
      <c r="E114" s="274">
        <f>IF(E$7=0,0,E$7/FBT_fec!E$7)</f>
        <v>0</v>
      </c>
      <c r="F114" s="274">
        <f>IF(F$7=0,0,F$7/FBT_fec!F$7)</f>
        <v>0</v>
      </c>
      <c r="G114" s="274">
        <f>IF(G$7=0,0,G$7/FBT_fec!G$7)</f>
        <v>0</v>
      </c>
      <c r="H114" s="274">
        <f>IF(H$7=0,0,H$7/FBT_fec!H$7)</f>
        <v>0</v>
      </c>
      <c r="I114" s="274">
        <f>IF(I$7=0,0,I$7/FBT_fec!I$7)</f>
        <v>0</v>
      </c>
      <c r="J114" s="274">
        <f>IF(J$7=0,0,J$7/FBT_fec!J$7)</f>
        <v>0</v>
      </c>
      <c r="K114" s="274">
        <f>IF(K$7=0,0,K$7/FBT_fec!K$7)</f>
        <v>0</v>
      </c>
      <c r="L114" s="274">
        <f>IF(L$7=0,0,L$7/FBT_fec!L$7)</f>
        <v>0</v>
      </c>
      <c r="M114" s="274">
        <f>IF(M$7=0,0,M$7/FBT_fec!M$7)</f>
        <v>0</v>
      </c>
      <c r="N114" s="274">
        <f>IF(N$7=0,0,N$7/FBT_fec!N$7)</f>
        <v>0</v>
      </c>
      <c r="O114" s="274">
        <f>IF(O$7=0,0,O$7/FBT_fec!O$7)</f>
        <v>0</v>
      </c>
      <c r="P114" s="274">
        <f>IF(P$7=0,0,P$7/FBT_fec!P$7)</f>
        <v>0</v>
      </c>
      <c r="Q114" s="274">
        <f>IF(Q$7=0,0,Q$7/FBT_fec!Q$7)</f>
        <v>0</v>
      </c>
    </row>
    <row r="115" spans="1:17" x14ac:dyDescent="0.25">
      <c r="A115" s="76" t="s">
        <v>81</v>
      </c>
      <c r="B115" s="274">
        <f>IF(B$8=0,0,B$8/FBT_fec!B$8)</f>
        <v>0</v>
      </c>
      <c r="C115" s="274">
        <f>IF(C$8=0,0,C$8/FBT_fec!C$8)</f>
        <v>0</v>
      </c>
      <c r="D115" s="274">
        <f>IF(D$8=0,0,D$8/FBT_fec!D$8)</f>
        <v>0</v>
      </c>
      <c r="E115" s="274">
        <f>IF(E$8=0,0,E$8/FBT_fec!E$8)</f>
        <v>0</v>
      </c>
      <c r="F115" s="274">
        <f>IF(F$8=0,0,F$8/FBT_fec!F$8)</f>
        <v>0</v>
      </c>
      <c r="G115" s="274">
        <f>IF(G$8=0,0,G$8/FBT_fec!G$8)</f>
        <v>0</v>
      </c>
      <c r="H115" s="274">
        <f>IF(H$8=0,0,H$8/FBT_fec!H$8)</f>
        <v>0</v>
      </c>
      <c r="I115" s="274">
        <f>IF(I$8=0,0,I$8/FBT_fec!I$8)</f>
        <v>0</v>
      </c>
      <c r="J115" s="274">
        <f>IF(J$8=0,0,J$8/FBT_fec!J$8)</f>
        <v>0</v>
      </c>
      <c r="K115" s="274">
        <f>IF(K$8=0,0,K$8/FBT_fec!K$8)</f>
        <v>0</v>
      </c>
      <c r="L115" s="274">
        <f>IF(L$8=0,0,L$8/FBT_fec!L$8)</f>
        <v>0</v>
      </c>
      <c r="M115" s="274">
        <f>IF(M$8=0,0,M$8/FBT_fec!M$8)</f>
        <v>0</v>
      </c>
      <c r="N115" s="274">
        <f>IF(N$8=0,0,N$8/FBT_fec!N$8)</f>
        <v>0</v>
      </c>
      <c r="O115" s="274">
        <f>IF(O$8=0,0,O$8/FBT_fec!O$8)</f>
        <v>0</v>
      </c>
      <c r="P115" s="274">
        <f>IF(P$8=0,0,P$8/FBT_fec!P$8)</f>
        <v>0</v>
      </c>
      <c r="Q115" s="274">
        <f>IF(Q$8=0,0,Q$8/FBT_fec!Q$8)</f>
        <v>0</v>
      </c>
    </row>
    <row r="116" spans="1:17" x14ac:dyDescent="0.25">
      <c r="A116" s="76" t="s">
        <v>80</v>
      </c>
      <c r="B116" s="274">
        <f>IF(B$9=0,0,B$9/FBT_fec!B$9)</f>
        <v>0</v>
      </c>
      <c r="C116" s="274">
        <f>IF(C$9=0,0,C$9/FBT_fec!C$9)</f>
        <v>0</v>
      </c>
      <c r="D116" s="274">
        <f>IF(D$9=0,0,D$9/FBT_fec!D$9)</f>
        <v>0</v>
      </c>
      <c r="E116" s="274">
        <f>IF(E$9=0,0,E$9/FBT_fec!E$9)</f>
        <v>0</v>
      </c>
      <c r="F116" s="274">
        <f>IF(F$9=0,0,F$9/FBT_fec!F$9)</f>
        <v>0</v>
      </c>
      <c r="G116" s="274">
        <f>IF(G$9=0,0,G$9/FBT_fec!G$9)</f>
        <v>0</v>
      </c>
      <c r="H116" s="274">
        <f>IF(H$9=0,0,H$9/FBT_fec!H$9)</f>
        <v>0</v>
      </c>
      <c r="I116" s="274">
        <f>IF(I$9=0,0,I$9/FBT_fec!I$9)</f>
        <v>0</v>
      </c>
      <c r="J116" s="274">
        <f>IF(J$9=0,0,J$9/FBT_fec!J$9)</f>
        <v>0</v>
      </c>
      <c r="K116" s="274">
        <f>IF(K$9=0,0,K$9/FBT_fec!K$9)</f>
        <v>0</v>
      </c>
      <c r="L116" s="274">
        <f>IF(L$9=0,0,L$9/FBT_fec!L$9)</f>
        <v>0</v>
      </c>
      <c r="M116" s="274">
        <f>IF(M$9=0,0,M$9/FBT_fec!M$9)</f>
        <v>0</v>
      </c>
      <c r="N116" s="274">
        <f>IF(N$9=0,0,N$9/FBT_fec!N$9)</f>
        <v>0</v>
      </c>
      <c r="O116" s="274">
        <f>IF(O$9=0,0,O$9/FBT_fec!O$9)</f>
        <v>0</v>
      </c>
      <c r="P116" s="274">
        <f>IF(P$9=0,0,P$9/FBT_fec!P$9)</f>
        <v>0</v>
      </c>
      <c r="Q116" s="274">
        <f>IF(Q$9=0,0,Q$9/FBT_fec!Q$9)</f>
        <v>0</v>
      </c>
    </row>
    <row r="117" spans="1:17" x14ac:dyDescent="0.25">
      <c r="A117" s="129" t="s">
        <v>79</v>
      </c>
      <c r="B117" s="273">
        <f>IF(B$10=0,0,B$10/FBT_fec!B$10)</f>
        <v>1.3209171737999943</v>
      </c>
      <c r="C117" s="273">
        <f>IF(C$10=0,0,C$10/FBT_fec!C$10)</f>
        <v>1.3225354375395042</v>
      </c>
      <c r="D117" s="273">
        <f>IF(D$10=0,0,D$10/FBT_fec!D$10)</f>
        <v>1.32300282545017</v>
      </c>
      <c r="E117" s="273">
        <f>IF(E$10=0,0,E$10/FBT_fec!E$10)</f>
        <v>1.3221987830423894</v>
      </c>
      <c r="F117" s="273">
        <f>IF(F$10=0,0,F$10/FBT_fec!F$10)</f>
        <v>1.3218525953170495</v>
      </c>
      <c r="G117" s="273">
        <f>IF(G$10=0,0,G$10/FBT_fec!G$10)</f>
        <v>1.3223879104197771</v>
      </c>
      <c r="H117" s="273">
        <f>IF(H$10=0,0,H$10/FBT_fec!H$10)</f>
        <v>1.3224388387965824</v>
      </c>
      <c r="I117" s="273">
        <f>IF(I$10=0,0,I$10/FBT_fec!I$10)</f>
        <v>1.3222630844509169</v>
      </c>
      <c r="J117" s="273">
        <f>IF(J$10=0,0,J$10/FBT_fec!J$10)</f>
        <v>1.321862899387356</v>
      </c>
      <c r="K117" s="273">
        <f>IF(K$10=0,0,K$10/FBT_fec!K$10)</f>
        <v>1.3214795872476126</v>
      </c>
      <c r="L117" s="273">
        <f>IF(L$10=0,0,L$10/FBT_fec!L$10)</f>
        <v>1.3218442501878573</v>
      </c>
      <c r="M117" s="273">
        <f>IF(M$10=0,0,M$10/FBT_fec!M$10)</f>
        <v>1.3205348785604776</v>
      </c>
      <c r="N117" s="273">
        <f>IF(N$10=0,0,N$10/FBT_fec!N$10)</f>
        <v>1.3192559566235613</v>
      </c>
      <c r="O117" s="273">
        <f>IF(O$10=0,0,O$10/FBT_fec!O$10)</f>
        <v>1.3193541848129191</v>
      </c>
      <c r="P117" s="273">
        <f>IF(P$10=0,0,P$10/FBT_fec!P$10)</f>
        <v>1.3154292894182218</v>
      </c>
      <c r="Q117" s="273">
        <f>IF(Q$10=0,0,Q$10/FBT_fec!Q$10)</f>
        <v>1.3158974692175769</v>
      </c>
    </row>
    <row r="118" spans="1:17" x14ac:dyDescent="0.25">
      <c r="A118" s="127" t="s">
        <v>263</v>
      </c>
      <c r="B118" s="296">
        <f>IF(B$15=0,0,B$15/FBT_fec!B$15)</f>
        <v>1.7018472067604729</v>
      </c>
      <c r="C118" s="296">
        <f>IF(C$15=0,0,C$15/FBT_fec!C$15)</f>
        <v>1.6237831573855213</v>
      </c>
      <c r="D118" s="296">
        <f>IF(D$15=0,0,D$15/FBT_fec!D$15)</f>
        <v>1.604601362919754</v>
      </c>
      <c r="E118" s="296">
        <f>IF(E$15=0,0,E$15/FBT_fec!E$15)</f>
        <v>1.5782044682911063</v>
      </c>
      <c r="F118" s="296">
        <f>IF(F$15=0,0,F$15/FBT_fec!F$15)</f>
        <v>1.5585391980906038</v>
      </c>
      <c r="G118" s="296">
        <f>IF(G$15=0,0,G$15/FBT_fec!G$15)</f>
        <v>1.5377223150313213</v>
      </c>
      <c r="H118" s="296">
        <f>IF(H$15=0,0,H$15/FBT_fec!H$15)</f>
        <v>1.5142833512675664</v>
      </c>
      <c r="I118" s="296">
        <f>IF(I$15=0,0,I$15/FBT_fec!I$15)</f>
        <v>1.4951969028745904</v>
      </c>
      <c r="J118" s="296">
        <f>IF(J$15=0,0,J$15/FBT_fec!J$15)</f>
        <v>1.5023561779575128</v>
      </c>
      <c r="K118" s="296">
        <f>IF(K$15=0,0,K$15/FBT_fec!K$15)</f>
        <v>1.4769245589753532</v>
      </c>
      <c r="L118" s="296">
        <f>IF(L$15=0,0,L$15/FBT_fec!L$15)</f>
        <v>1.4687520969932657</v>
      </c>
      <c r="M118" s="296">
        <f>IF(M$15=0,0,M$15/FBT_fec!M$15)</f>
        <v>1.4545640930397583</v>
      </c>
      <c r="N118" s="296">
        <f>IF(N$15=0,0,N$15/FBT_fec!N$15)</f>
        <v>1.4574856781423888</v>
      </c>
      <c r="O118" s="296">
        <f>IF(O$15=0,0,O$15/FBT_fec!O$15)</f>
        <v>1.4408034919780084</v>
      </c>
      <c r="P118" s="296">
        <f>IF(P$15=0,0,P$15/FBT_fec!P$15)</f>
        <v>1.4263724879061495</v>
      </c>
      <c r="Q118" s="296">
        <f>IF(Q$15=0,0,Q$15/FBT_fec!Q$15)</f>
        <v>1.4218669929565948</v>
      </c>
    </row>
    <row r="119" spans="1:17" x14ac:dyDescent="0.25">
      <c r="A119" s="127" t="s">
        <v>262</v>
      </c>
      <c r="B119" s="296">
        <f>IF(B$24=0,0,B$24/FBT_fec!B$24)</f>
        <v>2.1463370901549008</v>
      </c>
      <c r="C119" s="296">
        <f>IF(C$24=0,0,C$24/FBT_fec!C$24)</f>
        <v>2.0478842067729137</v>
      </c>
      <c r="D119" s="296">
        <f>IF(D$24=0,0,D$24/FBT_fec!D$24)</f>
        <v>2.0236924951115838</v>
      </c>
      <c r="E119" s="296">
        <f>IF(E$24=0,0,E$24/FBT_fec!E$24)</f>
        <v>1.9904012373645192</v>
      </c>
      <c r="F119" s="296">
        <f>IF(F$24=0,0,F$24/FBT_fec!F$24)</f>
        <v>1.9655997753698145</v>
      </c>
      <c r="G119" s="296">
        <f>IF(G$24=0,0,G$24/FBT_fec!G$24)</f>
        <v>1.9393459213022712</v>
      </c>
      <c r="H119" s="296">
        <f>IF(H$24=0,0,H$24/FBT_fec!H$24)</f>
        <v>1.9097851492887212</v>
      </c>
      <c r="I119" s="296">
        <f>IF(I$24=0,0,I$24/FBT_fec!I$24)</f>
        <v>1.8857136862675734</v>
      </c>
      <c r="J119" s="296">
        <f>IF(J$24=0,0,J$24/FBT_fec!J$24)</f>
        <v>1.8947428268320388</v>
      </c>
      <c r="K119" s="296">
        <f>IF(K$24=0,0,K$24/FBT_fec!K$24)</f>
        <v>1.8626689562358703</v>
      </c>
      <c r="L119" s="296">
        <f>IF(L$24=0,0,L$24/FBT_fec!L$24)</f>
        <v>1.852362003766594</v>
      </c>
      <c r="M119" s="296">
        <f>IF(M$24=0,0,M$24/FBT_fec!M$24)</f>
        <v>1.8344683650194269</v>
      </c>
      <c r="N119" s="296">
        <f>IF(N$24=0,0,N$24/FBT_fec!N$24)</f>
        <v>1.8381530121739382</v>
      </c>
      <c r="O119" s="296">
        <f>IF(O$24=0,0,O$24/FBT_fec!O$24)</f>
        <v>1.8171137586103725</v>
      </c>
      <c r="P119" s="296">
        <f>IF(P$24=0,0,P$24/FBT_fec!P$24)</f>
        <v>1.7989136527697536</v>
      </c>
      <c r="Q119" s="296">
        <f>IF(Q$24=0,0,Q$24/FBT_fec!Q$24)</f>
        <v>1.793231408863651</v>
      </c>
    </row>
    <row r="120" spans="1:17" x14ac:dyDescent="0.25">
      <c r="A120" s="127" t="s">
        <v>261</v>
      </c>
      <c r="B120" s="296">
        <f>IF(B$33=0,0,B$33/FBT_fec!B$33)</f>
        <v>3.60640927622073</v>
      </c>
      <c r="C120" s="296">
        <f>IF(C$33=0,0,C$33/FBT_fec!C$33)</f>
        <v>3.5834655929859185</v>
      </c>
      <c r="D120" s="296">
        <f>IF(D$33=0,0,D$33/FBT_fec!D$33)</f>
        <v>3.6072719318751116</v>
      </c>
      <c r="E120" s="296">
        <f>IF(E$33=0,0,E$33/FBT_fec!E$33)</f>
        <v>3.5008698578795299</v>
      </c>
      <c r="F120" s="296">
        <f>IF(F$33=0,0,F$33/FBT_fec!F$33)</f>
        <v>3.4596950529780091</v>
      </c>
      <c r="G120" s="296">
        <f>IF(G$33=0,0,G$33/FBT_fec!G$33)</f>
        <v>3.4494560408618091</v>
      </c>
      <c r="H120" s="296">
        <f>IF(H$33=0,0,H$33/FBT_fec!H$33)</f>
        <v>3.3672764196695351</v>
      </c>
      <c r="I120" s="296">
        <f>IF(I$33=0,0,I$33/FBT_fec!I$33)</f>
        <v>3.3435360387124584</v>
      </c>
      <c r="J120" s="296">
        <f>IF(J$33=0,0,J$33/FBT_fec!J$33)</f>
        <v>3.2662396349912663</v>
      </c>
      <c r="K120" s="296">
        <f>IF(K$33=0,0,K$33/FBT_fec!K$33)</f>
        <v>3.2770005373366415</v>
      </c>
      <c r="L120" s="296">
        <f>IF(L$33=0,0,L$33/FBT_fec!L$33)</f>
        <v>3.2451435332011456</v>
      </c>
      <c r="M120" s="296">
        <f>IF(M$33=0,0,M$33/FBT_fec!M$33)</f>
        <v>3.2365940804505904</v>
      </c>
      <c r="N120" s="296">
        <f>IF(N$33=0,0,N$33/FBT_fec!N$33)</f>
        <v>3.2221857900977131</v>
      </c>
      <c r="O120" s="296">
        <f>IF(O$33=0,0,O$33/FBT_fec!O$33)</f>
        <v>3.152608724057929</v>
      </c>
      <c r="P120" s="296">
        <f>IF(P$33=0,0,P$33/FBT_fec!P$33)</f>
        <v>3.1480668832564178</v>
      </c>
      <c r="Q120" s="296">
        <f>IF(Q$33=0,0,Q$33/FBT_fec!Q$33)</f>
        <v>3.0496922879017561</v>
      </c>
    </row>
    <row r="121" spans="1:17" x14ac:dyDescent="0.25">
      <c r="A121" s="127" t="s">
        <v>260</v>
      </c>
      <c r="B121" s="296">
        <f>IF(B$44=0,0,B$44/FBT_fec!B$44)</f>
        <v>3.0020522437419732</v>
      </c>
      <c r="C121" s="296">
        <f>IF(C$44=0,0,C$44/FBT_fec!C$44)</f>
        <v>2.9325256542829026</v>
      </c>
      <c r="D121" s="296">
        <f>IF(D$44=0,0,D$44/FBT_fec!D$44)</f>
        <v>2.9295306415920561</v>
      </c>
      <c r="E121" s="296">
        <f>IF(E$44=0,0,E$44/FBT_fec!E$44)</f>
        <v>2.8588195782136854</v>
      </c>
      <c r="F121" s="296">
        <f>IF(F$44=0,0,F$44/FBT_fec!F$44)</f>
        <v>2.8243684814179311</v>
      </c>
      <c r="G121" s="296">
        <f>IF(G$44=0,0,G$44/FBT_fec!G$44)</f>
        <v>2.8038564518258666</v>
      </c>
      <c r="H121" s="296">
        <f>IF(H$44=0,0,H$44/FBT_fec!H$44)</f>
        <v>2.7469542802625484</v>
      </c>
      <c r="I121" s="296">
        <f>IF(I$44=0,0,I$44/FBT_fec!I$44)</f>
        <v>2.721279671679854</v>
      </c>
      <c r="J121" s="296">
        <f>IF(J$44=0,0,J$44/FBT_fec!J$44)</f>
        <v>2.6896627988114554</v>
      </c>
      <c r="K121" s="296">
        <f>IF(K$44=0,0,K$44/FBT_fec!K$44)</f>
        <v>2.6757381763470982</v>
      </c>
      <c r="L121" s="296">
        <f>IF(L$44=0,0,L$44/FBT_fec!L$44)</f>
        <v>2.6543652533816982</v>
      </c>
      <c r="M121" s="296">
        <f>IF(M$44=0,0,M$44/FBT_fec!M$44)</f>
        <v>2.6396333372754262</v>
      </c>
      <c r="N121" s="296">
        <f>IF(N$44=0,0,N$44/FBT_fec!N$44)</f>
        <v>2.6349301591685466</v>
      </c>
      <c r="O121" s="296">
        <f>IF(O$44=0,0,O$44/FBT_fec!O$44)</f>
        <v>2.589125893445225</v>
      </c>
      <c r="P121" s="296">
        <f>IF(P$44=0,0,P$44/FBT_fec!P$44)</f>
        <v>2.5761293695678082</v>
      </c>
      <c r="Q121" s="296">
        <f>IF(Q$44=0,0,Q$44/FBT_fec!Q$44)</f>
        <v>2.5256780044784359</v>
      </c>
    </row>
    <row r="122" spans="1:17" x14ac:dyDescent="0.25">
      <c r="A122" s="127" t="s">
        <v>259</v>
      </c>
      <c r="B122" s="296">
        <f>IF(B$65=0,0,B$65/FBT_fec!B$65)</f>
        <v>1.4559017650976489</v>
      </c>
      <c r="C122" s="296">
        <f>IF(C$65=0,0,C$65/FBT_fec!C$65)</f>
        <v>1.4567633766713801</v>
      </c>
      <c r="D122" s="296">
        <f>IF(D$65=0,0,D$65/FBT_fec!D$65)</f>
        <v>1.4594468636336251</v>
      </c>
      <c r="E122" s="296">
        <f>IF(E$65=0,0,E$65/FBT_fec!E$65)</f>
        <v>1.4495946270343445</v>
      </c>
      <c r="F122" s="296">
        <f>IF(F$65=0,0,F$65/FBT_fec!F$65)</f>
        <v>1.4457236630999899</v>
      </c>
      <c r="G122" s="296">
        <f>IF(G$65=0,0,G$65/FBT_fec!G$65)</f>
        <v>1.4457967339685731</v>
      </c>
      <c r="H122" s="296">
        <f>IF(H$65=0,0,H$65/FBT_fec!H$65)</f>
        <v>1.4393072449012008</v>
      </c>
      <c r="I122" s="296">
        <f>IF(I$65=0,0,I$65/FBT_fec!I$65)</f>
        <v>1.4371150905151915</v>
      </c>
      <c r="J122" s="296">
        <f>IF(J$65=0,0,J$65/FBT_fec!J$65)</f>
        <v>1.4302644031115617</v>
      </c>
      <c r="K122" s="296">
        <f>IF(K$65=0,0,K$65/FBT_fec!K$65)</f>
        <v>1.4304864217329527</v>
      </c>
      <c r="L122" s="296">
        <f>IF(L$65=0,0,L$65/FBT_fec!L$65)</f>
        <v>1.428545632969187</v>
      </c>
      <c r="M122" s="296">
        <f>IF(M$65=0,0,M$65/FBT_fec!M$65)</f>
        <v>1.4256793907035097</v>
      </c>
      <c r="N122" s="296">
        <f>IF(N$65=0,0,N$65/FBT_fec!N$65)</f>
        <v>1.4223951909137524</v>
      </c>
      <c r="O122" s="296">
        <f>IF(O$65=0,0,O$65/FBT_fec!O$65)</f>
        <v>1.4169927392794994</v>
      </c>
      <c r="P122" s="296">
        <f>IF(P$65=0,0,P$65/FBT_fec!P$65)</f>
        <v>1.410087899690883</v>
      </c>
      <c r="Q122" s="296">
        <f>IF(Q$65=0,0,Q$65/FBT_fec!Q$65)</f>
        <v>1.402998231728102</v>
      </c>
    </row>
    <row r="123" spans="1:17" x14ac:dyDescent="0.25">
      <c r="A123" s="72" t="s">
        <v>258</v>
      </c>
      <c r="B123" s="295">
        <f>IF(B$79=0,0,B$79/FBT_fec!B$79)</f>
        <v>0</v>
      </c>
      <c r="C123" s="295">
        <f>IF(C$79=0,0,C$79/FBT_fec!C$79)</f>
        <v>0</v>
      </c>
      <c r="D123" s="295">
        <f>IF(D$79=0,0,D$79/FBT_fec!D$79)</f>
        <v>0</v>
      </c>
      <c r="E123" s="295">
        <f>IF(E$79=0,0,E$79/FBT_fec!E$79)</f>
        <v>0</v>
      </c>
      <c r="F123" s="295">
        <f>IF(F$79=0,0,F$79/FBT_fec!F$79)</f>
        <v>0</v>
      </c>
      <c r="G123" s="295">
        <f>IF(G$79=0,0,G$79/FBT_fec!G$79)</f>
        <v>0</v>
      </c>
      <c r="H123" s="295">
        <f>IF(H$79=0,0,H$79/FBT_fec!H$79)</f>
        <v>0</v>
      </c>
      <c r="I123" s="295">
        <f>IF(I$79=0,0,I$79/FBT_fec!I$79)</f>
        <v>0</v>
      </c>
      <c r="J123" s="295">
        <f>IF(J$79=0,0,J$79/FBT_fec!J$79)</f>
        <v>0</v>
      </c>
      <c r="K123" s="295">
        <f>IF(K$79=0,0,K$79/FBT_fec!K$79)</f>
        <v>0</v>
      </c>
      <c r="L123" s="295">
        <f>IF(L$79=0,0,L$79/FBT_fec!L$79)</f>
        <v>0</v>
      </c>
      <c r="M123" s="295">
        <f>IF(M$79=0,0,M$79/FBT_fec!M$79)</f>
        <v>0</v>
      </c>
      <c r="N123" s="295">
        <f>IF(N$79=0,0,N$79/FBT_fec!N$79)</f>
        <v>0</v>
      </c>
      <c r="O123" s="295">
        <f>IF(O$79=0,0,O$79/FBT_fec!O$79)</f>
        <v>0</v>
      </c>
      <c r="P123" s="295">
        <f>IF(P$79=0,0,P$79/FBT_fec!P$79)</f>
        <v>0</v>
      </c>
      <c r="Q123" s="295">
        <f>IF(Q$79=0,0,Q$79/FBT_fec!Q$79)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2517.7002532118222</v>
      </c>
      <c r="C3" s="46">
        <v>2589.8440123159116</v>
      </c>
      <c r="D3" s="46">
        <v>2675.5078650970609</v>
      </c>
      <c r="E3" s="46">
        <v>3688.4843191309333</v>
      </c>
      <c r="F3" s="46">
        <v>4479.2725327627704</v>
      </c>
      <c r="G3" s="46">
        <v>4514.8514851485152</v>
      </c>
      <c r="H3" s="46">
        <v>4974.213053530144</v>
      </c>
      <c r="I3" s="46">
        <v>4631.1749696741545</v>
      </c>
      <c r="J3" s="46">
        <v>4846.0376373165236</v>
      </c>
      <c r="K3" s="46">
        <v>5346.761522346369</v>
      </c>
      <c r="L3" s="46">
        <v>4933</v>
      </c>
      <c r="M3" s="46">
        <v>6246.712072569434</v>
      </c>
      <c r="N3" s="46">
        <v>6459.1336209443889</v>
      </c>
      <c r="O3" s="46">
        <v>6387.9404500683859</v>
      </c>
      <c r="P3" s="46">
        <v>7109.2200521723844</v>
      </c>
      <c r="Q3" s="46">
        <v>7860.2258076469707</v>
      </c>
    </row>
    <row r="5" spans="1:17" x14ac:dyDescent="0.25">
      <c r="A5" s="31" t="s">
        <v>257</v>
      </c>
      <c r="B5" s="46">
        <v>11144.350114527915</v>
      </c>
      <c r="C5" s="46">
        <v>10490.265965628438</v>
      </c>
      <c r="D5" s="46">
        <v>9111.8564257267153</v>
      </c>
      <c r="E5" s="46">
        <v>10595.456350791286</v>
      </c>
      <c r="F5" s="46">
        <v>11220.476992154048</v>
      </c>
      <c r="G5" s="46">
        <v>12071.486635371475</v>
      </c>
      <c r="H5" s="46">
        <v>12616.725453212492</v>
      </c>
      <c r="I5" s="46">
        <v>12747.433895411872</v>
      </c>
      <c r="J5" s="46">
        <v>13310.620995105215</v>
      </c>
      <c r="K5" s="46">
        <v>10084.514604828239</v>
      </c>
      <c r="L5" s="46">
        <v>10609.881487303473</v>
      </c>
      <c r="M5" s="46">
        <v>10781.272094792539</v>
      </c>
      <c r="N5" s="46">
        <v>10780.314402257991</v>
      </c>
      <c r="O5" s="46">
        <v>12647.436981064468</v>
      </c>
      <c r="P5" s="46">
        <v>12527.716437468835</v>
      </c>
      <c r="Q5" s="46">
        <v>12752.270338846451</v>
      </c>
    </row>
    <row r="6" spans="1:17" x14ac:dyDescent="0.25">
      <c r="A6" s="294" t="s">
        <v>256</v>
      </c>
      <c r="B6" s="293">
        <v>13930.437643159894</v>
      </c>
      <c r="C6" s="293">
        <v>12681.186555686209</v>
      </c>
      <c r="D6" s="293">
        <v>11663.959727109224</v>
      </c>
      <c r="E6" s="293">
        <v>11174.074455765201</v>
      </c>
      <c r="F6" s="293">
        <v>12199.895685082967</v>
      </c>
      <c r="G6" s="293">
        <v>13002.847673266124</v>
      </c>
      <c r="H6" s="293">
        <v>13608.568426791833</v>
      </c>
      <c r="I6" s="293">
        <v>13683.545771221787</v>
      </c>
      <c r="J6" s="293">
        <v>14232.784043567171</v>
      </c>
      <c r="K6" s="293">
        <v>12657.938850771778</v>
      </c>
      <c r="L6" s="293">
        <v>11895.55710431584</v>
      </c>
      <c r="M6" s="293">
        <v>11460.653912222817</v>
      </c>
      <c r="N6" s="293">
        <v>11727.310808993199</v>
      </c>
      <c r="O6" s="293">
        <v>13846.95959421622</v>
      </c>
      <c r="P6" s="293">
        <v>13411.091472612832</v>
      </c>
      <c r="Q6" s="293">
        <v>13711.580964868768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737.72270073451614</v>
      </c>
      <c r="F7" s="291">
        <v>2134.5015688476783</v>
      </c>
      <c r="G7" s="291">
        <v>802.95198818315657</v>
      </c>
      <c r="H7" s="291">
        <v>2026.4200958148424</v>
      </c>
      <c r="I7" s="291">
        <v>74.977344429953519</v>
      </c>
      <c r="J7" s="291">
        <v>1346.0989088444337</v>
      </c>
      <c r="K7" s="291">
        <v>0</v>
      </c>
      <c r="L7" s="291">
        <v>0</v>
      </c>
      <c r="M7" s="291">
        <v>1034.9755837516741</v>
      </c>
      <c r="N7" s="291">
        <v>529.52826441388299</v>
      </c>
      <c r="O7" s="291">
        <v>2119.6487852230202</v>
      </c>
      <c r="P7" s="291">
        <v>1538.7507222140587</v>
      </c>
      <c r="Q7" s="291">
        <v>974.29356516192331</v>
      </c>
    </row>
    <row r="8" spans="1:17" x14ac:dyDescent="0.25">
      <c r="A8" s="290" t="s">
        <v>254</v>
      </c>
      <c r="B8" s="289"/>
      <c r="C8" s="289">
        <f>B6+C7-C6</f>
        <v>1249.2510874736854</v>
      </c>
      <c r="D8" s="289">
        <f t="shared" ref="D8:Q8" si="0">C6+D7-D6</f>
        <v>1017.2268285769842</v>
      </c>
      <c r="E8" s="289">
        <f t="shared" si="0"/>
        <v>1227.6079720785383</v>
      </c>
      <c r="F8" s="289">
        <f t="shared" si="0"/>
        <v>1108.6803395299121</v>
      </c>
      <c r="G8" s="289">
        <f t="shared" si="0"/>
        <v>0</v>
      </c>
      <c r="H8" s="289">
        <f t="shared" si="0"/>
        <v>1420.6993422891337</v>
      </c>
      <c r="I8" s="289">
        <f t="shared" si="0"/>
        <v>0</v>
      </c>
      <c r="J8" s="289">
        <f t="shared" si="0"/>
        <v>796.86063649904827</v>
      </c>
      <c r="K8" s="289">
        <f t="shared" si="0"/>
        <v>1574.8451927953938</v>
      </c>
      <c r="L8" s="289">
        <f t="shared" si="0"/>
        <v>762.3817464559379</v>
      </c>
      <c r="M8" s="289">
        <f t="shared" si="0"/>
        <v>1469.8787758446961</v>
      </c>
      <c r="N8" s="289">
        <f t="shared" si="0"/>
        <v>262.87136764349998</v>
      </c>
      <c r="O8" s="289">
        <f t="shared" si="0"/>
        <v>0</v>
      </c>
      <c r="P8" s="289">
        <f t="shared" si="0"/>
        <v>1974.6188438174468</v>
      </c>
      <c r="Q8" s="289">
        <f t="shared" si="0"/>
        <v>673.80407290598669</v>
      </c>
    </row>
    <row r="9" spans="1:17" x14ac:dyDescent="0.25">
      <c r="A9" s="288" t="s">
        <v>253</v>
      </c>
      <c r="B9" s="287">
        <f>B6-B5</f>
        <v>2786.0875286319788</v>
      </c>
      <c r="C9" s="287">
        <f t="shared" ref="C9:Q9" si="1">C6-C5</f>
        <v>2190.9205900577708</v>
      </c>
      <c r="D9" s="287">
        <f t="shared" si="1"/>
        <v>2552.103301382509</v>
      </c>
      <c r="E9" s="287">
        <f t="shared" si="1"/>
        <v>578.61810497391525</v>
      </c>
      <c r="F9" s="287">
        <f t="shared" si="1"/>
        <v>979.41869292891897</v>
      </c>
      <c r="G9" s="287">
        <f t="shared" si="1"/>
        <v>931.36103789464869</v>
      </c>
      <c r="H9" s="287">
        <f t="shared" si="1"/>
        <v>991.84297357934156</v>
      </c>
      <c r="I9" s="287">
        <f t="shared" si="1"/>
        <v>936.11187580991464</v>
      </c>
      <c r="J9" s="287">
        <f t="shared" si="1"/>
        <v>922.16304846195635</v>
      </c>
      <c r="K9" s="287">
        <f t="shared" si="1"/>
        <v>2573.4242459435391</v>
      </c>
      <c r="L9" s="287">
        <f t="shared" si="1"/>
        <v>1285.6756170123663</v>
      </c>
      <c r="M9" s="287">
        <f t="shared" si="1"/>
        <v>679.38181743027781</v>
      </c>
      <c r="N9" s="287">
        <f t="shared" si="1"/>
        <v>946.99640673520844</v>
      </c>
      <c r="O9" s="287">
        <f t="shared" si="1"/>
        <v>1199.522613151752</v>
      </c>
      <c r="P9" s="287">
        <f t="shared" si="1"/>
        <v>883.37503514399759</v>
      </c>
      <c r="Q9" s="287">
        <f t="shared" si="1"/>
        <v>959.31062602231759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416.49750140864245</v>
      </c>
      <c r="C12" s="38">
        <v>385.49144999999999</v>
      </c>
      <c r="D12" s="38">
        <v>333.60550999999998</v>
      </c>
      <c r="E12" s="38">
        <v>382.81054999999998</v>
      </c>
      <c r="F12" s="38">
        <v>396.68053000000032</v>
      </c>
      <c r="G12" s="38">
        <v>424.92814723580841</v>
      </c>
      <c r="H12" s="38">
        <v>434.31198000000001</v>
      </c>
      <c r="I12" s="38">
        <v>442.49679000000003</v>
      </c>
      <c r="J12" s="38">
        <v>450.01347000000004</v>
      </c>
      <c r="K12" s="38">
        <v>340.07839000000001</v>
      </c>
      <c r="L12" s="38">
        <v>357.83887859386658</v>
      </c>
      <c r="M12" s="38">
        <v>355.18904948650504</v>
      </c>
      <c r="N12" s="38">
        <v>352.01073292823469</v>
      </c>
      <c r="O12" s="38">
        <v>406.97057947500298</v>
      </c>
      <c r="P12" s="38">
        <v>389.41672093096292</v>
      </c>
      <c r="Q12" s="38">
        <v>386.1176221819735</v>
      </c>
    </row>
    <row r="13" spans="1:17" x14ac:dyDescent="0.25">
      <c r="A13" s="55" t="s">
        <v>33</v>
      </c>
      <c r="B13" s="54">
        <v>117.36834396426858</v>
      </c>
      <c r="C13" s="54">
        <v>82.297200000000004</v>
      </c>
      <c r="D13" s="54">
        <v>59.48133</v>
      </c>
      <c r="E13" s="54">
        <v>64.598960000000005</v>
      </c>
      <c r="F13" s="54">
        <v>50.10089</v>
      </c>
      <c r="G13" s="54">
        <v>42.488303121468547</v>
      </c>
      <c r="H13" s="54">
        <v>40.409869999999998</v>
      </c>
      <c r="I13" s="54">
        <v>35.308799999999998</v>
      </c>
      <c r="J13" s="54">
        <v>28.806460000000001</v>
      </c>
      <c r="K13" s="54">
        <v>21.700710000000001</v>
      </c>
      <c r="L13" s="54">
        <v>24.527474417684196</v>
      </c>
      <c r="M13" s="54">
        <v>21.184262073355775</v>
      </c>
      <c r="N13" s="54">
        <v>20.088373023591704</v>
      </c>
      <c r="O13" s="54">
        <v>18.319634658271784</v>
      </c>
      <c r="P13" s="54">
        <v>15.142189095266311</v>
      </c>
      <c r="Q13" s="54">
        <v>12.587192821564958</v>
      </c>
    </row>
    <row r="14" spans="1:17" x14ac:dyDescent="0.25">
      <c r="A14" s="52" t="s">
        <v>32</v>
      </c>
      <c r="B14" s="51">
        <v>32.577453731029351</v>
      </c>
      <c r="C14" s="51">
        <v>28.398579999999978</v>
      </c>
      <c r="D14" s="51">
        <v>22.587899999999987</v>
      </c>
      <c r="E14" s="51">
        <v>20.619249999999994</v>
      </c>
      <c r="F14" s="51">
        <v>18.583440000000362</v>
      </c>
      <c r="G14" s="51">
        <v>29.77787769115303</v>
      </c>
      <c r="H14" s="51">
        <v>28.802810000000036</v>
      </c>
      <c r="I14" s="51">
        <v>30.920549999999999</v>
      </c>
      <c r="J14" s="51">
        <v>18.613690000000052</v>
      </c>
      <c r="K14" s="51">
        <v>13.589750000000052</v>
      </c>
      <c r="L14" s="51">
        <v>14.687560022721488</v>
      </c>
      <c r="M14" s="51">
        <v>13.566098167117513</v>
      </c>
      <c r="N14" s="51">
        <v>11.513597147657959</v>
      </c>
      <c r="O14" s="51">
        <v>18.797301388320705</v>
      </c>
      <c r="P14" s="51">
        <v>16.743199843709167</v>
      </c>
      <c r="Q14" s="51">
        <v>14.593494893714682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3.2964673115882102</v>
      </c>
      <c r="C16" s="51">
        <v>4.39513</v>
      </c>
      <c r="D16" s="51">
        <v>4.4136199999999999</v>
      </c>
      <c r="E16" s="51">
        <v>4.3769600000000004</v>
      </c>
      <c r="F16" s="51">
        <v>4.3985300000000001</v>
      </c>
      <c r="G16" s="51">
        <v>3.2958982054960884</v>
      </c>
      <c r="H16" s="51">
        <v>4.3821099999999999</v>
      </c>
      <c r="I16" s="51">
        <v>3.2755399999999999</v>
      </c>
      <c r="J16" s="51">
        <v>3.2993299999999999</v>
      </c>
      <c r="K16" s="51">
        <v>2.1984300000000001</v>
      </c>
      <c r="L16" s="51">
        <v>2.1972356716149264</v>
      </c>
      <c r="M16" s="51">
        <v>2.1972885437312324</v>
      </c>
      <c r="N16" s="51">
        <v>2.1975277807168347</v>
      </c>
      <c r="O16" s="51">
        <v>3.2960716406742625</v>
      </c>
      <c r="P16" s="51">
        <v>3.2960990450341323</v>
      </c>
      <c r="Q16" s="51">
        <v>3.2960658587844924</v>
      </c>
    </row>
    <row r="17" spans="1:17" x14ac:dyDescent="0.25">
      <c r="A17" s="53" t="s">
        <v>76</v>
      </c>
      <c r="B17" s="51">
        <v>19.466667305632257</v>
      </c>
      <c r="C17" s="51">
        <v>14.302350000000001</v>
      </c>
      <c r="D17" s="51">
        <v>13.360379999999999</v>
      </c>
      <c r="E17" s="51">
        <v>11.24921</v>
      </c>
      <c r="F17" s="51">
        <v>9.2089599999999994</v>
      </c>
      <c r="G17" s="51">
        <v>21.518978911124204</v>
      </c>
      <c r="H17" s="51">
        <v>18.350470000000001</v>
      </c>
      <c r="I17" s="51">
        <v>23.48132</v>
      </c>
      <c r="J17" s="51">
        <v>13.31377</v>
      </c>
      <c r="K17" s="51">
        <v>9.30471</v>
      </c>
      <c r="L17" s="51">
        <v>9.3137765099599257</v>
      </c>
      <c r="M17" s="51">
        <v>10.341743191959861</v>
      </c>
      <c r="N17" s="51">
        <v>9.3160693669411252</v>
      </c>
      <c r="O17" s="51">
        <v>14.474191308951953</v>
      </c>
      <c r="P17" s="51">
        <v>12.420063780451084</v>
      </c>
      <c r="Q17" s="51">
        <v>11.29742903493019</v>
      </c>
    </row>
    <row r="18" spans="1:17" x14ac:dyDescent="0.25">
      <c r="A18" s="53" t="s">
        <v>29</v>
      </c>
      <c r="B18" s="51">
        <v>6.687699939866171</v>
      </c>
      <c r="C18" s="51">
        <v>7.6012399999999998</v>
      </c>
      <c r="D18" s="51">
        <v>3.8140299999999998</v>
      </c>
      <c r="E18" s="51">
        <v>2.8857499999999998</v>
      </c>
      <c r="F18" s="51">
        <v>2.8993899999999999</v>
      </c>
      <c r="G18" s="51">
        <v>2.8659766131211737</v>
      </c>
      <c r="H18" s="51">
        <v>2.8903599999999998</v>
      </c>
      <c r="I18" s="51">
        <v>0.99395999999999995</v>
      </c>
      <c r="J18" s="51">
        <v>1.0002500000000001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3.1266191739427116</v>
      </c>
      <c r="C19" s="51">
        <v>2.0998599999999783</v>
      </c>
      <c r="D19" s="51">
        <v>0.99986999999998716</v>
      </c>
      <c r="E19" s="51">
        <v>2.1073299999999939</v>
      </c>
      <c r="F19" s="51">
        <v>2.0765600000003643</v>
      </c>
      <c r="G19" s="51">
        <v>2.0970239614115673</v>
      </c>
      <c r="H19" s="51">
        <v>3.1798700000000348</v>
      </c>
      <c r="I19" s="51">
        <v>3.1697299999999964</v>
      </c>
      <c r="J19" s="51">
        <v>1.0003400000000511</v>
      </c>
      <c r="K19" s="51">
        <v>2.0866100000000509</v>
      </c>
      <c r="L19" s="51">
        <v>3.1765478411466366</v>
      </c>
      <c r="M19" s="51">
        <v>1.0270664314264195</v>
      </c>
      <c r="N19" s="51">
        <v>0</v>
      </c>
      <c r="O19" s="51">
        <v>1.0270384386944897</v>
      </c>
      <c r="P19" s="51">
        <v>1.0270370182239503</v>
      </c>
      <c r="Q19" s="51">
        <v>0</v>
      </c>
    </row>
    <row r="20" spans="1:17" x14ac:dyDescent="0.25">
      <c r="A20" s="52" t="s">
        <v>27</v>
      </c>
      <c r="B20" s="51">
        <v>57.728739404798631</v>
      </c>
      <c r="C20" s="51">
        <v>61.700380000000003</v>
      </c>
      <c r="D20" s="51">
        <v>58.983460000000001</v>
      </c>
      <c r="E20" s="51">
        <v>64.593530000000001</v>
      </c>
      <c r="F20" s="51">
        <v>81.595879999999994</v>
      </c>
      <c r="G20" s="51">
        <v>91.758805877794074</v>
      </c>
      <c r="H20" s="51">
        <v>93.623530000000002</v>
      </c>
      <c r="I20" s="51">
        <v>93.320650000000001</v>
      </c>
      <c r="J20" s="51">
        <v>106.32068</v>
      </c>
      <c r="K20" s="51">
        <v>93.592849999999999</v>
      </c>
      <c r="L20" s="51">
        <v>95.293912478821284</v>
      </c>
      <c r="M20" s="51">
        <v>84.974771972327076</v>
      </c>
      <c r="N20" s="51">
        <v>84.629558022848698</v>
      </c>
      <c r="O20" s="51">
        <v>97.496517161602455</v>
      </c>
      <c r="P20" s="51">
        <v>94.057194500230068</v>
      </c>
      <c r="Q20" s="51">
        <v>92.290723549402969</v>
      </c>
    </row>
    <row r="21" spans="1:17" x14ac:dyDescent="0.25">
      <c r="A21" s="53" t="s">
        <v>66</v>
      </c>
      <c r="B21" s="51">
        <v>57.728739404798631</v>
      </c>
      <c r="C21" s="51">
        <v>61.700380000000003</v>
      </c>
      <c r="D21" s="51">
        <v>58.983460000000001</v>
      </c>
      <c r="E21" s="51">
        <v>64.593530000000001</v>
      </c>
      <c r="F21" s="51">
        <v>81.595879999999994</v>
      </c>
      <c r="G21" s="51">
        <v>91.758805877794074</v>
      </c>
      <c r="H21" s="51">
        <v>93.623530000000002</v>
      </c>
      <c r="I21" s="51">
        <v>93.320650000000001</v>
      </c>
      <c r="J21" s="51">
        <v>106.32068</v>
      </c>
      <c r="K21" s="51">
        <v>93.592849999999999</v>
      </c>
      <c r="L21" s="51">
        <v>95.293912478821284</v>
      </c>
      <c r="M21" s="51">
        <v>84.974771972327076</v>
      </c>
      <c r="N21" s="51">
        <v>84.629558022848698</v>
      </c>
      <c r="O21" s="51">
        <v>97.496517161602455</v>
      </c>
      <c r="P21" s="51">
        <v>94.057194500230068</v>
      </c>
      <c r="Q21" s="51">
        <v>92.290723549402969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2.3885087146672909E-2</v>
      </c>
      <c r="C23" s="51">
        <v>0</v>
      </c>
      <c r="D23" s="51">
        <v>9.9970000000000003E-2</v>
      </c>
      <c r="E23" s="51">
        <v>0.10002</v>
      </c>
      <c r="F23" s="51">
        <v>0.10002</v>
      </c>
      <c r="G23" s="51">
        <v>4.7766078413122616E-2</v>
      </c>
      <c r="H23" s="51">
        <v>0.20005000000000001</v>
      </c>
      <c r="I23" s="51">
        <v>0.10004</v>
      </c>
      <c r="J23" s="51">
        <v>0.1</v>
      </c>
      <c r="K23" s="51">
        <v>0.10001</v>
      </c>
      <c r="L23" s="51">
        <v>0.14329673889995134</v>
      </c>
      <c r="M23" s="51">
        <v>0.16718061810082716</v>
      </c>
      <c r="N23" s="51">
        <v>9.5546457990475814E-2</v>
      </c>
      <c r="O23" s="51">
        <v>7.1653685891205882E-2</v>
      </c>
      <c r="P23" s="51">
        <v>4.7769187840913614E-2</v>
      </c>
      <c r="Q23" s="51">
        <v>0.33438702582171315</v>
      </c>
    </row>
    <row r="24" spans="1:17" x14ac:dyDescent="0.25">
      <c r="A24" s="53" t="s">
        <v>23</v>
      </c>
      <c r="B24" s="51">
        <v>2.3885087146672909E-2</v>
      </c>
      <c r="C24" s="51">
        <v>0</v>
      </c>
      <c r="D24" s="51">
        <v>9.9970000000000003E-2</v>
      </c>
      <c r="E24" s="51">
        <v>0.10002</v>
      </c>
      <c r="F24" s="51">
        <v>0.10002</v>
      </c>
      <c r="G24" s="51">
        <v>4.7766078413122616E-2</v>
      </c>
      <c r="H24" s="51">
        <v>0.20005000000000001</v>
      </c>
      <c r="I24" s="51">
        <v>0.10004</v>
      </c>
      <c r="J24" s="51">
        <v>0.1</v>
      </c>
      <c r="K24" s="51">
        <v>0.10001</v>
      </c>
      <c r="L24" s="51">
        <v>0.14329673889995134</v>
      </c>
      <c r="M24" s="51">
        <v>0.16718061810082716</v>
      </c>
      <c r="N24" s="51">
        <v>9.5546457990475814E-2</v>
      </c>
      <c r="O24" s="51">
        <v>7.1653685891205882E-2</v>
      </c>
      <c r="P24" s="51">
        <v>4.7769187840913614E-2</v>
      </c>
      <c r="Q24" s="51">
        <v>0.33438702582171315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78.794812365129488</v>
      </c>
      <c r="C29" s="51">
        <v>89.493700000000004</v>
      </c>
      <c r="D29" s="51">
        <v>76.280280000000005</v>
      </c>
      <c r="E29" s="51">
        <v>98.700289999999995</v>
      </c>
      <c r="F29" s="51">
        <v>96.301119999999997</v>
      </c>
      <c r="G29" s="51">
        <v>94.220535481701162</v>
      </c>
      <c r="H29" s="51">
        <v>94.821939999999998</v>
      </c>
      <c r="I29" s="51">
        <v>83.81138</v>
      </c>
      <c r="J29" s="51">
        <v>90.330219999999997</v>
      </c>
      <c r="K29" s="51">
        <v>68.199119999999994</v>
      </c>
      <c r="L29" s="51">
        <v>73.058619831826917</v>
      </c>
      <c r="M29" s="51">
        <v>69.690866421132185</v>
      </c>
      <c r="N29" s="51">
        <v>62.510134096985098</v>
      </c>
      <c r="O29" s="51">
        <v>54.480940209927681</v>
      </c>
      <c r="P29" s="51">
        <v>45.285381723419192</v>
      </c>
      <c r="Q29" s="51">
        <v>46.025608486855731</v>
      </c>
    </row>
    <row r="30" spans="1:17" x14ac:dyDescent="0.25">
      <c r="A30" s="63" t="s">
        <v>21</v>
      </c>
      <c r="B30" s="62">
        <v>130.00426685626977</v>
      </c>
      <c r="C30" s="62">
        <v>123.60159</v>
      </c>
      <c r="D30" s="62">
        <v>116.17256999999999</v>
      </c>
      <c r="E30" s="62">
        <v>134.1985</v>
      </c>
      <c r="F30" s="62">
        <v>149.99918</v>
      </c>
      <c r="G30" s="62">
        <v>166.63485898527844</v>
      </c>
      <c r="H30" s="62">
        <v>176.45377999999999</v>
      </c>
      <c r="I30" s="62">
        <v>199.03537</v>
      </c>
      <c r="J30" s="62">
        <v>205.84242</v>
      </c>
      <c r="K30" s="62">
        <v>142.89595</v>
      </c>
      <c r="L30" s="62">
        <v>150.12801510391276</v>
      </c>
      <c r="M30" s="62">
        <v>165.60587023447167</v>
      </c>
      <c r="N30" s="62">
        <v>173.17352417916075</v>
      </c>
      <c r="O30" s="62">
        <v>217.80453237098919</v>
      </c>
      <c r="P30" s="62">
        <v>218.14098658049727</v>
      </c>
      <c r="Q30" s="62">
        <v>220.28621540461347</v>
      </c>
    </row>
    <row r="32" spans="1:17" x14ac:dyDescent="0.25">
      <c r="A32" s="31" t="s">
        <v>63</v>
      </c>
      <c r="B32" s="70">
        <v>704.56185135534531</v>
      </c>
      <c r="C32" s="70">
        <v>561.7078202906639</v>
      </c>
      <c r="D32" s="70">
        <v>445.77925471357196</v>
      </c>
      <c r="E32" s="70">
        <v>471.37802323474807</v>
      </c>
      <c r="F32" s="70">
        <v>447.93585278485307</v>
      </c>
      <c r="G32" s="70">
        <v>476.66309955562724</v>
      </c>
      <c r="H32" s="70">
        <v>468.68548583268017</v>
      </c>
      <c r="I32" s="70">
        <v>454.95329270601599</v>
      </c>
      <c r="J32" s="70">
        <v>421.49546038468816</v>
      </c>
      <c r="K32" s="70">
        <v>346.98219065179217</v>
      </c>
      <c r="L32" s="70">
        <v>365.00057843849999</v>
      </c>
      <c r="M32" s="70">
        <v>324.47423896618284</v>
      </c>
      <c r="N32" s="70">
        <v>313.04967519824652</v>
      </c>
      <c r="O32" s="70">
        <v>358.26262592427355</v>
      </c>
      <c r="P32" s="70">
        <v>331.22671768972486</v>
      </c>
      <c r="Q32" s="70">
        <v>310.38336366234864</v>
      </c>
    </row>
    <row r="34" spans="1:17" x14ac:dyDescent="0.25">
      <c r="A34" s="184" t="s">
        <v>252</v>
      </c>
      <c r="B34" s="190">
        <f t="shared" ref="B34:Q34" si="2">IF(B$12=0,"",B$12/B$3*1000)</f>
        <v>165.42775530062323</v>
      </c>
      <c r="C34" s="190">
        <f t="shared" si="2"/>
        <v>148.84736229935433</v>
      </c>
      <c r="D34" s="190">
        <f t="shared" si="2"/>
        <v>124.68866728145372</v>
      </c>
      <c r="E34" s="190">
        <f t="shared" si="2"/>
        <v>103.78532667591666</v>
      </c>
      <c r="F34" s="190">
        <f t="shared" si="2"/>
        <v>88.559141489730195</v>
      </c>
      <c r="G34" s="190">
        <f t="shared" si="2"/>
        <v>94.117857172843514</v>
      </c>
      <c r="H34" s="190">
        <f t="shared" si="2"/>
        <v>87.312701592420453</v>
      </c>
      <c r="I34" s="190">
        <f t="shared" si="2"/>
        <v>95.547413539232721</v>
      </c>
      <c r="J34" s="190">
        <f t="shared" si="2"/>
        <v>92.8621491782704</v>
      </c>
      <c r="K34" s="190">
        <f t="shared" si="2"/>
        <v>63.604555501244846</v>
      </c>
      <c r="L34" s="190">
        <f t="shared" si="2"/>
        <v>72.539809161537917</v>
      </c>
      <c r="M34" s="190">
        <f t="shared" si="2"/>
        <v>56.860160250735973</v>
      </c>
      <c r="N34" s="190">
        <f t="shared" si="2"/>
        <v>54.498134515564836</v>
      </c>
      <c r="O34" s="190">
        <f t="shared" si="2"/>
        <v>63.709200587592541</v>
      </c>
      <c r="P34" s="190">
        <f t="shared" si="2"/>
        <v>54.776293049469999</v>
      </c>
      <c r="Q34" s="190">
        <f t="shared" si="2"/>
        <v>49.12296817304302</v>
      </c>
    </row>
    <row r="35" spans="1:17" x14ac:dyDescent="0.25">
      <c r="A35" s="286" t="s">
        <v>251</v>
      </c>
      <c r="B35" s="285">
        <f t="shared" ref="B35:Q35" si="3">IF(B$12=0,"",B$12/B$5*1000)</f>
        <v>37.372973491356042</v>
      </c>
      <c r="C35" s="285">
        <f t="shared" si="3"/>
        <v>36.747538266719857</v>
      </c>
      <c r="D35" s="285">
        <f t="shared" si="3"/>
        <v>36.6122439175059</v>
      </c>
      <c r="E35" s="285">
        <f t="shared" si="3"/>
        <v>36.129689682635622</v>
      </c>
      <c r="F35" s="285">
        <f t="shared" si="3"/>
        <v>35.353267982936941</v>
      </c>
      <c r="G35" s="285">
        <f t="shared" si="3"/>
        <v>35.200978973931669</v>
      </c>
      <c r="H35" s="285">
        <f t="shared" si="3"/>
        <v>34.423510411682514</v>
      </c>
      <c r="I35" s="285">
        <f t="shared" si="3"/>
        <v>34.712616957305102</v>
      </c>
      <c r="J35" s="285">
        <f t="shared" si="3"/>
        <v>33.808600678021399</v>
      </c>
      <c r="K35" s="285">
        <f t="shared" si="3"/>
        <v>33.722831819508514</v>
      </c>
      <c r="L35" s="285">
        <f t="shared" si="3"/>
        <v>33.726943983500817</v>
      </c>
      <c r="M35" s="285">
        <f t="shared" si="3"/>
        <v>32.945003740149076</v>
      </c>
      <c r="N35" s="285">
        <f t="shared" si="3"/>
        <v>32.653104519336125</v>
      </c>
      <c r="O35" s="285">
        <f t="shared" si="3"/>
        <v>32.178106922715848</v>
      </c>
      <c r="P35" s="285">
        <f t="shared" si="3"/>
        <v>31.08441373770771</v>
      </c>
      <c r="Q35" s="285">
        <f t="shared" si="3"/>
        <v>30.278343535877475</v>
      </c>
    </row>
    <row r="36" spans="1:17" x14ac:dyDescent="0.25">
      <c r="A36" s="286" t="s">
        <v>250</v>
      </c>
      <c r="B36" s="285">
        <f>IF(TRE_ued!B$5=0,"",TRE_ued!B$5/B$5*1000)</f>
        <v>17.035318416505646</v>
      </c>
      <c r="C36" s="285">
        <f>IF(TRE_ued!C$5=0,"",TRE_ued!C$5/C$5*1000)</f>
        <v>17.03531841650565</v>
      </c>
      <c r="D36" s="285">
        <f>IF(TRE_ued!D$5=0,"",TRE_ued!D$5/D$5*1000)</f>
        <v>17.035318416505646</v>
      </c>
      <c r="E36" s="285">
        <f>IF(TRE_ued!E$5=0,"",TRE_ued!E$5/E$5*1000)</f>
        <v>17.035318416505646</v>
      </c>
      <c r="F36" s="285">
        <f>IF(TRE_ued!F$5=0,"",TRE_ued!F$5/F$5*1000)</f>
        <v>17.035318416505646</v>
      </c>
      <c r="G36" s="285">
        <f>IF(TRE_ued!G$5=0,"",TRE_ued!G$5/G$5*1000)</f>
        <v>17.035318416505646</v>
      </c>
      <c r="H36" s="285">
        <f>IF(TRE_ued!H$5=0,"",TRE_ued!H$5/H$5*1000)</f>
        <v>17.035318416505646</v>
      </c>
      <c r="I36" s="285">
        <f>IF(TRE_ued!I$5=0,"",TRE_ued!I$5/I$5*1000)</f>
        <v>17.035318416505643</v>
      </c>
      <c r="J36" s="285">
        <f>IF(TRE_ued!J$5=0,"",TRE_ued!J$5/J$5*1000)</f>
        <v>17.035318416505646</v>
      </c>
      <c r="K36" s="285">
        <f>IF(TRE_ued!K$5=0,"",TRE_ued!K$5/K$5*1000)</f>
        <v>17.035318416505646</v>
      </c>
      <c r="L36" s="285">
        <f>IF(TRE_ued!L$5=0,"",TRE_ued!L$5/L$5*1000)</f>
        <v>17.035318416505646</v>
      </c>
      <c r="M36" s="285">
        <f>IF(TRE_ued!M$5=0,"",TRE_ued!M$5/M$5*1000)</f>
        <v>17.035318416505646</v>
      </c>
      <c r="N36" s="285">
        <f>IF(TRE_ued!N$5=0,"",TRE_ued!N$5/N$5*1000)</f>
        <v>17.035318416505646</v>
      </c>
      <c r="O36" s="285">
        <f>IF(TRE_ued!O$5=0,"",TRE_ued!O$5/O$5*1000)</f>
        <v>17.035318416505646</v>
      </c>
      <c r="P36" s="285">
        <f>IF(TRE_ued!P$5=0,"",TRE_ued!P$5/P$5*1000)</f>
        <v>17.035318416505646</v>
      </c>
      <c r="Q36" s="285">
        <f>IF(TRE_ued!Q$5=0,"",TRE_ued!Q$5/Q$5*1000)</f>
        <v>17.035318416505646</v>
      </c>
    </row>
    <row r="37" spans="1:17" x14ac:dyDescent="0.25">
      <c r="A37" s="284" t="s">
        <v>60</v>
      </c>
      <c r="B37" s="283">
        <f t="shared" ref="B37:Q37" si="4">IF(B$12=0,"",B$32/B$12)</f>
        <v>1.6916352414418721</v>
      </c>
      <c r="C37" s="283">
        <f t="shared" si="4"/>
        <v>1.457121345468658</v>
      </c>
      <c r="D37" s="283">
        <f t="shared" si="4"/>
        <v>1.3362466786402059</v>
      </c>
      <c r="E37" s="283">
        <f t="shared" si="4"/>
        <v>1.2313611086077645</v>
      </c>
      <c r="F37" s="283">
        <f t="shared" si="4"/>
        <v>1.1292105836020052</v>
      </c>
      <c r="G37" s="283">
        <f t="shared" si="4"/>
        <v>1.121749883259932</v>
      </c>
      <c r="H37" s="283">
        <f t="shared" si="4"/>
        <v>1.0791447333151625</v>
      </c>
      <c r="I37" s="283">
        <f t="shared" si="4"/>
        <v>1.0281504928115206</v>
      </c>
      <c r="J37" s="283">
        <f t="shared" si="4"/>
        <v>0.93662854221827652</v>
      </c>
      <c r="K37" s="283">
        <f t="shared" si="4"/>
        <v>1.0203006155486449</v>
      </c>
      <c r="L37" s="283">
        <f t="shared" si="4"/>
        <v>1.0200137555560631</v>
      </c>
      <c r="M37" s="283">
        <f t="shared" si="4"/>
        <v>0.91352545759863246</v>
      </c>
      <c r="N37" s="283">
        <f t="shared" si="4"/>
        <v>0.88931855172174179</v>
      </c>
      <c r="O37" s="283">
        <f t="shared" si="4"/>
        <v>0.88031578692110057</v>
      </c>
      <c r="P37" s="283">
        <f t="shared" si="4"/>
        <v>0.8505713799291269</v>
      </c>
      <c r="Q37" s="283">
        <f t="shared" si="4"/>
        <v>0.8038570265411713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416.49750140864245</v>
      </c>
      <c r="C5" s="96">
        <v>385.49144999999999</v>
      </c>
      <c r="D5" s="96">
        <v>333.60550999999998</v>
      </c>
      <c r="E5" s="96">
        <v>382.81055000000003</v>
      </c>
      <c r="F5" s="96">
        <v>396.68053000000032</v>
      </c>
      <c r="G5" s="96">
        <v>424.92814723580841</v>
      </c>
      <c r="H5" s="96">
        <v>434.31197999999995</v>
      </c>
      <c r="I5" s="96">
        <v>442.49679000000015</v>
      </c>
      <c r="J5" s="96">
        <v>450.01347000000004</v>
      </c>
      <c r="K5" s="96">
        <v>340.07839000000001</v>
      </c>
      <c r="L5" s="96">
        <v>357.83887859386658</v>
      </c>
      <c r="M5" s="96">
        <v>355.18904948650504</v>
      </c>
      <c r="N5" s="96">
        <v>352.01073292823469</v>
      </c>
      <c r="O5" s="96">
        <v>406.97057947500298</v>
      </c>
      <c r="P5" s="96">
        <v>389.41672093096292</v>
      </c>
      <c r="Q5" s="96">
        <v>386.1176221819735</v>
      </c>
    </row>
    <row r="6" spans="1:17" x14ac:dyDescent="0.25">
      <c r="A6" s="132" t="s">
        <v>83</v>
      </c>
      <c r="B6" s="160">
        <v>14.965476480827622</v>
      </c>
      <c r="C6" s="160">
        <v>13.851375360052586</v>
      </c>
      <c r="D6" s="160">
        <v>11.987023684161546</v>
      </c>
      <c r="E6" s="160">
        <v>13.755045980496268</v>
      </c>
      <c r="F6" s="160">
        <v>14.253418380756836</v>
      </c>
      <c r="G6" s="160">
        <v>15.268404184878481</v>
      </c>
      <c r="H6" s="160">
        <v>15.605581546225348</v>
      </c>
      <c r="I6" s="160">
        <v>15.899675943288402</v>
      </c>
      <c r="J6" s="160">
        <v>16.169763272440321</v>
      </c>
      <c r="K6" s="160">
        <v>12.219605471748736</v>
      </c>
      <c r="L6" s="160">
        <v>12.85777058304129</v>
      </c>
      <c r="M6" s="160">
        <v>12.762557634463422</v>
      </c>
      <c r="N6" s="160">
        <v>12.648355216584443</v>
      </c>
      <c r="O6" s="160">
        <v>14.623157677832747</v>
      </c>
      <c r="P6" s="160">
        <v>13.992417142054938</v>
      </c>
      <c r="Q6" s="160">
        <v>13.873874810903022</v>
      </c>
    </row>
    <row r="7" spans="1:17" x14ac:dyDescent="0.25">
      <c r="A7" s="76" t="s">
        <v>82</v>
      </c>
      <c r="B7" s="159">
        <v>13.059553760350285</v>
      </c>
      <c r="C7" s="159">
        <v>12.087338575630454</v>
      </c>
      <c r="D7" s="159">
        <v>10.460420717673172</v>
      </c>
      <c r="E7" s="159">
        <v>12.003277188568802</v>
      </c>
      <c r="F7" s="159">
        <v>12.438179556175728</v>
      </c>
      <c r="G7" s="159">
        <v>13.323902218725124</v>
      </c>
      <c r="H7" s="159">
        <v>13.618138481962292</v>
      </c>
      <c r="I7" s="159">
        <v>13.874778595892721</v>
      </c>
      <c r="J7" s="159">
        <v>14.110469053164005</v>
      </c>
      <c r="K7" s="159">
        <v>10.663382137749874</v>
      </c>
      <c r="L7" s="159">
        <v>11.220273967394053</v>
      </c>
      <c r="M7" s="159">
        <v>11.137186828656633</v>
      </c>
      <c r="N7" s="159">
        <v>11.037528617455461</v>
      </c>
      <c r="O7" s="159">
        <v>12.760830841864024</v>
      </c>
      <c r="P7" s="159">
        <v>12.210418033666759</v>
      </c>
      <c r="Q7" s="159">
        <v>12.106972617241897</v>
      </c>
    </row>
    <row r="8" spans="1:17" x14ac:dyDescent="0.25">
      <c r="A8" s="76" t="s">
        <v>81</v>
      </c>
      <c r="B8" s="159">
        <v>20.074620860738236</v>
      </c>
      <c r="C8" s="159">
        <v>18.580170775655109</v>
      </c>
      <c r="D8" s="159">
        <v>16.079338069623898</v>
      </c>
      <c r="E8" s="159">
        <v>18.45095499192643</v>
      </c>
      <c r="F8" s="159">
        <v>19.1194694221555</v>
      </c>
      <c r="G8" s="159">
        <v>20.480966680386913</v>
      </c>
      <c r="H8" s="159">
        <v>20.933254831755427</v>
      </c>
      <c r="I8" s="159">
        <v>21.327751694309164</v>
      </c>
      <c r="J8" s="159">
        <v>21.690045587120409</v>
      </c>
      <c r="K8" s="159">
        <v>16.391322202632097</v>
      </c>
      <c r="L8" s="159">
        <v>17.247353928194663</v>
      </c>
      <c r="M8" s="159">
        <v>17.119635719811367</v>
      </c>
      <c r="N8" s="159">
        <v>16.966445125229423</v>
      </c>
      <c r="O8" s="159">
        <v>19.61543600334813</v>
      </c>
      <c r="P8" s="159">
        <v>18.769363569005016</v>
      </c>
      <c r="Q8" s="159">
        <v>18.610351434852692</v>
      </c>
    </row>
    <row r="9" spans="1:17" x14ac:dyDescent="0.25">
      <c r="A9" s="76" t="s">
        <v>80</v>
      </c>
      <c r="B9" s="159">
        <v>10.721198060220972</v>
      </c>
      <c r="C9" s="159">
        <v>9.9230611756222409</v>
      </c>
      <c r="D9" s="159">
        <v>8.587448267022932</v>
      </c>
      <c r="E9" s="159">
        <v>9.8540512541162641</v>
      </c>
      <c r="F9" s="159">
        <v>10.211082934182476</v>
      </c>
      <c r="G9" s="159">
        <v>10.938214064837863</v>
      </c>
      <c r="H9" s="159">
        <v>11.179766365364586</v>
      </c>
      <c r="I9" s="159">
        <v>11.390454229753912</v>
      </c>
      <c r="J9" s="159">
        <v>11.583943541845208</v>
      </c>
      <c r="K9" s="159">
        <v>8.7540687827891368</v>
      </c>
      <c r="L9" s="159">
        <v>9.2112473137938551</v>
      </c>
      <c r="M9" s="159">
        <v>9.1430371982717276</v>
      </c>
      <c r="N9" s="159">
        <v>9.0612231148641449</v>
      </c>
      <c r="O9" s="159">
        <v>10.47596245470266</v>
      </c>
      <c r="P9" s="159">
        <v>10.024102855220679</v>
      </c>
      <c r="Q9" s="159">
        <v>9.9391796780383039</v>
      </c>
    </row>
    <row r="10" spans="1:17" x14ac:dyDescent="0.25">
      <c r="A10" s="129" t="s">
        <v>79</v>
      </c>
      <c r="B10" s="158">
        <v>12.627120780698306</v>
      </c>
      <c r="C10" s="158">
        <v>11.687097960044369</v>
      </c>
      <c r="D10" s="158">
        <v>10.114051233511304</v>
      </c>
      <c r="E10" s="158">
        <v>11.605820046043725</v>
      </c>
      <c r="F10" s="158">
        <v>12.026321758763579</v>
      </c>
      <c r="G10" s="158">
        <v>12.882716030991219</v>
      </c>
      <c r="H10" s="158">
        <v>13.167209429627636</v>
      </c>
      <c r="I10" s="158">
        <v>13.415351577149588</v>
      </c>
      <c r="J10" s="158">
        <v>13.643237761121519</v>
      </c>
      <c r="K10" s="158">
        <v>10.310292116787995</v>
      </c>
      <c r="L10" s="158">
        <v>10.848743929441088</v>
      </c>
      <c r="M10" s="158">
        <v>10.768408004078513</v>
      </c>
      <c r="N10" s="158">
        <v>10.672049713993124</v>
      </c>
      <c r="O10" s="158">
        <v>12.33828929067138</v>
      </c>
      <c r="P10" s="158">
        <v>11.806101963608853</v>
      </c>
      <c r="Q10" s="158">
        <v>11.706081871699423</v>
      </c>
    </row>
    <row r="11" spans="1:17" x14ac:dyDescent="0.25">
      <c r="A11" s="92" t="s">
        <v>125</v>
      </c>
      <c r="B11" s="91">
        <v>2.5254241561396613</v>
      </c>
      <c r="C11" s="91">
        <v>2.3374195920088741</v>
      </c>
      <c r="D11" s="91">
        <v>2.0228102467022606</v>
      </c>
      <c r="E11" s="91">
        <v>2.3211640092087449</v>
      </c>
      <c r="F11" s="91">
        <v>2.4052643517527161</v>
      </c>
      <c r="G11" s="91">
        <v>2.5765432061982438</v>
      </c>
      <c r="H11" s="91">
        <v>2.6334418859255275</v>
      </c>
      <c r="I11" s="91">
        <v>2.6830703154299176</v>
      </c>
      <c r="J11" s="91">
        <v>2.7286475522243041</v>
      </c>
      <c r="K11" s="91">
        <v>2.0620584233575991</v>
      </c>
      <c r="L11" s="91">
        <v>2.1697487858882178</v>
      </c>
      <c r="M11" s="91">
        <v>2.1536816008157023</v>
      </c>
      <c r="N11" s="91">
        <v>2.1344099427986247</v>
      </c>
      <c r="O11" s="91">
        <v>2.4676578581342761</v>
      </c>
      <c r="P11" s="91">
        <v>2.3612203927217705</v>
      </c>
      <c r="Q11" s="91">
        <v>2.3412163743398846</v>
      </c>
    </row>
    <row r="12" spans="1:17" x14ac:dyDescent="0.25">
      <c r="A12" s="92" t="s">
        <v>26</v>
      </c>
      <c r="B12" s="91">
        <v>3.7881362342094915</v>
      </c>
      <c r="C12" s="91">
        <v>3.5061293880133104</v>
      </c>
      <c r="D12" s="91">
        <v>3.0342153700533907</v>
      </c>
      <c r="E12" s="91">
        <v>3.4817460138131175</v>
      </c>
      <c r="F12" s="91">
        <v>3.6078965276290735</v>
      </c>
      <c r="G12" s="91">
        <v>3.8648148092973655</v>
      </c>
      <c r="H12" s="91">
        <v>3.9501628288882906</v>
      </c>
      <c r="I12" s="91">
        <v>4.0246054731448764</v>
      </c>
      <c r="J12" s="91">
        <v>4.0929713283364553</v>
      </c>
      <c r="K12" s="91">
        <v>3.0930876350363983</v>
      </c>
      <c r="L12" s="91">
        <v>3.2546231788323263</v>
      </c>
      <c r="M12" s="91">
        <v>3.2305224012235532</v>
      </c>
      <c r="N12" s="91">
        <v>3.2016149141979371</v>
      </c>
      <c r="O12" s="91">
        <v>3.7014867872014139</v>
      </c>
      <c r="P12" s="91">
        <v>3.541830589082656</v>
      </c>
      <c r="Q12" s="91">
        <v>3.5118245615098269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6.3135603903491537</v>
      </c>
      <c r="C14" s="157">
        <v>5.8435489800221845</v>
      </c>
      <c r="D14" s="157">
        <v>5.0570256167556522</v>
      </c>
      <c r="E14" s="157">
        <v>5.8029100230218624</v>
      </c>
      <c r="F14" s="157">
        <v>6.0131608793817897</v>
      </c>
      <c r="G14" s="157">
        <v>6.4413580154956094</v>
      </c>
      <c r="H14" s="157">
        <v>6.5836047148138181</v>
      </c>
      <c r="I14" s="157">
        <v>6.707675788574794</v>
      </c>
      <c r="J14" s="157">
        <v>6.8216188805607594</v>
      </c>
      <c r="K14" s="157">
        <v>5.1551460583939983</v>
      </c>
      <c r="L14" s="157">
        <v>5.4243719647205451</v>
      </c>
      <c r="M14" s="157">
        <v>5.3842040020392563</v>
      </c>
      <c r="N14" s="157">
        <v>5.3360248569965618</v>
      </c>
      <c r="O14" s="157">
        <v>6.16914464533569</v>
      </c>
      <c r="P14" s="157">
        <v>5.9030509818044266</v>
      </c>
      <c r="Q14" s="157">
        <v>5.8530409358497115</v>
      </c>
    </row>
    <row r="15" spans="1:17" x14ac:dyDescent="0.25">
      <c r="A15" s="156" t="s">
        <v>283</v>
      </c>
      <c r="B15" s="204">
        <v>28.236459203421198</v>
      </c>
      <c r="C15" s="204">
        <v>26.134403122176373</v>
      </c>
      <c r="D15" s="204">
        <v>22.61679443764379</v>
      </c>
      <c r="E15" s="204">
        <v>25.95265143525765</v>
      </c>
      <c r="F15" s="204">
        <v>26.892967098851575</v>
      </c>
      <c r="G15" s="204">
        <v>28.808015061864879</v>
      </c>
      <c r="H15" s="204">
        <v>29.444192254096951</v>
      </c>
      <c r="I15" s="204">
        <v>29.999081666088891</v>
      </c>
      <c r="J15" s="204">
        <v>30.508675186931967</v>
      </c>
      <c r="K15" s="204">
        <v>23.05562350968021</v>
      </c>
      <c r="L15" s="204">
        <v>24.259696307037778</v>
      </c>
      <c r="M15" s="204">
        <v>24.080051072113207</v>
      </c>
      <c r="N15" s="204">
        <v>23.864577016375456</v>
      </c>
      <c r="O15" s="204">
        <v>27.590581277134543</v>
      </c>
      <c r="P15" s="204">
        <v>26.40051696950955</v>
      </c>
      <c r="Q15" s="204">
        <v>26.176854481934384</v>
      </c>
    </row>
    <row r="16" spans="1:17" x14ac:dyDescent="0.25">
      <c r="A16" s="152" t="s">
        <v>289</v>
      </c>
      <c r="B16" s="264">
        <v>22.589167362736958</v>
      </c>
      <c r="C16" s="264">
        <v>20.907522497741098</v>
      </c>
      <c r="D16" s="264">
        <v>18.093435550115032</v>
      </c>
      <c r="E16" s="264">
        <v>20.76212114820612</v>
      </c>
      <c r="F16" s="264">
        <v>21.51437367908126</v>
      </c>
      <c r="G16" s="264">
        <v>23.046412049491902</v>
      </c>
      <c r="H16" s="264">
        <v>23.555353803277562</v>
      </c>
      <c r="I16" s="264">
        <v>23.999265332871111</v>
      </c>
      <c r="J16" s="264">
        <v>24.406940149545573</v>
      </c>
      <c r="K16" s="264">
        <v>18.444498807744168</v>
      </c>
      <c r="L16" s="264">
        <v>19.407757045630223</v>
      </c>
      <c r="M16" s="264">
        <v>19.264040857690567</v>
      </c>
      <c r="N16" s="264">
        <v>19.091661613100364</v>
      </c>
      <c r="O16" s="264">
        <v>22.072465021707636</v>
      </c>
      <c r="P16" s="264">
        <v>21.120413575607639</v>
      </c>
      <c r="Q16" s="264">
        <v>20.941483585547509</v>
      </c>
    </row>
    <row r="17" spans="1:17" x14ac:dyDescent="0.25">
      <c r="A17" s="154" t="s">
        <v>33</v>
      </c>
      <c r="B17" s="83">
        <v>11.334934808928436</v>
      </c>
      <c r="C17" s="83">
        <v>9.0976409639298748</v>
      </c>
      <c r="D17" s="83">
        <v>6.75787086690646</v>
      </c>
      <c r="E17" s="83">
        <v>9.3626256804210861</v>
      </c>
      <c r="F17" s="83">
        <v>7.3509879835178307</v>
      </c>
      <c r="G17" s="83">
        <v>5.1359285948442652</v>
      </c>
      <c r="H17" s="83">
        <v>5.7366079893367576</v>
      </c>
      <c r="I17" s="83">
        <v>5.7975778094412949</v>
      </c>
      <c r="J17" s="83">
        <v>5.2642639625695642</v>
      </c>
      <c r="K17" s="83">
        <v>2.0785528216405815</v>
      </c>
      <c r="L17" s="83">
        <v>2.9252487670613005</v>
      </c>
      <c r="M17" s="83">
        <v>4.1025132440343572</v>
      </c>
      <c r="N17" s="83">
        <v>4.0026601243721656</v>
      </c>
      <c r="O17" s="83">
        <v>3.7266077835080682</v>
      </c>
      <c r="P17" s="83">
        <v>3.112209046946262</v>
      </c>
      <c r="Q17" s="83">
        <v>2.7539630790476242</v>
      </c>
    </row>
    <row r="18" spans="1:17" x14ac:dyDescent="0.25">
      <c r="A18" s="154" t="s">
        <v>30</v>
      </c>
      <c r="B18" s="83">
        <v>0.64377778007230835</v>
      </c>
      <c r="C18" s="83">
        <v>0.85833917557216211</v>
      </c>
      <c r="D18" s="83">
        <v>0.86195014756987975</v>
      </c>
      <c r="E18" s="83">
        <v>0.85479069741107339</v>
      </c>
      <c r="F18" s="83">
        <v>0.85900317258634507</v>
      </c>
      <c r="G18" s="83">
        <v>0.64366663749997877</v>
      </c>
      <c r="H18" s="83">
        <v>0.85579645759432055</v>
      </c>
      <c r="I18" s="83">
        <v>0.63969081759894275</v>
      </c>
      <c r="J18" s="83">
        <v>0.66018432837589336</v>
      </c>
      <c r="K18" s="83">
        <v>0.42933851643821874</v>
      </c>
      <c r="L18" s="83">
        <v>0.42910527217891203</v>
      </c>
      <c r="M18" s="83">
        <v>0.442575708925464</v>
      </c>
      <c r="N18" s="83">
        <v>0.44747149723008811</v>
      </c>
      <c r="O18" s="83">
        <v>0.67349534242826092</v>
      </c>
      <c r="P18" s="83">
        <v>0.69512664660243273</v>
      </c>
      <c r="Q18" s="83">
        <v>0.72481156886012843</v>
      </c>
    </row>
    <row r="19" spans="1:17" x14ac:dyDescent="0.25">
      <c r="A19" s="154" t="s">
        <v>125</v>
      </c>
      <c r="B19" s="83">
        <v>3.308510255237731</v>
      </c>
      <c r="C19" s="83">
        <v>2.3366700193562866</v>
      </c>
      <c r="D19" s="83">
        <v>2.214150724787995</v>
      </c>
      <c r="E19" s="83">
        <v>1.7435870236389168</v>
      </c>
      <c r="F19" s="83">
        <v>1.3287157634837834</v>
      </c>
      <c r="G19" s="83">
        <v>3.699329632182629</v>
      </c>
      <c r="H19" s="83">
        <v>3.0694293351685102</v>
      </c>
      <c r="I19" s="83">
        <v>4.0617575561127595</v>
      </c>
      <c r="J19" s="83">
        <v>2.1180457710994021</v>
      </c>
      <c r="K19" s="83">
        <v>1.4144408887226676</v>
      </c>
      <c r="L19" s="83">
        <v>1.3951803170655654</v>
      </c>
      <c r="M19" s="83">
        <v>1.6492313555106983</v>
      </c>
      <c r="N19" s="83">
        <v>1.4623650828520325</v>
      </c>
      <c r="O19" s="83">
        <v>2.4533278518729751</v>
      </c>
      <c r="P19" s="83">
        <v>2.1213470764313529</v>
      </c>
      <c r="Q19" s="83">
        <v>1.9694893329471679</v>
      </c>
    </row>
    <row r="20" spans="1:17" x14ac:dyDescent="0.25">
      <c r="A20" s="154" t="s">
        <v>29</v>
      </c>
      <c r="B20" s="83">
        <v>0.62778209879996505</v>
      </c>
      <c r="C20" s="83">
        <v>0.8226391916582636</v>
      </c>
      <c r="D20" s="83">
        <v>0.42478951785617358</v>
      </c>
      <c r="E20" s="83">
        <v>0.4142636426124825</v>
      </c>
      <c r="F20" s="83">
        <v>0.42155109229164978</v>
      </c>
      <c r="G20" s="83">
        <v>0.34059234844588793</v>
      </c>
      <c r="H20" s="83">
        <v>0.40609383467315718</v>
      </c>
      <c r="I20" s="83">
        <v>0.16235783030298051</v>
      </c>
      <c r="J20" s="83">
        <v>0.18231616286067615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6.6741624196985185</v>
      </c>
      <c r="C21" s="83">
        <v>7.7922331472245103</v>
      </c>
      <c r="D21" s="83">
        <v>7.8346742929945252</v>
      </c>
      <c r="E21" s="83">
        <v>8.3868541041225608</v>
      </c>
      <c r="F21" s="83">
        <v>11.55411566720165</v>
      </c>
      <c r="G21" s="83">
        <v>13.226894836519142</v>
      </c>
      <c r="H21" s="83">
        <v>13.487426186504818</v>
      </c>
      <c r="I21" s="83">
        <v>13.337881319415134</v>
      </c>
      <c r="J21" s="83">
        <v>16.182129924640037</v>
      </c>
      <c r="K21" s="83">
        <v>14.522166580942701</v>
      </c>
      <c r="L21" s="83">
        <v>14.658222689324445</v>
      </c>
      <c r="M21" s="83">
        <v>13.069720549220049</v>
      </c>
      <c r="N21" s="83">
        <v>13.179164908646079</v>
      </c>
      <c r="O21" s="83">
        <v>15.219034043898329</v>
      </c>
      <c r="P21" s="83">
        <v>15.191730805627591</v>
      </c>
      <c r="Q21" s="83">
        <v>15.493219604692587</v>
      </c>
    </row>
    <row r="22" spans="1:17" x14ac:dyDescent="0.25">
      <c r="A22" s="152" t="s">
        <v>288</v>
      </c>
      <c r="B22" s="264">
        <v>5.6472918406842396</v>
      </c>
      <c r="C22" s="264">
        <v>5.2268806244352746</v>
      </c>
      <c r="D22" s="264">
        <v>4.523358887528758</v>
      </c>
      <c r="E22" s="264">
        <v>5.19053028705153</v>
      </c>
      <c r="F22" s="264">
        <v>5.3785934197703149</v>
      </c>
      <c r="G22" s="264">
        <v>5.7616030123729765</v>
      </c>
      <c r="H22" s="264">
        <v>5.8888384508193896</v>
      </c>
      <c r="I22" s="264">
        <v>5.9998163332177787</v>
      </c>
      <c r="J22" s="264">
        <v>6.1017350373863923</v>
      </c>
      <c r="K22" s="264">
        <v>4.611124701936042</v>
      </c>
      <c r="L22" s="264">
        <v>4.8519392614075549</v>
      </c>
      <c r="M22" s="264">
        <v>4.8160102144226418</v>
      </c>
      <c r="N22" s="264">
        <v>4.7729154032750918</v>
      </c>
      <c r="O22" s="264">
        <v>5.5181162554269072</v>
      </c>
      <c r="P22" s="264">
        <v>5.2801033939019097</v>
      </c>
      <c r="Q22" s="264">
        <v>5.2353708963868772</v>
      </c>
    </row>
    <row r="23" spans="1:17" x14ac:dyDescent="0.25">
      <c r="A23" s="156" t="s">
        <v>282</v>
      </c>
      <c r="B23" s="204">
        <v>28.236459203421198</v>
      </c>
      <c r="C23" s="204">
        <v>26.134403122176369</v>
      </c>
      <c r="D23" s="204">
        <v>22.61679443764379</v>
      </c>
      <c r="E23" s="204">
        <v>25.95265143525765</v>
      </c>
      <c r="F23" s="204">
        <v>26.892967098851571</v>
      </c>
      <c r="G23" s="204">
        <v>28.808015061864879</v>
      </c>
      <c r="H23" s="204">
        <v>29.444192254096947</v>
      </c>
      <c r="I23" s="204">
        <v>29.999081666088891</v>
      </c>
      <c r="J23" s="204">
        <v>30.50867518693196</v>
      </c>
      <c r="K23" s="204">
        <v>23.05562350968021</v>
      </c>
      <c r="L23" s="204">
        <v>24.259696307037775</v>
      </c>
      <c r="M23" s="204">
        <v>24.080051072113207</v>
      </c>
      <c r="N23" s="204">
        <v>23.864577016375456</v>
      </c>
      <c r="O23" s="204">
        <v>27.590581277134536</v>
      </c>
      <c r="P23" s="204">
        <v>26.400516969509546</v>
      </c>
      <c r="Q23" s="204">
        <v>26.176854481934384</v>
      </c>
    </row>
    <row r="24" spans="1:17" x14ac:dyDescent="0.25">
      <c r="A24" s="152" t="s">
        <v>287</v>
      </c>
      <c r="B24" s="151">
        <v>19.765521442394835</v>
      </c>
      <c r="C24" s="151">
        <v>18.294082185523457</v>
      </c>
      <c r="D24" s="151">
        <v>15.831756106350651</v>
      </c>
      <c r="E24" s="151">
        <v>18.166856004680355</v>
      </c>
      <c r="F24" s="151">
        <v>18.825076969196097</v>
      </c>
      <c r="G24" s="151">
        <v>20.165610543305412</v>
      </c>
      <c r="H24" s="151">
        <v>20.610934577867862</v>
      </c>
      <c r="I24" s="151">
        <v>20.999357166262222</v>
      </c>
      <c r="J24" s="151">
        <v>21.356072630852371</v>
      </c>
      <c r="K24" s="151">
        <v>16.138936456776147</v>
      </c>
      <c r="L24" s="151">
        <v>16.981787414926441</v>
      </c>
      <c r="M24" s="151">
        <v>16.856035750479244</v>
      </c>
      <c r="N24" s="151">
        <v>16.705203911462817</v>
      </c>
      <c r="O24" s="151">
        <v>19.313406893994173</v>
      </c>
      <c r="P24" s="151">
        <v>18.48036187865668</v>
      </c>
      <c r="Q24" s="151">
        <v>18.323798137354068</v>
      </c>
    </row>
    <row r="25" spans="1:17" x14ac:dyDescent="0.25">
      <c r="A25" s="152" t="s">
        <v>286</v>
      </c>
      <c r="B25" s="151">
        <v>8.4709377610263612</v>
      </c>
      <c r="C25" s="151">
        <v>7.8403209366529119</v>
      </c>
      <c r="D25" s="151">
        <v>6.7850383312931388</v>
      </c>
      <c r="E25" s="151">
        <v>7.7857954305772967</v>
      </c>
      <c r="F25" s="151">
        <v>8.0678901296554724</v>
      </c>
      <c r="G25" s="151">
        <v>8.6424045185594647</v>
      </c>
      <c r="H25" s="151">
        <v>8.8332576762290866</v>
      </c>
      <c r="I25" s="151">
        <v>8.9997244998266694</v>
      </c>
      <c r="J25" s="151">
        <v>9.1526025560795912</v>
      </c>
      <c r="K25" s="151">
        <v>6.9166870529040647</v>
      </c>
      <c r="L25" s="151">
        <v>7.2779088921113342</v>
      </c>
      <c r="M25" s="151">
        <v>7.2240153216339635</v>
      </c>
      <c r="N25" s="151">
        <v>7.159373104912639</v>
      </c>
      <c r="O25" s="151">
        <v>8.2771743831403626</v>
      </c>
      <c r="P25" s="151">
        <v>7.920155090852866</v>
      </c>
      <c r="Q25" s="151">
        <v>7.8530563445803168</v>
      </c>
    </row>
    <row r="26" spans="1:17" x14ac:dyDescent="0.25">
      <c r="A26" s="156" t="s">
        <v>281</v>
      </c>
      <c r="B26" s="204">
        <v>124.24042049505324</v>
      </c>
      <c r="C26" s="204">
        <v>114.99137373757601</v>
      </c>
      <c r="D26" s="204">
        <v>99.513895525632648</v>
      </c>
      <c r="E26" s="204">
        <v>114.19166631513363</v>
      </c>
      <c r="F26" s="204">
        <v>118.32905523494689</v>
      </c>
      <c r="G26" s="204">
        <v>126.75526627220545</v>
      </c>
      <c r="H26" s="204">
        <v>129.55444591802654</v>
      </c>
      <c r="I26" s="204">
        <v>131.99595933079109</v>
      </c>
      <c r="J26" s="204">
        <v>134.23817082250065</v>
      </c>
      <c r="K26" s="204">
        <v>101.44474344259291</v>
      </c>
      <c r="L26" s="204">
        <v>106.74266375096622</v>
      </c>
      <c r="M26" s="204">
        <v>105.95222471729809</v>
      </c>
      <c r="N26" s="204">
        <v>105.004138872052</v>
      </c>
      <c r="O26" s="204">
        <v>121.39855761939194</v>
      </c>
      <c r="P26" s="204">
        <v>116.16227466584201</v>
      </c>
      <c r="Q26" s="204">
        <v>115.17815972051127</v>
      </c>
    </row>
    <row r="27" spans="1:17" x14ac:dyDescent="0.25">
      <c r="A27" s="152" t="s">
        <v>285</v>
      </c>
      <c r="B27" s="264">
        <v>93.078776005693499</v>
      </c>
      <c r="C27" s="264">
        <v>86.149550010038638</v>
      </c>
      <c r="D27" s="264">
        <v>74.554090803750483</v>
      </c>
      <c r="E27" s="264">
        <v>85.550423029085039</v>
      </c>
      <c r="F27" s="264">
        <v>88.650083308575717</v>
      </c>
      <c r="G27" s="264">
        <v>94.962855002268725</v>
      </c>
      <c r="H27" s="264">
        <v>97.059952019607465</v>
      </c>
      <c r="I27" s="264">
        <v>98.889091676058015</v>
      </c>
      <c r="J27" s="264">
        <v>97.568917777439751</v>
      </c>
      <c r="K27" s="264">
        <v>76.000648695680326</v>
      </c>
      <c r="L27" s="264">
        <v>79.969759036052437</v>
      </c>
      <c r="M27" s="264">
        <v>76.377575771799172</v>
      </c>
      <c r="N27" s="264">
        <v>74.667286240645069</v>
      </c>
      <c r="O27" s="264">
        <v>85.949701450177884</v>
      </c>
      <c r="P27" s="264">
        <v>79.026768750869195</v>
      </c>
      <c r="Q27" s="264">
        <v>74.289486840559334</v>
      </c>
    </row>
    <row r="28" spans="1:17" x14ac:dyDescent="0.25">
      <c r="A28" s="154" t="s">
        <v>33</v>
      </c>
      <c r="B28" s="83">
        <v>46.705655023822736</v>
      </c>
      <c r="C28" s="83">
        <v>37.486874653853988</v>
      </c>
      <c r="D28" s="83">
        <v>27.845840379836602</v>
      </c>
      <c r="E28" s="83">
        <v>38.578745490665085</v>
      </c>
      <c r="F28" s="83">
        <v>30.289782396631828</v>
      </c>
      <c r="G28" s="83">
        <v>21.162619214080848</v>
      </c>
      <c r="H28" s="83">
        <v>23.637721634342359</v>
      </c>
      <c r="I28" s="83">
        <v>23.88894808007575</v>
      </c>
      <c r="J28" s="83">
        <v>21.04436420852419</v>
      </c>
      <c r="K28" s="83">
        <v>8.5646871969540612</v>
      </c>
      <c r="L28" s="83">
        <v>12.053502033872213</v>
      </c>
      <c r="M28" s="83">
        <v>16.265539429955709</v>
      </c>
      <c r="N28" s="83">
        <v>15.65436132732599</v>
      </c>
      <c r="O28" s="83">
        <v>14.511330116478653</v>
      </c>
      <c r="P28" s="83">
        <v>11.645028814276394</v>
      </c>
      <c r="Q28" s="83">
        <v>9.7696279771453352</v>
      </c>
    </row>
    <row r="29" spans="1:17" x14ac:dyDescent="0.25">
      <c r="A29" s="154" t="s">
        <v>30</v>
      </c>
      <c r="B29" s="83">
        <v>2.652689531515902</v>
      </c>
      <c r="C29" s="83">
        <v>3.5367908244278379</v>
      </c>
      <c r="D29" s="83">
        <v>3.5516698524301202</v>
      </c>
      <c r="E29" s="83">
        <v>3.5221693025889271</v>
      </c>
      <c r="F29" s="83">
        <v>3.5395268274136549</v>
      </c>
      <c r="G29" s="83">
        <v>2.6522315679961097</v>
      </c>
      <c r="H29" s="83">
        <v>3.5263135424056795</v>
      </c>
      <c r="I29" s="83">
        <v>2.6358491824010573</v>
      </c>
      <c r="J29" s="83">
        <v>2.6391456716241066</v>
      </c>
      <c r="K29" s="83">
        <v>1.7690914835617813</v>
      </c>
      <c r="L29" s="83">
        <v>1.7681303994360142</v>
      </c>
      <c r="M29" s="83">
        <v>1.7547128348057683</v>
      </c>
      <c r="N29" s="83">
        <v>1.7500562834867466</v>
      </c>
      <c r="O29" s="83">
        <v>2.6225762982460017</v>
      </c>
      <c r="P29" s="83">
        <v>2.6009723984316997</v>
      </c>
      <c r="Q29" s="83">
        <v>2.5712542899243642</v>
      </c>
    </row>
    <row r="30" spans="1:17" x14ac:dyDescent="0.25">
      <c r="A30" s="154" t="s">
        <v>125</v>
      </c>
      <c r="B30" s="83">
        <v>13.632732894254865</v>
      </c>
      <c r="C30" s="83">
        <v>9.628260388634839</v>
      </c>
      <c r="D30" s="83">
        <v>9.1234190285097441</v>
      </c>
      <c r="E30" s="83">
        <v>7.184458967152338</v>
      </c>
      <c r="F30" s="83">
        <v>5.4749798847634992</v>
      </c>
      <c r="G30" s="83">
        <v>15.243106072743331</v>
      </c>
      <c r="H30" s="83">
        <v>12.647598778905962</v>
      </c>
      <c r="I30" s="83">
        <v>16.736492128457321</v>
      </c>
      <c r="J30" s="83">
        <v>8.4670766766762942</v>
      </c>
      <c r="K30" s="83">
        <v>5.8282106879197331</v>
      </c>
      <c r="L30" s="83">
        <v>5.7488474070061422</v>
      </c>
      <c r="M30" s="83">
        <v>6.5388302356334602</v>
      </c>
      <c r="N30" s="83">
        <v>5.7192943412904675</v>
      </c>
      <c r="O30" s="83">
        <v>9.553205598944702</v>
      </c>
      <c r="P30" s="83">
        <v>7.9374963112979602</v>
      </c>
      <c r="Q30" s="83">
        <v>6.9867233276431371</v>
      </c>
    </row>
    <row r="31" spans="1:17" x14ac:dyDescent="0.25">
      <c r="A31" s="154" t="s">
        <v>29</v>
      </c>
      <c r="B31" s="83">
        <v>2.5867792476042015</v>
      </c>
      <c r="C31" s="83">
        <v>3.3896888638832414</v>
      </c>
      <c r="D31" s="83">
        <v>1.7503473123725919</v>
      </c>
      <c r="E31" s="83">
        <v>1.7069753912947228</v>
      </c>
      <c r="F31" s="83">
        <v>1.7370033637935629</v>
      </c>
      <c r="G31" s="83">
        <v>1.4034124587762939</v>
      </c>
      <c r="H31" s="83">
        <v>1.6733116572144486</v>
      </c>
      <c r="I31" s="83">
        <v>0.66899624394612878</v>
      </c>
      <c r="J31" s="83">
        <v>0.72882510444402526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27.500919308495789</v>
      </c>
      <c r="C32" s="83">
        <v>32.107935279238724</v>
      </c>
      <c r="D32" s="83">
        <v>32.282814230601431</v>
      </c>
      <c r="E32" s="83">
        <v>34.558073877383968</v>
      </c>
      <c r="F32" s="83">
        <v>47.608790835973167</v>
      </c>
      <c r="G32" s="83">
        <v>54.50148568867214</v>
      </c>
      <c r="H32" s="83">
        <v>55.575006406739021</v>
      </c>
      <c r="I32" s="83">
        <v>54.958806041177766</v>
      </c>
      <c r="J32" s="83">
        <v>64.689506116171131</v>
      </c>
      <c r="K32" s="83">
        <v>59.838659327244748</v>
      </c>
      <c r="L32" s="83">
        <v>60.39927919573806</v>
      </c>
      <c r="M32" s="83">
        <v>51.818493271404236</v>
      </c>
      <c r="N32" s="83">
        <v>51.543574288541869</v>
      </c>
      <c r="O32" s="83">
        <v>59.262589436508534</v>
      </c>
      <c r="P32" s="83">
        <v>56.843271226863145</v>
      </c>
      <c r="Q32" s="83">
        <v>54.961881245846499</v>
      </c>
    </row>
    <row r="33" spans="1:17" x14ac:dyDescent="0.25">
      <c r="A33" s="152" t="s">
        <v>284</v>
      </c>
      <c r="B33" s="264">
        <v>31.161644489359745</v>
      </c>
      <c r="C33" s="264">
        <v>28.841823727537374</v>
      </c>
      <c r="D33" s="264">
        <v>24.959804721882172</v>
      </c>
      <c r="E33" s="264">
        <v>28.641243286048585</v>
      </c>
      <c r="F33" s="264">
        <v>29.67897192637118</v>
      </c>
      <c r="G33" s="264">
        <v>31.792411269936718</v>
      </c>
      <c r="H33" s="264">
        <v>32.494493898419094</v>
      </c>
      <c r="I33" s="264">
        <v>33.10686765473308</v>
      </c>
      <c r="J33" s="264">
        <v>36.669253045060884</v>
      </c>
      <c r="K33" s="264">
        <v>25.444094746912576</v>
      </c>
      <c r="L33" s="264">
        <v>26.772904714913775</v>
      </c>
      <c r="M33" s="264">
        <v>29.574648945498915</v>
      </c>
      <c r="N33" s="264">
        <v>30.336852631406927</v>
      </c>
      <c r="O33" s="264">
        <v>35.448856169214054</v>
      </c>
      <c r="P33" s="264">
        <v>37.135505914972811</v>
      </c>
      <c r="Q33" s="264">
        <v>40.888672879951933</v>
      </c>
    </row>
    <row r="34" spans="1:17" x14ac:dyDescent="0.25">
      <c r="A34" s="156" t="s">
        <v>280</v>
      </c>
      <c r="B34" s="204">
        <v>144.74620935119827</v>
      </c>
      <c r="C34" s="204">
        <v>130.69515632667461</v>
      </c>
      <c r="D34" s="204">
        <v>103.89663192302817</v>
      </c>
      <c r="E34" s="204">
        <v>118.32973979500662</v>
      </c>
      <c r="F34" s="204">
        <v>111.67865516376548</v>
      </c>
      <c r="G34" s="204">
        <v>113.67705263996828</v>
      </c>
      <c r="H34" s="204">
        <v>110.04835488443331</v>
      </c>
      <c r="I34" s="204">
        <v>92.866030036233838</v>
      </c>
      <c r="J34" s="204">
        <v>94.017500561601594</v>
      </c>
      <c r="K34" s="204">
        <v>81.443209981405403</v>
      </c>
      <c r="L34" s="204">
        <v>85.927188028624187</v>
      </c>
      <c r="M34" s="204">
        <v>71.701322870025137</v>
      </c>
      <c r="N34" s="204">
        <v>63.037032126869121</v>
      </c>
      <c r="O34" s="204">
        <v>55.661329092798439</v>
      </c>
      <c r="P34" s="204">
        <v>46.74513916352771</v>
      </c>
      <c r="Q34" s="204">
        <v>46.423597278049442</v>
      </c>
    </row>
    <row r="35" spans="1:17" x14ac:dyDescent="0.25">
      <c r="A35" s="88" t="s">
        <v>33</v>
      </c>
      <c r="B35" s="87">
        <v>59.327754131517402</v>
      </c>
      <c r="C35" s="87">
        <v>35.712684382216139</v>
      </c>
      <c r="D35" s="87">
        <v>24.877618753256943</v>
      </c>
      <c r="E35" s="87">
        <v>16.657588828913831</v>
      </c>
      <c r="F35" s="87">
        <v>12.460119619850335</v>
      </c>
      <c r="G35" s="87">
        <v>16.189755312543433</v>
      </c>
      <c r="H35" s="87">
        <v>11.035540376320883</v>
      </c>
      <c r="I35" s="87">
        <v>5.6222741104829508</v>
      </c>
      <c r="J35" s="87">
        <v>2.4978318289062469</v>
      </c>
      <c r="K35" s="87">
        <v>11.057469981405358</v>
      </c>
      <c r="L35" s="87">
        <v>9.5487236167506815</v>
      </c>
      <c r="M35" s="87">
        <v>0.81620939936570602</v>
      </c>
      <c r="N35" s="87">
        <v>0.43135157189354756</v>
      </c>
      <c r="O35" s="87">
        <v>8.1696758285062954E-2</v>
      </c>
      <c r="P35" s="87">
        <v>0.38495123404365428</v>
      </c>
      <c r="Q35" s="87">
        <v>6.3601765371998076E-2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8.051865600350488E-16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88" t="s">
        <v>29</v>
      </c>
      <c r="B39" s="87">
        <v>3.4731385934620045</v>
      </c>
      <c r="C39" s="87">
        <v>3.3889119444584943</v>
      </c>
      <c r="D39" s="87">
        <v>1.6388931697712343</v>
      </c>
      <c r="E39" s="87">
        <v>0.76451096609279479</v>
      </c>
      <c r="F39" s="87">
        <v>0.74083554391478734</v>
      </c>
      <c r="G39" s="87">
        <v>1.1219718058989918</v>
      </c>
      <c r="H39" s="87">
        <v>0.81095450811239389</v>
      </c>
      <c r="I39" s="87">
        <v>0.16260592575089067</v>
      </c>
      <c r="J39" s="87">
        <v>8.9108732695298731E-2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3.1266191739427116</v>
      </c>
      <c r="C40" s="87">
        <v>2.0998599999999783</v>
      </c>
      <c r="D40" s="87">
        <v>0.99986999999998716</v>
      </c>
      <c r="E40" s="87">
        <v>2.1073299999999939</v>
      </c>
      <c r="F40" s="87">
        <v>2.0765600000003643</v>
      </c>
      <c r="G40" s="87">
        <v>2.0970239614115673</v>
      </c>
      <c r="H40" s="87">
        <v>3.1798700000000348</v>
      </c>
      <c r="I40" s="87">
        <v>3.1697299999999964</v>
      </c>
      <c r="J40" s="87">
        <v>1.0003400000000511</v>
      </c>
      <c r="K40" s="87">
        <v>2.0866100000000509</v>
      </c>
      <c r="L40" s="87">
        <v>3.1765478411466366</v>
      </c>
      <c r="M40" s="87">
        <v>1.0270664314264195</v>
      </c>
      <c r="N40" s="87">
        <v>0</v>
      </c>
      <c r="O40" s="87">
        <v>1.0270384386944897</v>
      </c>
      <c r="P40" s="87">
        <v>1.0270370182239503</v>
      </c>
      <c r="Q40" s="87">
        <v>0</v>
      </c>
    </row>
    <row r="41" spans="1:17" x14ac:dyDescent="0.25">
      <c r="A41" s="88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2.747527118765452E-15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2.3885087146672909E-2</v>
      </c>
      <c r="C43" s="87">
        <v>0</v>
      </c>
      <c r="D43" s="87">
        <v>9.9970000000000003E-2</v>
      </c>
      <c r="E43" s="87">
        <v>0.10002</v>
      </c>
      <c r="F43" s="87">
        <v>0.10002</v>
      </c>
      <c r="G43" s="87">
        <v>4.7766078413122616E-2</v>
      </c>
      <c r="H43" s="87">
        <v>0.20005000000000001</v>
      </c>
      <c r="I43" s="87">
        <v>0.10004</v>
      </c>
      <c r="J43" s="87">
        <v>0.1</v>
      </c>
      <c r="K43" s="87">
        <v>0.10001</v>
      </c>
      <c r="L43" s="87">
        <v>0.14329673889995134</v>
      </c>
      <c r="M43" s="87">
        <v>0.16718061810082716</v>
      </c>
      <c r="N43" s="87">
        <v>9.5546457990475814E-2</v>
      </c>
      <c r="O43" s="87">
        <v>7.1653685891205882E-2</v>
      </c>
      <c r="P43" s="87">
        <v>4.7769187840913614E-2</v>
      </c>
      <c r="Q43" s="87">
        <v>0.33438702582171315</v>
      </c>
    </row>
    <row r="44" spans="1:17" x14ac:dyDescent="0.25">
      <c r="A44" s="88" t="s">
        <v>22</v>
      </c>
      <c r="B44" s="87">
        <v>78.794812365129488</v>
      </c>
      <c r="C44" s="87">
        <v>89.493700000000004</v>
      </c>
      <c r="D44" s="87">
        <v>76.280280000000005</v>
      </c>
      <c r="E44" s="87">
        <v>98.700289999999995</v>
      </c>
      <c r="F44" s="87">
        <v>96.301119999999997</v>
      </c>
      <c r="G44" s="87">
        <v>94.220535481701162</v>
      </c>
      <c r="H44" s="87">
        <v>94.821939999999998</v>
      </c>
      <c r="I44" s="87">
        <v>83.81138</v>
      </c>
      <c r="J44" s="87">
        <v>90.330219999999997</v>
      </c>
      <c r="K44" s="87">
        <v>68.199119999999994</v>
      </c>
      <c r="L44" s="87">
        <v>73.058619831826917</v>
      </c>
      <c r="M44" s="87">
        <v>69.690866421132185</v>
      </c>
      <c r="N44" s="87">
        <v>62.510134096985098</v>
      </c>
      <c r="O44" s="87">
        <v>54.480940209927681</v>
      </c>
      <c r="P44" s="87">
        <v>45.285381723419192</v>
      </c>
      <c r="Q44" s="87">
        <v>46.025608486855731</v>
      </c>
    </row>
    <row r="45" spans="1:17" x14ac:dyDescent="0.25">
      <c r="A45" s="156" t="s">
        <v>279</v>
      </c>
      <c r="B45" s="204">
        <v>7.5891673627369514</v>
      </c>
      <c r="C45" s="204">
        <v>10.907522497741088</v>
      </c>
      <c r="D45" s="204">
        <v>18.093435550115029</v>
      </c>
      <c r="E45" s="204">
        <v>20.762121148206113</v>
      </c>
      <c r="F45" s="204">
        <v>21.514373679081249</v>
      </c>
      <c r="G45" s="204">
        <v>23.046412049491895</v>
      </c>
      <c r="H45" s="204">
        <v>23.555353803277551</v>
      </c>
      <c r="I45" s="204">
        <v>23.999265332871104</v>
      </c>
      <c r="J45" s="204">
        <v>24.406940149545562</v>
      </c>
      <c r="K45" s="204">
        <v>18.444498807744161</v>
      </c>
      <c r="L45" s="204">
        <v>19.407757045630216</v>
      </c>
      <c r="M45" s="204">
        <v>19.26404085769056</v>
      </c>
      <c r="N45" s="204">
        <v>19.09166161310036</v>
      </c>
      <c r="O45" s="204">
        <v>22.072465021707622</v>
      </c>
      <c r="P45" s="204">
        <v>21.120413575607632</v>
      </c>
      <c r="Q45" s="204">
        <v>20.941483585547498</v>
      </c>
    </row>
    <row r="46" spans="1:17" x14ac:dyDescent="0.25">
      <c r="A46" s="72" t="s">
        <v>278</v>
      </c>
      <c r="B46" s="306">
        <v>12.000815849976142</v>
      </c>
      <c r="C46" s="306">
        <v>10.499547346650775</v>
      </c>
      <c r="D46" s="306">
        <v>9.6396761539436753</v>
      </c>
      <c r="E46" s="306">
        <v>11.95257040998683</v>
      </c>
      <c r="F46" s="306">
        <v>23.324039672469464</v>
      </c>
      <c r="G46" s="306">
        <v>30.939182970593432</v>
      </c>
      <c r="H46" s="306">
        <v>37.761490231133365</v>
      </c>
      <c r="I46" s="306">
        <v>57.729359927532442</v>
      </c>
      <c r="J46" s="306">
        <v>59.136048876796892</v>
      </c>
      <c r="K46" s="306">
        <v>34.296020037189322</v>
      </c>
      <c r="L46" s="306">
        <v>35.856487432705464</v>
      </c>
      <c r="M46" s="306">
        <v>49.180533511983214</v>
      </c>
      <c r="N46" s="306">
        <v>56.763144495335666</v>
      </c>
      <c r="O46" s="306">
        <v>82.843388918416963</v>
      </c>
      <c r="P46" s="306">
        <v>85.785456023410219</v>
      </c>
      <c r="Q46" s="306">
        <v>84.984212221261174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</v>
      </c>
      <c r="C50" s="77">
        <f t="shared" si="0"/>
        <v>1</v>
      </c>
      <c r="D50" s="77">
        <f t="shared" si="0"/>
        <v>1</v>
      </c>
      <c r="E50" s="77">
        <f t="shared" si="0"/>
        <v>0.99999999999999989</v>
      </c>
      <c r="F50" s="77">
        <f t="shared" si="0"/>
        <v>1</v>
      </c>
      <c r="G50" s="77">
        <f t="shared" si="0"/>
        <v>1</v>
      </c>
      <c r="H50" s="77">
        <f t="shared" si="0"/>
        <v>1</v>
      </c>
      <c r="I50" s="77">
        <f t="shared" si="0"/>
        <v>0.99999999999999978</v>
      </c>
      <c r="J50" s="77">
        <f t="shared" si="0"/>
        <v>1.0000000000000002</v>
      </c>
      <c r="K50" s="77">
        <f t="shared" si="0"/>
        <v>1.0000000000000002</v>
      </c>
      <c r="L50" s="77">
        <f t="shared" si="0"/>
        <v>1.0000000000000002</v>
      </c>
      <c r="M50" s="77">
        <f t="shared" si="0"/>
        <v>1</v>
      </c>
      <c r="N50" s="77">
        <f t="shared" si="0"/>
        <v>1</v>
      </c>
      <c r="O50" s="77">
        <f t="shared" si="0"/>
        <v>1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3.5931731715586911E-2</v>
      </c>
      <c r="C51" s="203">
        <f t="shared" si="1"/>
        <v>3.5931731715586911E-2</v>
      </c>
      <c r="D51" s="203">
        <f t="shared" si="1"/>
        <v>3.5931731715586911E-2</v>
      </c>
      <c r="E51" s="203">
        <f t="shared" si="1"/>
        <v>3.5931731715586904E-2</v>
      </c>
      <c r="F51" s="203">
        <f t="shared" si="1"/>
        <v>3.5931731715586911E-2</v>
      </c>
      <c r="G51" s="203">
        <f t="shared" si="1"/>
        <v>3.5931731715586911E-2</v>
      </c>
      <c r="H51" s="203">
        <f t="shared" si="1"/>
        <v>3.5931731715586918E-2</v>
      </c>
      <c r="I51" s="203">
        <f t="shared" si="1"/>
        <v>3.5931731715586904E-2</v>
      </c>
      <c r="J51" s="203">
        <f t="shared" si="1"/>
        <v>3.5931731715586911E-2</v>
      </c>
      <c r="K51" s="203">
        <f t="shared" si="1"/>
        <v>3.5931731715586911E-2</v>
      </c>
      <c r="L51" s="203">
        <f t="shared" si="1"/>
        <v>3.5931731715586911E-2</v>
      </c>
      <c r="M51" s="203">
        <f t="shared" si="1"/>
        <v>3.5931731715586911E-2</v>
      </c>
      <c r="N51" s="203">
        <f t="shared" si="1"/>
        <v>3.5931731715586911E-2</v>
      </c>
      <c r="O51" s="203">
        <f t="shared" si="1"/>
        <v>3.5931731715586911E-2</v>
      </c>
      <c r="P51" s="203">
        <f t="shared" si="1"/>
        <v>3.5931731715586911E-2</v>
      </c>
      <c r="Q51" s="203">
        <f t="shared" si="1"/>
        <v>3.5931731715586911E-2</v>
      </c>
    </row>
    <row r="52" spans="1:17" x14ac:dyDescent="0.25">
      <c r="A52" s="76" t="s">
        <v>82</v>
      </c>
      <c r="B52" s="202">
        <f t="shared" ref="B52:Q52" si="2">IF(B$7=0,0,B$7/B$5)</f>
        <v>3.1355659316517799E-2</v>
      </c>
      <c r="C52" s="202">
        <f t="shared" si="2"/>
        <v>3.1355659316517799E-2</v>
      </c>
      <c r="D52" s="202">
        <f t="shared" si="2"/>
        <v>3.1355659316517799E-2</v>
      </c>
      <c r="E52" s="202">
        <f t="shared" si="2"/>
        <v>3.1355659316517792E-2</v>
      </c>
      <c r="F52" s="202">
        <f t="shared" si="2"/>
        <v>3.1355659316517799E-2</v>
      </c>
      <c r="G52" s="202">
        <f t="shared" si="2"/>
        <v>3.1355659316517799E-2</v>
      </c>
      <c r="H52" s="202">
        <f t="shared" si="2"/>
        <v>3.1355659316517806E-2</v>
      </c>
      <c r="I52" s="202">
        <f t="shared" si="2"/>
        <v>3.1355659316517792E-2</v>
      </c>
      <c r="J52" s="202">
        <f t="shared" si="2"/>
        <v>3.1355659316517799E-2</v>
      </c>
      <c r="K52" s="202">
        <f t="shared" si="2"/>
        <v>3.1355659316517799E-2</v>
      </c>
      <c r="L52" s="202">
        <f t="shared" si="2"/>
        <v>3.1355659316517799E-2</v>
      </c>
      <c r="M52" s="202">
        <f t="shared" si="2"/>
        <v>3.1355659316517799E-2</v>
      </c>
      <c r="N52" s="202">
        <f t="shared" si="2"/>
        <v>3.1355659316517799E-2</v>
      </c>
      <c r="O52" s="202">
        <f t="shared" si="2"/>
        <v>3.1355659316517799E-2</v>
      </c>
      <c r="P52" s="202">
        <f t="shared" si="2"/>
        <v>3.1355659316517799E-2</v>
      </c>
      <c r="Q52" s="202">
        <f t="shared" si="2"/>
        <v>3.1355659316517799E-2</v>
      </c>
    </row>
    <row r="53" spans="1:17" x14ac:dyDescent="0.25">
      <c r="A53" s="76" t="s">
        <v>81</v>
      </c>
      <c r="B53" s="202">
        <f t="shared" ref="B53:Q53" si="3">IF(B$8=0,0,B$8/B$5)</f>
        <v>4.8198658558199173E-2</v>
      </c>
      <c r="C53" s="202">
        <f t="shared" si="3"/>
        <v>4.8198658558199173E-2</v>
      </c>
      <c r="D53" s="202">
        <f t="shared" si="3"/>
        <v>4.8198658558199173E-2</v>
      </c>
      <c r="E53" s="202">
        <f t="shared" si="3"/>
        <v>4.8198658558199166E-2</v>
      </c>
      <c r="F53" s="202">
        <f t="shared" si="3"/>
        <v>4.819865855819918E-2</v>
      </c>
      <c r="G53" s="202">
        <f t="shared" si="3"/>
        <v>4.8198658558199166E-2</v>
      </c>
      <c r="H53" s="202">
        <f t="shared" si="3"/>
        <v>4.819865855819918E-2</v>
      </c>
      <c r="I53" s="202">
        <f t="shared" si="3"/>
        <v>4.8198658558199159E-2</v>
      </c>
      <c r="J53" s="202">
        <f t="shared" si="3"/>
        <v>4.8198658558199173E-2</v>
      </c>
      <c r="K53" s="202">
        <f t="shared" si="3"/>
        <v>4.8198658558199173E-2</v>
      </c>
      <c r="L53" s="202">
        <f t="shared" si="3"/>
        <v>4.8198658558199173E-2</v>
      </c>
      <c r="M53" s="202">
        <f t="shared" si="3"/>
        <v>4.8198658558199173E-2</v>
      </c>
      <c r="N53" s="202">
        <f t="shared" si="3"/>
        <v>4.819865855819918E-2</v>
      </c>
      <c r="O53" s="202">
        <f t="shared" si="3"/>
        <v>4.8198658558199173E-2</v>
      </c>
      <c r="P53" s="202">
        <f t="shared" si="3"/>
        <v>4.8198658558199173E-2</v>
      </c>
      <c r="Q53" s="202">
        <f t="shared" si="3"/>
        <v>4.8198658558199173E-2</v>
      </c>
    </row>
    <row r="54" spans="1:17" x14ac:dyDescent="0.25">
      <c r="A54" s="76" t="s">
        <v>80</v>
      </c>
      <c r="B54" s="202">
        <f t="shared" ref="B54:Q54" si="4">IF(B$9=0,0,B$9/B$5)</f>
        <v>2.5741326235957353E-2</v>
      </c>
      <c r="C54" s="202">
        <f t="shared" si="4"/>
        <v>2.5741326235957349E-2</v>
      </c>
      <c r="D54" s="202">
        <f t="shared" si="4"/>
        <v>2.5741326235957353E-2</v>
      </c>
      <c r="E54" s="202">
        <f t="shared" si="4"/>
        <v>2.5741326235957349E-2</v>
      </c>
      <c r="F54" s="202">
        <f t="shared" si="4"/>
        <v>2.5741326235957353E-2</v>
      </c>
      <c r="G54" s="202">
        <f t="shared" si="4"/>
        <v>2.5741326235957353E-2</v>
      </c>
      <c r="H54" s="202">
        <f t="shared" si="4"/>
        <v>2.5741326235957356E-2</v>
      </c>
      <c r="I54" s="202">
        <f t="shared" si="4"/>
        <v>2.5741326235957346E-2</v>
      </c>
      <c r="J54" s="202">
        <f t="shared" si="4"/>
        <v>2.5741326235957353E-2</v>
      </c>
      <c r="K54" s="202">
        <f t="shared" si="4"/>
        <v>2.5741326235957353E-2</v>
      </c>
      <c r="L54" s="202">
        <f t="shared" si="4"/>
        <v>2.5741326235957349E-2</v>
      </c>
      <c r="M54" s="202">
        <f t="shared" si="4"/>
        <v>2.5741326235957356E-2</v>
      </c>
      <c r="N54" s="202">
        <f t="shared" si="4"/>
        <v>2.5741326235957353E-2</v>
      </c>
      <c r="O54" s="202">
        <f t="shared" si="4"/>
        <v>2.5741326235957353E-2</v>
      </c>
      <c r="P54" s="202">
        <f t="shared" si="4"/>
        <v>2.5741326235957353E-2</v>
      </c>
      <c r="Q54" s="202">
        <f t="shared" si="4"/>
        <v>2.5741326235957356E-2</v>
      </c>
    </row>
    <row r="55" spans="1:17" x14ac:dyDescent="0.25">
      <c r="A55" s="129" t="s">
        <v>79</v>
      </c>
      <c r="B55" s="201">
        <f t="shared" ref="B55:Q55" si="5">IF(B$10=0,0,B$10/B$5)</f>
        <v>3.0317398635026454E-2</v>
      </c>
      <c r="C55" s="201">
        <f t="shared" si="5"/>
        <v>3.0317398635026457E-2</v>
      </c>
      <c r="D55" s="201">
        <f t="shared" si="5"/>
        <v>3.0317398635026457E-2</v>
      </c>
      <c r="E55" s="201">
        <f t="shared" si="5"/>
        <v>3.0317398635026447E-2</v>
      </c>
      <c r="F55" s="201">
        <f t="shared" si="5"/>
        <v>3.0317398635026454E-2</v>
      </c>
      <c r="G55" s="201">
        <f t="shared" si="5"/>
        <v>3.0317398635026457E-2</v>
      </c>
      <c r="H55" s="201">
        <f t="shared" si="5"/>
        <v>3.0317398635026457E-2</v>
      </c>
      <c r="I55" s="201">
        <f t="shared" si="5"/>
        <v>3.0317398635026443E-2</v>
      </c>
      <c r="J55" s="201">
        <f t="shared" si="5"/>
        <v>3.0317398635026454E-2</v>
      </c>
      <c r="K55" s="201">
        <f t="shared" si="5"/>
        <v>3.0317398635026454E-2</v>
      </c>
      <c r="L55" s="201">
        <f t="shared" si="5"/>
        <v>3.0317398635026457E-2</v>
      </c>
      <c r="M55" s="201">
        <f t="shared" si="5"/>
        <v>3.0317398635026457E-2</v>
      </c>
      <c r="N55" s="201">
        <f t="shared" si="5"/>
        <v>3.0317398635026454E-2</v>
      </c>
      <c r="O55" s="201">
        <f t="shared" si="5"/>
        <v>3.0317398635026454E-2</v>
      </c>
      <c r="P55" s="201">
        <f t="shared" si="5"/>
        <v>3.0317398635026454E-2</v>
      </c>
      <c r="Q55" s="201">
        <f t="shared" si="5"/>
        <v>3.0317398635026454E-2</v>
      </c>
    </row>
    <row r="56" spans="1:17" x14ac:dyDescent="0.25">
      <c r="A56" s="127" t="s">
        <v>283</v>
      </c>
      <c r="B56" s="200">
        <f t="shared" ref="B56:Q56" si="6">IF(B$15=0,0,B$15/B$5)</f>
        <v>6.7795026639829156E-2</v>
      </c>
      <c r="C56" s="200">
        <f t="shared" si="6"/>
        <v>6.779502663982917E-2</v>
      </c>
      <c r="D56" s="200">
        <f t="shared" si="6"/>
        <v>6.7795026639829156E-2</v>
      </c>
      <c r="E56" s="200">
        <f t="shared" si="6"/>
        <v>6.7795026639829142E-2</v>
      </c>
      <c r="F56" s="200">
        <f t="shared" si="6"/>
        <v>6.779502663982917E-2</v>
      </c>
      <c r="G56" s="200">
        <f t="shared" si="6"/>
        <v>6.7795026639829156E-2</v>
      </c>
      <c r="H56" s="200">
        <f t="shared" si="6"/>
        <v>6.779502663982917E-2</v>
      </c>
      <c r="I56" s="200">
        <f t="shared" si="6"/>
        <v>6.7795026639829142E-2</v>
      </c>
      <c r="J56" s="200">
        <f t="shared" si="6"/>
        <v>6.779502663982917E-2</v>
      </c>
      <c r="K56" s="200">
        <f t="shared" si="6"/>
        <v>6.7795026639829156E-2</v>
      </c>
      <c r="L56" s="200">
        <f t="shared" si="6"/>
        <v>6.7795026639829156E-2</v>
      </c>
      <c r="M56" s="200">
        <f t="shared" si="6"/>
        <v>6.7795026639829156E-2</v>
      </c>
      <c r="N56" s="200">
        <f t="shared" si="6"/>
        <v>6.7795026639829156E-2</v>
      </c>
      <c r="O56" s="200">
        <f t="shared" si="6"/>
        <v>6.779502663982917E-2</v>
      </c>
      <c r="P56" s="200">
        <f t="shared" si="6"/>
        <v>6.7795026639829156E-2</v>
      </c>
      <c r="Q56" s="200">
        <f t="shared" si="6"/>
        <v>6.7795026639829156E-2</v>
      </c>
    </row>
    <row r="57" spans="1:17" x14ac:dyDescent="0.25">
      <c r="A57" s="142" t="s">
        <v>289</v>
      </c>
      <c r="B57" s="199">
        <f t="shared" ref="B57:Q57" si="7">IF(B$16=0,0,B$16/B$5)</f>
        <v>5.4236021311863329E-2</v>
      </c>
      <c r="C57" s="199">
        <f t="shared" si="7"/>
        <v>5.4236021311863336E-2</v>
      </c>
      <c r="D57" s="199">
        <f t="shared" si="7"/>
        <v>5.4236021311863322E-2</v>
      </c>
      <c r="E57" s="199">
        <f t="shared" si="7"/>
        <v>5.4236021311863315E-2</v>
      </c>
      <c r="F57" s="199">
        <f t="shared" si="7"/>
        <v>5.4236021311863336E-2</v>
      </c>
      <c r="G57" s="199">
        <f t="shared" si="7"/>
        <v>5.4236021311863329E-2</v>
      </c>
      <c r="H57" s="199">
        <f t="shared" si="7"/>
        <v>5.4236021311863343E-2</v>
      </c>
      <c r="I57" s="199">
        <f t="shared" si="7"/>
        <v>5.4236021311863308E-2</v>
      </c>
      <c r="J57" s="199">
        <f t="shared" si="7"/>
        <v>5.4236021311863336E-2</v>
      </c>
      <c r="K57" s="199">
        <f t="shared" si="7"/>
        <v>5.4236021311863322E-2</v>
      </c>
      <c r="L57" s="199">
        <f t="shared" si="7"/>
        <v>5.4236021311863329E-2</v>
      </c>
      <c r="M57" s="199">
        <f t="shared" si="7"/>
        <v>5.4236021311863329E-2</v>
      </c>
      <c r="N57" s="199">
        <f t="shared" si="7"/>
        <v>5.4236021311863322E-2</v>
      </c>
      <c r="O57" s="199">
        <f t="shared" si="7"/>
        <v>5.4236021311863343E-2</v>
      </c>
      <c r="P57" s="199">
        <f t="shared" si="7"/>
        <v>5.4236021311863329E-2</v>
      </c>
      <c r="Q57" s="199">
        <f t="shared" si="7"/>
        <v>5.4236021311863329E-2</v>
      </c>
    </row>
    <row r="58" spans="1:17" x14ac:dyDescent="0.25">
      <c r="A58" s="142" t="s">
        <v>288</v>
      </c>
      <c r="B58" s="199">
        <f t="shared" ref="B58:Q58" si="8">IF(B$22=0,0,B$22/B$5)</f>
        <v>1.3559005327965832E-2</v>
      </c>
      <c r="C58" s="199">
        <f t="shared" si="8"/>
        <v>1.3559005327965834E-2</v>
      </c>
      <c r="D58" s="199">
        <f t="shared" si="8"/>
        <v>1.3559005327965831E-2</v>
      </c>
      <c r="E58" s="199">
        <f t="shared" si="8"/>
        <v>1.3559005327965829E-2</v>
      </c>
      <c r="F58" s="199">
        <f t="shared" si="8"/>
        <v>1.3559005327965834E-2</v>
      </c>
      <c r="G58" s="199">
        <f t="shared" si="8"/>
        <v>1.3559005327965834E-2</v>
      </c>
      <c r="H58" s="199">
        <f t="shared" si="8"/>
        <v>1.3559005327965832E-2</v>
      </c>
      <c r="I58" s="199">
        <f t="shared" si="8"/>
        <v>1.3559005327965829E-2</v>
      </c>
      <c r="J58" s="199">
        <f t="shared" si="8"/>
        <v>1.3559005327965831E-2</v>
      </c>
      <c r="K58" s="199">
        <f t="shared" si="8"/>
        <v>1.3559005327965831E-2</v>
      </c>
      <c r="L58" s="199">
        <f t="shared" si="8"/>
        <v>1.3559005327965831E-2</v>
      </c>
      <c r="M58" s="199">
        <f t="shared" si="8"/>
        <v>1.3559005327965832E-2</v>
      </c>
      <c r="N58" s="199">
        <f t="shared" si="8"/>
        <v>1.3559005327965832E-2</v>
      </c>
      <c r="O58" s="199">
        <f t="shared" si="8"/>
        <v>1.3559005327965831E-2</v>
      </c>
      <c r="P58" s="199">
        <f t="shared" si="8"/>
        <v>1.3559005327965832E-2</v>
      </c>
      <c r="Q58" s="199">
        <f t="shared" si="8"/>
        <v>1.3559005327965832E-2</v>
      </c>
    </row>
    <row r="59" spans="1:17" x14ac:dyDescent="0.25">
      <c r="A59" s="127" t="s">
        <v>282</v>
      </c>
      <c r="B59" s="200">
        <f t="shared" ref="B59:Q59" si="9">IF(B$23=0,0,B$23/B$5)</f>
        <v>6.7795026639829156E-2</v>
      </c>
      <c r="C59" s="200">
        <f t="shared" si="9"/>
        <v>6.7795026639829156E-2</v>
      </c>
      <c r="D59" s="200">
        <f t="shared" si="9"/>
        <v>6.7795026639829156E-2</v>
      </c>
      <c r="E59" s="200">
        <f t="shared" si="9"/>
        <v>6.7795026639829142E-2</v>
      </c>
      <c r="F59" s="200">
        <f t="shared" si="9"/>
        <v>6.7795026639829156E-2</v>
      </c>
      <c r="G59" s="200">
        <f t="shared" si="9"/>
        <v>6.7795026639829156E-2</v>
      </c>
      <c r="H59" s="200">
        <f t="shared" si="9"/>
        <v>6.7795026639829156E-2</v>
      </c>
      <c r="I59" s="200">
        <f t="shared" si="9"/>
        <v>6.7795026639829142E-2</v>
      </c>
      <c r="J59" s="200">
        <f t="shared" si="9"/>
        <v>6.7795026639829156E-2</v>
      </c>
      <c r="K59" s="200">
        <f t="shared" si="9"/>
        <v>6.7795026639829156E-2</v>
      </c>
      <c r="L59" s="200">
        <f t="shared" si="9"/>
        <v>6.7795026639829156E-2</v>
      </c>
      <c r="M59" s="200">
        <f t="shared" si="9"/>
        <v>6.7795026639829156E-2</v>
      </c>
      <c r="N59" s="200">
        <f t="shared" si="9"/>
        <v>6.7795026639829156E-2</v>
      </c>
      <c r="O59" s="200">
        <f t="shared" si="9"/>
        <v>6.7795026639829156E-2</v>
      </c>
      <c r="P59" s="200">
        <f t="shared" si="9"/>
        <v>6.7795026639829156E-2</v>
      </c>
      <c r="Q59" s="200">
        <f t="shared" si="9"/>
        <v>6.7795026639829156E-2</v>
      </c>
    </row>
    <row r="60" spans="1:17" x14ac:dyDescent="0.25">
      <c r="A60" s="142" t="s">
        <v>287</v>
      </c>
      <c r="B60" s="199">
        <f t="shared" ref="B60:Q60" si="10">IF(B$24=0,0,B$24/B$5)</f>
        <v>4.7456518647880405E-2</v>
      </c>
      <c r="C60" s="199">
        <f t="shared" si="10"/>
        <v>4.7456518647880405E-2</v>
      </c>
      <c r="D60" s="199">
        <f t="shared" si="10"/>
        <v>4.7456518647880405E-2</v>
      </c>
      <c r="E60" s="199">
        <f t="shared" si="10"/>
        <v>4.7456518647880405E-2</v>
      </c>
      <c r="F60" s="199">
        <f t="shared" si="10"/>
        <v>4.7456518647880405E-2</v>
      </c>
      <c r="G60" s="199">
        <f t="shared" si="10"/>
        <v>4.7456518647880405E-2</v>
      </c>
      <c r="H60" s="199">
        <f t="shared" si="10"/>
        <v>4.7456518647880412E-2</v>
      </c>
      <c r="I60" s="199">
        <f t="shared" si="10"/>
        <v>4.7456518647880391E-2</v>
      </c>
      <c r="J60" s="199">
        <f t="shared" si="10"/>
        <v>4.7456518647880405E-2</v>
      </c>
      <c r="K60" s="199">
        <f t="shared" si="10"/>
        <v>4.7456518647880405E-2</v>
      </c>
      <c r="L60" s="199">
        <f t="shared" si="10"/>
        <v>4.7456518647880398E-2</v>
      </c>
      <c r="M60" s="199">
        <f t="shared" si="10"/>
        <v>4.7456518647880405E-2</v>
      </c>
      <c r="N60" s="199">
        <f t="shared" si="10"/>
        <v>4.7456518647880398E-2</v>
      </c>
      <c r="O60" s="199">
        <f t="shared" si="10"/>
        <v>4.7456518647880405E-2</v>
      </c>
      <c r="P60" s="199">
        <f t="shared" si="10"/>
        <v>4.7456518647880398E-2</v>
      </c>
      <c r="Q60" s="199">
        <f t="shared" si="10"/>
        <v>4.7456518647880412E-2</v>
      </c>
    </row>
    <row r="61" spans="1:17" x14ac:dyDescent="0.25">
      <c r="A61" s="142" t="s">
        <v>286</v>
      </c>
      <c r="B61" s="199">
        <f t="shared" ref="B61:Q61" si="11">IF(B$25=0,0,B$25/B$5)</f>
        <v>2.0338507991948751E-2</v>
      </c>
      <c r="C61" s="199">
        <f t="shared" si="11"/>
        <v>2.0338507991948751E-2</v>
      </c>
      <c r="D61" s="199">
        <f t="shared" si="11"/>
        <v>2.0338507991948751E-2</v>
      </c>
      <c r="E61" s="199">
        <f t="shared" si="11"/>
        <v>2.0338507991948748E-2</v>
      </c>
      <c r="F61" s="199">
        <f t="shared" si="11"/>
        <v>2.0338507991948751E-2</v>
      </c>
      <c r="G61" s="199">
        <f t="shared" si="11"/>
        <v>2.0338507991948751E-2</v>
      </c>
      <c r="H61" s="199">
        <f t="shared" si="11"/>
        <v>2.0338507991948754E-2</v>
      </c>
      <c r="I61" s="199">
        <f t="shared" si="11"/>
        <v>2.0338507991948748E-2</v>
      </c>
      <c r="J61" s="199">
        <f t="shared" si="11"/>
        <v>2.0338507991948754E-2</v>
      </c>
      <c r="K61" s="199">
        <f t="shared" si="11"/>
        <v>2.0338507991948751E-2</v>
      </c>
      <c r="L61" s="199">
        <f t="shared" si="11"/>
        <v>2.0338507991948751E-2</v>
      </c>
      <c r="M61" s="199">
        <f t="shared" si="11"/>
        <v>2.0338507991948751E-2</v>
      </c>
      <c r="N61" s="199">
        <f t="shared" si="11"/>
        <v>2.0338507991948751E-2</v>
      </c>
      <c r="O61" s="199">
        <f t="shared" si="11"/>
        <v>2.0338507991948751E-2</v>
      </c>
      <c r="P61" s="199">
        <f t="shared" si="11"/>
        <v>2.0338507991948751E-2</v>
      </c>
      <c r="Q61" s="199">
        <f t="shared" si="11"/>
        <v>2.0338507991948751E-2</v>
      </c>
    </row>
    <row r="62" spans="1:17" x14ac:dyDescent="0.25">
      <c r="A62" s="127" t="s">
        <v>281</v>
      </c>
      <c r="B62" s="200">
        <f t="shared" ref="B62:Q62" si="12">IF(B$26=0,0,B$26/B$5)</f>
        <v>0.29829811721524824</v>
      </c>
      <c r="C62" s="200">
        <f t="shared" si="12"/>
        <v>0.29829811721524829</v>
      </c>
      <c r="D62" s="200">
        <f t="shared" si="12"/>
        <v>0.29829811721524818</v>
      </c>
      <c r="E62" s="200">
        <f t="shared" si="12"/>
        <v>0.29829811721524818</v>
      </c>
      <c r="F62" s="200">
        <f t="shared" si="12"/>
        <v>0.29829811721524824</v>
      </c>
      <c r="G62" s="200">
        <f t="shared" si="12"/>
        <v>0.29829811721524824</v>
      </c>
      <c r="H62" s="200">
        <f t="shared" si="12"/>
        <v>0.29829811721524824</v>
      </c>
      <c r="I62" s="200">
        <f t="shared" si="12"/>
        <v>0.29829811721524818</v>
      </c>
      <c r="J62" s="200">
        <f t="shared" si="12"/>
        <v>0.29829811721524835</v>
      </c>
      <c r="K62" s="200">
        <f t="shared" si="12"/>
        <v>0.29829811721524824</v>
      </c>
      <c r="L62" s="200">
        <f t="shared" si="12"/>
        <v>0.29829811721524829</v>
      </c>
      <c r="M62" s="200">
        <f t="shared" si="12"/>
        <v>0.29829811721524824</v>
      </c>
      <c r="N62" s="200">
        <f t="shared" si="12"/>
        <v>0.29829811721524824</v>
      </c>
      <c r="O62" s="200">
        <f t="shared" si="12"/>
        <v>0.29829811721524824</v>
      </c>
      <c r="P62" s="200">
        <f t="shared" si="12"/>
        <v>0.29829811721524829</v>
      </c>
      <c r="Q62" s="200">
        <f t="shared" si="12"/>
        <v>0.29829811721524824</v>
      </c>
    </row>
    <row r="63" spans="1:17" x14ac:dyDescent="0.25">
      <c r="A63" s="142" t="s">
        <v>285</v>
      </c>
      <c r="B63" s="199">
        <f t="shared" ref="B63:Q63" si="13">IF(B$27=0,0,B$27/B$5)</f>
        <v>0.22347979445468549</v>
      </c>
      <c r="C63" s="199">
        <f t="shared" si="13"/>
        <v>0.22347979445468541</v>
      </c>
      <c r="D63" s="199">
        <f t="shared" si="13"/>
        <v>0.22347979445468538</v>
      </c>
      <c r="E63" s="199">
        <f t="shared" si="13"/>
        <v>0.2234797944546853</v>
      </c>
      <c r="F63" s="199">
        <f t="shared" si="13"/>
        <v>0.22347979445468535</v>
      </c>
      <c r="G63" s="199">
        <f t="shared" si="13"/>
        <v>0.22347979445468533</v>
      </c>
      <c r="H63" s="199">
        <f t="shared" si="13"/>
        <v>0.22347979445468549</v>
      </c>
      <c r="I63" s="199">
        <f t="shared" si="13"/>
        <v>0.22347979445468516</v>
      </c>
      <c r="J63" s="199">
        <f t="shared" si="13"/>
        <v>0.21681332733760111</v>
      </c>
      <c r="K63" s="199">
        <f t="shared" si="13"/>
        <v>0.22347979445468535</v>
      </c>
      <c r="L63" s="199">
        <f t="shared" si="13"/>
        <v>0.22347979445468544</v>
      </c>
      <c r="M63" s="199">
        <f t="shared" si="13"/>
        <v>0.21503358811939116</v>
      </c>
      <c r="N63" s="199">
        <f t="shared" si="13"/>
        <v>0.21211650457222755</v>
      </c>
      <c r="O63" s="199">
        <f t="shared" si="13"/>
        <v>0.21119389406736488</v>
      </c>
      <c r="P63" s="199">
        <f t="shared" si="13"/>
        <v>0.20293624927543705</v>
      </c>
      <c r="Q63" s="199">
        <f t="shared" si="13"/>
        <v>0.19240118184905691</v>
      </c>
    </row>
    <row r="64" spans="1:17" x14ac:dyDescent="0.25">
      <c r="A64" s="142" t="s">
        <v>284</v>
      </c>
      <c r="B64" s="199">
        <f t="shared" ref="B64:Q64" si="14">IF(B$33=0,0,B$33/B$5)</f>
        <v>7.4818322760562744E-2</v>
      </c>
      <c r="C64" s="199">
        <f t="shared" si="14"/>
        <v>7.4818322760562841E-2</v>
      </c>
      <c r="D64" s="199">
        <f t="shared" si="14"/>
        <v>7.4818322760562841E-2</v>
      </c>
      <c r="E64" s="199">
        <f t="shared" si="14"/>
        <v>7.4818322760562855E-2</v>
      </c>
      <c r="F64" s="199">
        <f t="shared" si="14"/>
        <v>7.4818322760562897E-2</v>
      </c>
      <c r="G64" s="199">
        <f t="shared" si="14"/>
        <v>7.4818322760562925E-2</v>
      </c>
      <c r="H64" s="199">
        <f t="shared" si="14"/>
        <v>7.48183227605628E-2</v>
      </c>
      <c r="I64" s="199">
        <f t="shared" si="14"/>
        <v>7.4818322760563008E-2</v>
      </c>
      <c r="J64" s="199">
        <f t="shared" si="14"/>
        <v>8.1484789877647179E-2</v>
      </c>
      <c r="K64" s="199">
        <f t="shared" si="14"/>
        <v>7.4818322760562869E-2</v>
      </c>
      <c r="L64" s="199">
        <f t="shared" si="14"/>
        <v>7.4818322760562855E-2</v>
      </c>
      <c r="M64" s="199">
        <f t="shared" si="14"/>
        <v>8.3264529095857062E-2</v>
      </c>
      <c r="N64" s="199">
        <f t="shared" si="14"/>
        <v>8.6181612643020683E-2</v>
      </c>
      <c r="O64" s="199">
        <f t="shared" si="14"/>
        <v>8.7104223147883353E-2</v>
      </c>
      <c r="P64" s="199">
        <f t="shared" si="14"/>
        <v>9.5361867939811232E-2</v>
      </c>
      <c r="Q64" s="199">
        <f t="shared" si="14"/>
        <v>0.10589693536619134</v>
      </c>
    </row>
    <row r="65" spans="1:17" x14ac:dyDescent="0.25">
      <c r="A65" s="127" t="s">
        <v>280</v>
      </c>
      <c r="B65" s="200">
        <f t="shared" ref="B65:Q65" si="15">IF(B$34=0,0,B$34/B$5)</f>
        <v>0.34753199925965927</v>
      </c>
      <c r="C65" s="200">
        <f t="shared" si="15"/>
        <v>0.3390351623276589</v>
      </c>
      <c r="D65" s="200">
        <f t="shared" si="15"/>
        <v>0.31143559925922137</v>
      </c>
      <c r="E65" s="200">
        <f t="shared" si="15"/>
        <v>0.30910783361379829</v>
      </c>
      <c r="F65" s="200">
        <f t="shared" si="15"/>
        <v>0.281532988684283</v>
      </c>
      <c r="G65" s="200">
        <f t="shared" si="15"/>
        <v>0.26752064644210227</v>
      </c>
      <c r="H65" s="200">
        <f t="shared" si="15"/>
        <v>0.25338549234684549</v>
      </c>
      <c r="I65" s="200">
        <f t="shared" si="15"/>
        <v>0.20986825697929651</v>
      </c>
      <c r="J65" s="200">
        <f t="shared" si="15"/>
        <v>0.20892152530812375</v>
      </c>
      <c r="K65" s="200">
        <f t="shared" si="15"/>
        <v>0.23948363782069598</v>
      </c>
      <c r="L65" s="200">
        <f t="shared" si="15"/>
        <v>0.24012815031803253</v>
      </c>
      <c r="M65" s="200">
        <f t="shared" si="15"/>
        <v>0.20186805582459078</v>
      </c>
      <c r="N65" s="200">
        <f t="shared" si="15"/>
        <v>0.17907701734685641</v>
      </c>
      <c r="O65" s="200">
        <f t="shared" si="15"/>
        <v>0.13676990893199759</v>
      </c>
      <c r="P65" s="200">
        <f t="shared" si="15"/>
        <v>0.12003885978952311</v>
      </c>
      <c r="Q65" s="200">
        <f t="shared" si="15"/>
        <v>0.12023174963035085</v>
      </c>
    </row>
    <row r="66" spans="1:17" x14ac:dyDescent="0.25">
      <c r="A66" s="127" t="s">
        <v>279</v>
      </c>
      <c r="B66" s="200">
        <f t="shared" ref="B66:Q66" si="16">IF(B$45=0,0,B$45/B$5)</f>
        <v>1.8221399497162682E-2</v>
      </c>
      <c r="C66" s="200">
        <f t="shared" si="16"/>
        <v>2.8295108744282364E-2</v>
      </c>
      <c r="D66" s="200">
        <f t="shared" si="16"/>
        <v>5.4236021311863315E-2</v>
      </c>
      <c r="E66" s="200">
        <f t="shared" si="16"/>
        <v>5.4236021311863301E-2</v>
      </c>
      <c r="F66" s="200">
        <f t="shared" si="16"/>
        <v>5.4236021311863308E-2</v>
      </c>
      <c r="G66" s="200">
        <f t="shared" si="16"/>
        <v>5.4236021311863308E-2</v>
      </c>
      <c r="H66" s="200">
        <f t="shared" si="16"/>
        <v>5.4236021311863315E-2</v>
      </c>
      <c r="I66" s="200">
        <f t="shared" si="16"/>
        <v>5.4236021311863294E-2</v>
      </c>
      <c r="J66" s="200">
        <f t="shared" si="16"/>
        <v>5.4236021311863308E-2</v>
      </c>
      <c r="K66" s="200">
        <f t="shared" si="16"/>
        <v>5.4236021311863301E-2</v>
      </c>
      <c r="L66" s="200">
        <f t="shared" si="16"/>
        <v>5.4236021311863315E-2</v>
      </c>
      <c r="M66" s="200">
        <f t="shared" si="16"/>
        <v>5.4236021311863315E-2</v>
      </c>
      <c r="N66" s="200">
        <f t="shared" si="16"/>
        <v>5.4236021311863308E-2</v>
      </c>
      <c r="O66" s="200">
        <f t="shared" si="16"/>
        <v>5.4236021311863308E-2</v>
      </c>
      <c r="P66" s="200">
        <f t="shared" si="16"/>
        <v>5.4236021311863308E-2</v>
      </c>
      <c r="Q66" s="200">
        <f t="shared" si="16"/>
        <v>5.4236021311863301E-2</v>
      </c>
    </row>
    <row r="67" spans="1:17" x14ac:dyDescent="0.25">
      <c r="A67" s="72" t="s">
        <v>278</v>
      </c>
      <c r="B67" s="71">
        <f t="shared" ref="B67:Q67" si="17">IF(B$46=0,0,B$46/B$5)</f>
        <v>2.8813656286983721E-2</v>
      </c>
      <c r="C67" s="71">
        <f t="shared" si="17"/>
        <v>2.7236783971864423E-2</v>
      </c>
      <c r="D67" s="71">
        <f t="shared" si="17"/>
        <v>2.8895434472721016E-2</v>
      </c>
      <c r="E67" s="71">
        <f t="shared" si="17"/>
        <v>3.1223200118144154E-2</v>
      </c>
      <c r="F67" s="71">
        <f t="shared" si="17"/>
        <v>5.8798045047659502E-2</v>
      </c>
      <c r="G67" s="71">
        <f t="shared" si="17"/>
        <v>7.2810387289840156E-2</v>
      </c>
      <c r="H67" s="71">
        <f t="shared" si="17"/>
        <v>8.6945541385096886E-2</v>
      </c>
      <c r="I67" s="71">
        <f t="shared" si="17"/>
        <v>0.13046277675264586</v>
      </c>
      <c r="J67" s="71">
        <f t="shared" si="17"/>
        <v>0.13140950842381871</v>
      </c>
      <c r="K67" s="71">
        <f t="shared" si="17"/>
        <v>0.10084739591124658</v>
      </c>
      <c r="L67" s="71">
        <f t="shared" si="17"/>
        <v>0.10020288341390987</v>
      </c>
      <c r="M67" s="71">
        <f t="shared" si="17"/>
        <v>0.13846297790735174</v>
      </c>
      <c r="N67" s="71">
        <f t="shared" si="17"/>
        <v>0.16125401638508594</v>
      </c>
      <c r="O67" s="71">
        <f t="shared" si="17"/>
        <v>0.20356112479994487</v>
      </c>
      <c r="P67" s="71">
        <f t="shared" si="17"/>
        <v>0.22029217394241926</v>
      </c>
      <c r="Q67" s="71">
        <f t="shared" si="17"/>
        <v>0.22009928410159155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 t="shared" ref="B71:Q71" si="18">SUM(B$72:B$82)</f>
        <v>37.372973491356042</v>
      </c>
      <c r="C71" s="230">
        <f t="shared" si="18"/>
        <v>36.747538266719864</v>
      </c>
      <c r="D71" s="230">
        <f t="shared" si="18"/>
        <v>36.612243917505893</v>
      </c>
      <c r="E71" s="230">
        <f t="shared" si="18"/>
        <v>36.129689682635622</v>
      </c>
      <c r="F71" s="230">
        <f t="shared" si="18"/>
        <v>35.353267982936941</v>
      </c>
      <c r="G71" s="230">
        <f t="shared" si="18"/>
        <v>35.200978973931669</v>
      </c>
      <c r="H71" s="230">
        <f t="shared" si="18"/>
        <v>34.423510411682514</v>
      </c>
      <c r="I71" s="230">
        <f t="shared" si="18"/>
        <v>34.712616957305109</v>
      </c>
      <c r="J71" s="230">
        <f t="shared" si="18"/>
        <v>33.808600678021406</v>
      </c>
      <c r="K71" s="230">
        <f t="shared" si="18"/>
        <v>33.722831819508514</v>
      </c>
      <c r="L71" s="230">
        <f t="shared" si="18"/>
        <v>33.72694398350081</v>
      </c>
      <c r="M71" s="230">
        <f t="shared" si="18"/>
        <v>32.945003740149076</v>
      </c>
      <c r="N71" s="230">
        <f t="shared" si="18"/>
        <v>32.653104519336118</v>
      </c>
      <c r="O71" s="230">
        <f t="shared" si="18"/>
        <v>32.178106922715848</v>
      </c>
      <c r="P71" s="230">
        <f t="shared" si="18"/>
        <v>31.084413737707706</v>
      </c>
      <c r="Q71" s="230">
        <f t="shared" si="18"/>
        <v>30.278343535877475</v>
      </c>
    </row>
    <row r="72" spans="1:17" x14ac:dyDescent="0.25">
      <c r="A72" s="132" t="s">
        <v>83</v>
      </c>
      <c r="B72" s="275">
        <f>IF(B$6=0,0,B$6/TRE!B$5*1000)</f>
        <v>1.3428756569051468</v>
      </c>
      <c r="C72" s="275">
        <f>IF(C$6=0,0,C$6/TRE!C$5*1000)</f>
        <v>1.3204026862080418</v>
      </c>
      <c r="D72" s="275">
        <f>IF(D$6=0,0,D$6/TRE!D$5*1000)</f>
        <v>1.3155413259494508</v>
      </c>
      <c r="E72" s="275">
        <f>IF(E$6=0,0,E$6/TRE!E$5*1000)</f>
        <v>1.2982023166438714</v>
      </c>
      <c r="F72" s="275">
        <f>IF(F$6=0,0,F$6/TRE!F$5*1000)</f>
        <v>1.2703041404321385</v>
      </c>
      <c r="G72" s="275">
        <f>IF(G$6=0,0,G$6/TRE!G$5*1000)</f>
        <v>1.2648321326173284</v>
      </c>
      <c r="H72" s="275">
        <f>IF(H$6=0,0,H$6/TRE!H$5*1000)</f>
        <v>1.236896340821289</v>
      </c>
      <c r="I72" s="275">
        <f>IF(I$6=0,0,I$6/TRE!I$5*1000)</f>
        <v>1.24728443965582</v>
      </c>
      <c r="J72" s="275">
        <f>IF(J$6=0,0,J$6/TRE!J$5*1000)</f>
        <v>1.2148015692420746</v>
      </c>
      <c r="K72" s="275">
        <f>IF(K$6=0,0,K$6/TRE!K$5*1000)</f>
        <v>1.2117197456284374</v>
      </c>
      <c r="L72" s="275">
        <f>IF(L$6=0,0,L$6/TRE!L$5*1000)</f>
        <v>1.2118675028017796</v>
      </c>
      <c r="M72" s="275">
        <f>IF(M$6=0,0,M$6/TRE!M$5*1000)</f>
        <v>1.1837710357600439</v>
      </c>
      <c r="N72" s="275">
        <f>IF(N$6=0,0,N$6/TRE!N$5*1000)</f>
        <v>1.1732825912698039</v>
      </c>
      <c r="O72" s="275">
        <f>IF(O$6=0,0,O$6/TRE!O$5*1000)</f>
        <v>1.1562151050624958</v>
      </c>
      <c r="P72" s="275">
        <f>IF(P$6=0,0,P$6/TRE!P$5*1000)</f>
        <v>1.1169168149596176</v>
      </c>
      <c r="Q72" s="275">
        <f>IF(Q$6=0,0,Q$6/TRE!Q$5*1000)</f>
        <v>1.0879533167235247</v>
      </c>
    </row>
    <row r="73" spans="1:17" x14ac:dyDescent="0.25">
      <c r="A73" s="76" t="s">
        <v>82</v>
      </c>
      <c r="B73" s="274">
        <f>IF(B$7=0,0,B$7/TRE!B$5*1000)</f>
        <v>1.171854224440211</v>
      </c>
      <c r="C73" s="274">
        <f>IF(C$7=0,0,C$7/TRE!C$5*1000)</f>
        <v>1.1522432906119688</v>
      </c>
      <c r="D73" s="274">
        <f>IF(D$7=0,0,D$7/TRE!D$5*1000)</f>
        <v>1.1480010470905662</v>
      </c>
      <c r="E73" s="274">
        <f>IF(E$7=0,0,E$7/TRE!E$5*1000)</f>
        <v>1.1328702409002305</v>
      </c>
      <c r="F73" s="274">
        <f>IF(F$7=0,0,F$7/TRE!F$5*1000)</f>
        <v>1.1085250265985271</v>
      </c>
      <c r="G73" s="274">
        <f>IF(G$7=0,0,G$7/TRE!G$5*1000)</f>
        <v>1.1037499043145076</v>
      </c>
      <c r="H73" s="274">
        <f>IF(H$7=0,0,H$7/TRE!H$5*1000)</f>
        <v>1.0793718649473203</v>
      </c>
      <c r="I73" s="274">
        <f>IF(I$7=0,0,I$7/TRE!I$5*1000)</f>
        <v>1.0884369912980374</v>
      </c>
      <c r="J73" s="274">
        <f>IF(J$7=0,0,J$7/TRE!J$5*1000)</f>
        <v>1.0600909648282317</v>
      </c>
      <c r="K73" s="274">
        <f>IF(K$7=0,0,K$7/TRE!K$5*1000)</f>
        <v>1.0574016257207348</v>
      </c>
      <c r="L73" s="274">
        <f>IF(L$7=0,0,L$7/TRE!L$5*1000)</f>
        <v>1.0575305653339313</v>
      </c>
      <c r="M73" s="274">
        <f>IF(M$7=0,0,M$7/TRE!M$5*1000)</f>
        <v>1.0330123134575191</v>
      </c>
      <c r="N73" s="274">
        <f>IF(N$7=0,0,N$7/TRE!N$5*1000)</f>
        <v>1.0238596209349513</v>
      </c>
      <c r="O73" s="274">
        <f>IF(O$7=0,0,O$7/TRE!O$5*1000)</f>
        <v>1.0089657581191611</v>
      </c>
      <c r="P73" s="274">
        <f>IF(P$7=0,0,P$7/TRE!P$5*1000)</f>
        <v>0.9746722872132485</v>
      </c>
      <c r="Q73" s="274">
        <f>IF(Q$7=0,0,Q$7/TRE!Q$5*1000)</f>
        <v>0.94939742457946308</v>
      </c>
    </row>
    <row r="74" spans="1:17" x14ac:dyDescent="0.25">
      <c r="A74" s="76" t="s">
        <v>81</v>
      </c>
      <c r="B74" s="274">
        <f>IF(B$8=0,0,B$8/TRE!B$5*1000)</f>
        <v>1.8013271886144988</v>
      </c>
      <c r="C74" s="274">
        <f>IF(C$8=0,0,C$8/TRE!C$5*1000)</f>
        <v>1.7711820497719888</v>
      </c>
      <c r="D74" s="274">
        <f>IF(D$8=0,0,D$8/TRE!D$5*1000)</f>
        <v>1.7646610436293713</v>
      </c>
      <c r="E74" s="274">
        <f>IF(E$8=0,0,E$8/TRE!E$5*1000)</f>
        <v>1.7414025768270456</v>
      </c>
      <c r="F74" s="274">
        <f>IF(F$8=0,0,F$8/TRE!F$5*1000)</f>
        <v>1.7039800924260926</v>
      </c>
      <c r="G74" s="274">
        <f>IF(G$8=0,0,G$8/TRE!G$5*1000)</f>
        <v>1.6966399664788805</v>
      </c>
      <c r="H74" s="274">
        <f>IF(H$8=0,0,H$8/TRE!H$5*1000)</f>
        <v>1.6591670247072996</v>
      </c>
      <c r="I74" s="274">
        <f>IF(I$8=0,0,I$8/TRE!I$5*1000)</f>
        <v>1.6731015723867035</v>
      </c>
      <c r="J74" s="274">
        <f>IF(J$8=0,0,J$8/TRE!J$5*1000)</f>
        <v>1.6295292004104545</v>
      </c>
      <c r="K74" s="274">
        <f>IF(K$8=0,0,K$8/TRE!K$5*1000)</f>
        <v>1.6253952564840652</v>
      </c>
      <c r="L74" s="274">
        <f>IF(L$8=0,0,L$8/TRE!L$5*1000)</f>
        <v>1.6255934572722659</v>
      </c>
      <c r="M74" s="274">
        <f>IF(M$8=0,0,M$8/TRE!M$5*1000)</f>
        <v>1.5879049864700401</v>
      </c>
      <c r="N74" s="274">
        <f>IF(N$8=0,0,N$8/TRE!N$5*1000)</f>
        <v>1.573835835592672</v>
      </c>
      <c r="O74" s="274">
        <f>IF(O$8=0,0,O$8/TRE!O$5*1000)</f>
        <v>1.5509415886172062</v>
      </c>
      <c r="P74" s="274">
        <f>IF(P$8=0,0,P$8/TRE!P$5*1000)</f>
        <v>1.4982270442255696</v>
      </c>
      <c r="Q74" s="274">
        <f>IF(Q$8=0,0,Q$8/TRE!Q$5*1000)</f>
        <v>1.4593755417936156</v>
      </c>
    </row>
    <row r="75" spans="1:17" x14ac:dyDescent="0.25">
      <c r="A75" s="76" t="s">
        <v>80</v>
      </c>
      <c r="B75" s="274">
        <f>IF(B$9=0,0,B$9/TRE!B$5*1000)</f>
        <v>0.962029903048782</v>
      </c>
      <c r="C75" s="274">
        <f>IF(C$9=0,0,C$9/TRE!C$5*1000)</f>
        <v>0.94593037089196264</v>
      </c>
      <c r="D75" s="274">
        <f>IF(D$9=0,0,D$9/TRE!D$5*1000)</f>
        <v>0.94244771491096457</v>
      </c>
      <c r="E75" s="274">
        <f>IF(E$9=0,0,E$9/TRE!E$5*1000)</f>
        <v>0.93002612892462599</v>
      </c>
      <c r="F75" s="274">
        <f>IF(F$9=0,0,F$9/TRE!F$5*1000)</f>
        <v>0.91004000465600576</v>
      </c>
      <c r="G75" s="274">
        <f>IF(G$9=0,0,G$9/TRE!G$5*1000)</f>
        <v>0.90611988359305029</v>
      </c>
      <c r="H75" s="274">
        <f>IF(H$9=0,0,H$9/TRE!H$5*1000)</f>
        <v>0.8861068116939943</v>
      </c>
      <c r="I75" s="274">
        <f>IF(I$9=0,0,I$9/TRE!I$5*1000)</f>
        <v>0.89354879760181605</v>
      </c>
      <c r="J75" s="274">
        <f>IF(J$9=0,0,J$9/TRE!J$5*1000)</f>
        <v>0.87027821963415786</v>
      </c>
      <c r="K75" s="274">
        <f>IF(K$9=0,0,K$9/TRE!K$5*1000)</f>
        <v>0.86807041546629193</v>
      </c>
      <c r="L75" s="274">
        <f>IF(L$9=0,0,L$9/TRE!L$5*1000)</f>
        <v>0.86817626802115344</v>
      </c>
      <c r="M75" s="274">
        <f>IF(M$9=0,0,M$9/TRE!M$5*1000)</f>
        <v>0.84804808912001262</v>
      </c>
      <c r="N75" s="274">
        <f>IF(N$9=0,0,N$9/TRE!N$5*1000)</f>
        <v>0.84053421604904455</v>
      </c>
      <c r="O75" s="274">
        <f>IF(O$9=0,0,O$9/TRE!O$5*1000)</f>
        <v>0.82830714795314642</v>
      </c>
      <c r="P75" s="274">
        <f>IF(P$9=0,0,P$9/TRE!P$5*1000)</f>
        <v>0.80015403487580872</v>
      </c>
      <c r="Q75" s="274">
        <f>IF(Q$9=0,0,Q$9/TRE!Q$5*1000)</f>
        <v>0.7794047188414126</v>
      </c>
    </row>
    <row r="76" spans="1:17" x14ac:dyDescent="0.25">
      <c r="A76" s="129" t="s">
        <v>79</v>
      </c>
      <c r="B76" s="273">
        <f>IF(B$10=0,0,B$10/TRE!B$5*1000)</f>
        <v>1.1330513355137177</v>
      </c>
      <c r="C76" s="273">
        <f>IF(C$10=0,0,C$10/TRE!C$5*1000)</f>
        <v>1.1140897664880351</v>
      </c>
      <c r="D76" s="273">
        <f>IF(D$10=0,0,D$10/TRE!D$5*1000)</f>
        <v>1.1099879937698489</v>
      </c>
      <c r="E76" s="273">
        <f>IF(E$10=0,0,E$10/TRE!E$5*1000)</f>
        <v>1.0953582046682664</v>
      </c>
      <c r="F76" s="273">
        <f>IF(F$10=0,0,F$10/TRE!F$5*1000)</f>
        <v>1.0718191184896169</v>
      </c>
      <c r="G76" s="273">
        <f>IF(G$10=0,0,G$10/TRE!G$5*1000)</f>
        <v>1.0672021118958708</v>
      </c>
      <c r="H76" s="273">
        <f>IF(H$10=0,0,H$10/TRE!H$5*1000)</f>
        <v>1.0436312875679625</v>
      </c>
      <c r="I76" s="273">
        <f>IF(I$10=0,0,I$10/TRE!I$5*1000)</f>
        <v>1.0523962459595979</v>
      </c>
      <c r="J76" s="273">
        <f>IF(J$10=0,0,J$10/TRE!J$5*1000)</f>
        <v>1.0249888240480003</v>
      </c>
      <c r="K76" s="273">
        <f>IF(K$10=0,0,K$10/TRE!K$5*1000)</f>
        <v>1.0223885353739941</v>
      </c>
      <c r="L76" s="273">
        <f>IF(L$10=0,0,L$10/TRE!L$5*1000)</f>
        <v>1.0225132054890014</v>
      </c>
      <c r="M76" s="273">
        <f>IF(M$10=0,0,M$10/TRE!M$5*1000)</f>
        <v>0.99880681142253713</v>
      </c>
      <c r="N76" s="273">
        <f>IF(N$10=0,0,N$10/TRE!N$5*1000)</f>
        <v>0.98995718638389707</v>
      </c>
      <c r="O76" s="273">
        <f>IF(O$10=0,0,O$10/TRE!O$5*1000)</f>
        <v>0.97555649489648066</v>
      </c>
      <c r="P76" s="273">
        <f>IF(P$10=0,0,P$10/TRE!P$5*1000)</f>
        <v>0.94239856262217725</v>
      </c>
      <c r="Q76" s="273">
        <f>IF(Q$10=0,0,Q$10/TRE!Q$5*1000)</f>
        <v>0.91796061098547377</v>
      </c>
    </row>
    <row r="77" spans="1:17" x14ac:dyDescent="0.25">
      <c r="A77" s="127" t="s">
        <v>283</v>
      </c>
      <c r="B77" s="296">
        <f>IF(B$15=0,0,B$15/TRE!B$5*1000)</f>
        <v>2.533701733456112</v>
      </c>
      <c r="C77" s="296">
        <f>IF(C$15=0,0,C$15/TRE!C$5*1000)</f>
        <v>2.4913003357404149</v>
      </c>
      <c r="D77" s="296">
        <f>IF(D$15=0,0,D$15/TRE!D$5*1000)</f>
        <v>2.4821280517312352</v>
      </c>
      <c r="E77" s="296">
        <f>IF(E$15=0,0,E$15/TRE!E$5*1000)</f>
        <v>2.4494132745230424</v>
      </c>
      <c r="F77" s="296">
        <f>IF(F$15=0,0,F$15/TRE!F$5*1000)</f>
        <v>2.3967757447082292</v>
      </c>
      <c r="G77" s="296">
        <f>IF(G$15=0,0,G$15/TRE!G$5*1000)</f>
        <v>2.3864513072857636</v>
      </c>
      <c r="H77" s="296">
        <f>IF(H$15=0,0,H$15/TRE!H$5*1000)</f>
        <v>2.3337428053964531</v>
      </c>
      <c r="I77" s="296">
        <f>IF(I$15=0,0,I$15/TRE!I$5*1000)</f>
        <v>2.3533427913586853</v>
      </c>
      <c r="J77" s="296">
        <f>IF(J$15=0,0,J$15/TRE!J$5*1000)</f>
        <v>2.2920549836218074</v>
      </c>
      <c r="K77" s="296">
        <f>IF(K$15=0,0,K$15/TRE!K$5*1000)</f>
        <v>2.2862402815740577</v>
      </c>
      <c r="L77" s="296">
        <f>IF(L$15=0,0,L$15/TRE!L$5*1000)</f>
        <v>2.2865190658414636</v>
      </c>
      <c r="M77" s="296">
        <f>IF(M$15=0,0,M$15/TRE!M$5*1000)</f>
        <v>2.2335074062126776</v>
      </c>
      <c r="N77" s="296">
        <f>IF(N$15=0,0,N$15/TRE!N$5*1000)</f>
        <v>2.2137180907615179</v>
      </c>
      <c r="O77" s="296">
        <f>IF(O$15=0,0,O$15/TRE!O$5*1000)</f>
        <v>2.1815156160447926</v>
      </c>
      <c r="P77" s="296">
        <f>IF(P$15=0,0,P$15/TRE!P$5*1000)</f>
        <v>2.1073686574313655</v>
      </c>
      <c r="Q77" s="296">
        <f>IF(Q$15=0,0,Q$15/TRE!Q$5*1000)</f>
        <v>2.0527211066247126</v>
      </c>
    </row>
    <row r="78" spans="1:17" x14ac:dyDescent="0.25">
      <c r="A78" s="127" t="s">
        <v>282</v>
      </c>
      <c r="B78" s="296">
        <f>IF(B$23=0,0,B$23/TRE!B$5*1000)</f>
        <v>2.533701733456112</v>
      </c>
      <c r="C78" s="296">
        <f>IF(C$23=0,0,C$23/TRE!C$5*1000)</f>
        <v>2.4913003357404144</v>
      </c>
      <c r="D78" s="296">
        <f>IF(D$23=0,0,D$23/TRE!D$5*1000)</f>
        <v>2.4821280517312352</v>
      </c>
      <c r="E78" s="296">
        <f>IF(E$23=0,0,E$23/TRE!E$5*1000)</f>
        <v>2.4494132745230424</v>
      </c>
      <c r="F78" s="296">
        <f>IF(F$23=0,0,F$23/TRE!F$5*1000)</f>
        <v>2.3967757447082292</v>
      </c>
      <c r="G78" s="296">
        <f>IF(G$23=0,0,G$23/TRE!G$5*1000)</f>
        <v>2.3864513072857636</v>
      </c>
      <c r="H78" s="296">
        <f>IF(H$23=0,0,H$23/TRE!H$5*1000)</f>
        <v>2.3337428053964526</v>
      </c>
      <c r="I78" s="296">
        <f>IF(I$23=0,0,I$23/TRE!I$5*1000)</f>
        <v>2.3533427913586853</v>
      </c>
      <c r="J78" s="296">
        <f>IF(J$23=0,0,J$23/TRE!J$5*1000)</f>
        <v>2.2920549836218069</v>
      </c>
      <c r="K78" s="296">
        <f>IF(K$23=0,0,K$23/TRE!K$5*1000)</f>
        <v>2.2862402815740577</v>
      </c>
      <c r="L78" s="296">
        <f>IF(L$23=0,0,L$23/TRE!L$5*1000)</f>
        <v>2.2865190658414631</v>
      </c>
      <c r="M78" s="296">
        <f>IF(M$23=0,0,M$23/TRE!M$5*1000)</f>
        <v>2.2335074062126776</v>
      </c>
      <c r="N78" s="296">
        <f>IF(N$23=0,0,N$23/TRE!N$5*1000)</f>
        <v>2.2137180907615179</v>
      </c>
      <c r="O78" s="296">
        <f>IF(O$23=0,0,O$23/TRE!O$5*1000)</f>
        <v>2.1815156160447922</v>
      </c>
      <c r="P78" s="296">
        <f>IF(P$23=0,0,P$23/TRE!P$5*1000)</f>
        <v>2.1073686574313655</v>
      </c>
      <c r="Q78" s="296">
        <f>IF(Q$23=0,0,Q$23/TRE!Q$5*1000)</f>
        <v>2.0527211066247126</v>
      </c>
    </row>
    <row r="79" spans="1:17" x14ac:dyDescent="0.25">
      <c r="A79" s="127" t="s">
        <v>281</v>
      </c>
      <c r="B79" s="296">
        <f>IF(B$26=0,0,B$26/TRE!B$5*1000)</f>
        <v>11.148287627206891</v>
      </c>
      <c r="C79" s="296">
        <f>IF(C$26=0,0,C$26/TRE!C$5*1000)</f>
        <v>10.961721477257823</v>
      </c>
      <c r="D79" s="296">
        <f>IF(D$26=0,0,D$26/TRE!D$5*1000)</f>
        <v>10.921363427617433</v>
      </c>
      <c r="E79" s="296">
        <f>IF(E$26=0,0,E$26/TRE!E$5*1000)</f>
        <v>10.777418407901383</v>
      </c>
      <c r="F79" s="296">
        <f>IF(F$26=0,0,F$26/TRE!F$5*1000)</f>
        <v>10.545813276716206</v>
      </c>
      <c r="G79" s="296">
        <f>IF(G$26=0,0,G$26/TRE!G$5*1000)</f>
        <v>10.500385752057356</v>
      </c>
      <c r="H79" s="296">
        <f>IF(H$26=0,0,H$26/TRE!H$5*1000)</f>
        <v>10.268468343744388</v>
      </c>
      <c r="I79" s="296">
        <f>IF(I$26=0,0,I$26/TRE!I$5*1000)</f>
        <v>10.354708281978212</v>
      </c>
      <c r="J79" s="296">
        <f>IF(J$26=0,0,J$26/TRE!J$5*1000)</f>
        <v>10.085041927935951</v>
      </c>
      <c r="K79" s="296">
        <f>IF(K$26=0,0,K$26/TRE!K$5*1000)</f>
        <v>10.059457238925852</v>
      </c>
      <c r="L79" s="296">
        <f>IF(L$26=0,0,L$26/TRE!L$5*1000)</f>
        <v>10.060683889702439</v>
      </c>
      <c r="M79" s="296">
        <f>IF(M$26=0,0,M$26/TRE!M$5*1000)</f>
        <v>9.8274325873357817</v>
      </c>
      <c r="N79" s="296">
        <f>IF(N$26=0,0,N$26/TRE!N$5*1000)</f>
        <v>9.7403595993506791</v>
      </c>
      <c r="O79" s="296">
        <f>IF(O$26=0,0,O$26/TRE!O$5*1000)</f>
        <v>9.5986687105970816</v>
      </c>
      <c r="P79" s="296">
        <f>IF(P$26=0,0,P$26/TRE!P$5*1000)</f>
        <v>9.2724220926980081</v>
      </c>
      <c r="Q79" s="296">
        <f>IF(Q$26=0,0,Q$26/TRE!Q$5*1000)</f>
        <v>9.0319728691487349</v>
      </c>
    </row>
    <row r="80" spans="1:17" x14ac:dyDescent="0.25">
      <c r="A80" s="127" t="s">
        <v>280</v>
      </c>
      <c r="B80" s="296">
        <f>IF(B$34=0,0,B$34/TRE!B$5*1000)</f>
        <v>12.988304195729215</v>
      </c>
      <c r="C80" s="296">
        <f>IF(C$34=0,0,C$34/TRE!C$5*1000)</f>
        <v>12.458707601399224</v>
      </c>
      <c r="D80" s="296">
        <f>IF(D$34=0,0,D$34/TRE!D$5*1000)</f>
        <v>11.402356124673233</v>
      </c>
      <c r="E80" s="296">
        <f>IF(E$34=0,0,E$34/TRE!E$5*1000)</f>
        <v>11.167970106938297</v>
      </c>
      <c r="F80" s="296">
        <f>IF(F$34=0,0,F$34/TRE!F$5*1000)</f>
        <v>9.9531111949926103</v>
      </c>
      <c r="G80" s="296">
        <f>IF(G$34=0,0,G$34/TRE!G$5*1000)</f>
        <v>9.4169886505010503</v>
      </c>
      <c r="H80" s="296">
        <f>IF(H$34=0,0,H$34/TRE!H$5*1000)</f>
        <v>8.7224181339709368</v>
      </c>
      <c r="I80" s="296">
        <f>IF(I$34=0,0,I$34/TRE!I$5*1000)</f>
        <v>7.2850764160195958</v>
      </c>
      <c r="J80" s="296">
        <f>IF(J$34=0,0,J$34/TRE!J$5*1000)</f>
        <v>7.063344422185498</v>
      </c>
      <c r="K80" s="296">
        <f>IF(K$34=0,0,K$34/TRE!K$5*1000)</f>
        <v>8.0760664417514185</v>
      </c>
      <c r="L80" s="296">
        <f>IF(L$34=0,0,L$34/TRE!L$5*1000)</f>
        <v>8.0987886746379463</v>
      </c>
      <c r="M80" s="296">
        <f>IF(M$34=0,0,M$34/TRE!M$5*1000)</f>
        <v>6.6505438541577657</v>
      </c>
      <c r="N80" s="296">
        <f>IF(N$34=0,0,N$34/TRE!N$5*1000)</f>
        <v>5.8474205644378703</v>
      </c>
      <c r="O80" s="296">
        <f>IF(O$34=0,0,O$34/TRE!O$5*1000)</f>
        <v>4.4009967534239269</v>
      </c>
      <c r="P80" s="296">
        <f>IF(P$34=0,0,P$34/TRE!P$5*1000)</f>
        <v>3.7313375823002217</v>
      </c>
      <c r="Q80" s="296">
        <f>IF(Q$34=0,0,Q$34/TRE!Q$5*1000)</f>
        <v>3.6404182192273726</v>
      </c>
    </row>
    <row r="81" spans="1:17" x14ac:dyDescent="0.25">
      <c r="A81" s="127" t="s">
        <v>279</v>
      </c>
      <c r="B81" s="296">
        <f>IF(B$45=0,0,B$45/TRE!B$5*1000)</f>
        <v>0.68098788038286928</v>
      </c>
      <c r="C81" s="296">
        <f>IF(C$45=0,0,C$45/TRE!C$5*1000)</f>
        <v>1.0397755913415159</v>
      </c>
      <c r="D81" s="296">
        <f>IF(D$45=0,0,D$45/TRE!D$5*1000)</f>
        <v>1.9857024413849877</v>
      </c>
      <c r="E81" s="296">
        <f>IF(E$45=0,0,E$45/TRE!E$5*1000)</f>
        <v>1.959530619618433</v>
      </c>
      <c r="F81" s="296">
        <f>IF(F$45=0,0,F$45/TRE!F$5*1000)</f>
        <v>1.9174205957665826</v>
      </c>
      <c r="G81" s="296">
        <f>IF(G$45=0,0,G$45/TRE!G$5*1000)</f>
        <v>1.9091610458286101</v>
      </c>
      <c r="H81" s="296">
        <f>IF(H$45=0,0,H$45/TRE!H$5*1000)</f>
        <v>1.8669942443171614</v>
      </c>
      <c r="I81" s="296">
        <f>IF(I$45=0,0,I$45/TRE!I$5*1000)</f>
        <v>1.8826742330869473</v>
      </c>
      <c r="J81" s="296">
        <f>IF(J$45=0,0,J$45/TRE!J$5*1000)</f>
        <v>1.8336439868974448</v>
      </c>
      <c r="K81" s="296">
        <f>IF(K$45=0,0,K$45/TRE!K$5*1000)</f>
        <v>1.8289922252592454</v>
      </c>
      <c r="L81" s="296">
        <f>IF(L$45=0,0,L$45/TRE!L$5*1000)</f>
        <v>1.8292152526731704</v>
      </c>
      <c r="M81" s="296">
        <f>IF(M$45=0,0,M$45/TRE!M$5*1000)</f>
        <v>1.7868059249701418</v>
      </c>
      <c r="N81" s="296">
        <f>IF(N$45=0,0,N$45/TRE!N$5*1000)</f>
        <v>1.770974472609214</v>
      </c>
      <c r="O81" s="296">
        <f>IF(O$45=0,0,O$45/TRE!O$5*1000)</f>
        <v>1.745212492835833</v>
      </c>
      <c r="P81" s="296">
        <f>IF(P$45=0,0,P$45/TRE!P$5*1000)</f>
        <v>1.6858949259450919</v>
      </c>
      <c r="Q81" s="296">
        <f>IF(Q$45=0,0,Q$45/TRE!Q$5*1000)</f>
        <v>1.6421768852997694</v>
      </c>
    </row>
    <row r="82" spans="1:17" x14ac:dyDescent="0.25">
      <c r="A82" s="72" t="s">
        <v>278</v>
      </c>
      <c r="B82" s="295">
        <f>IF(B$46=0,0,B$46/TRE!B$5*1000)</f>
        <v>1.076852012602487</v>
      </c>
      <c r="C82" s="295">
        <f>IF(C$46=0,0,C$46/TRE!C$5*1000)</f>
        <v>1.0008847612684699</v>
      </c>
      <c r="D82" s="295">
        <f>IF(D$46=0,0,D$46/TRE!D$5*1000)</f>
        <v>1.0579266950175703</v>
      </c>
      <c r="E82" s="295">
        <f>IF(E$46=0,0,E$46/TRE!E$5*1000)</f>
        <v>1.1280845311673802</v>
      </c>
      <c r="F82" s="295">
        <f>IF(F$46=0,0,F$46/TRE!F$5*1000)</f>
        <v>2.0787030434427045</v>
      </c>
      <c r="G82" s="295">
        <f>IF(G$46=0,0,G$46/TRE!G$5*1000)</f>
        <v>2.5629969120734848</v>
      </c>
      <c r="H82" s="295">
        <f>IF(H$46=0,0,H$46/TRE!H$5*1000)</f>
        <v>2.9929707491192552</v>
      </c>
      <c r="I82" s="295">
        <f>IF(I$46=0,0,I$46/TRE!I$5*1000)</f>
        <v>4.5287043966010065</v>
      </c>
      <c r="J82" s="295">
        <f>IF(J$46=0,0,J$46/TRE!J$5*1000)</f>
        <v>4.4427715955959757</v>
      </c>
      <c r="K82" s="295">
        <f>IF(K$46=0,0,K$46/TRE!K$5*1000)</f>
        <v>3.4008597717503584</v>
      </c>
      <c r="L82" s="295">
        <f>IF(L$46=0,0,L$46/TRE!L$5*1000)</f>
        <v>3.3795370358862011</v>
      </c>
      <c r="M82" s="295">
        <f>IF(M$46=0,0,M$46/TRE!M$5*1000)</f>
        <v>4.5616633250298824</v>
      </c>
      <c r="N82" s="295">
        <f>IF(N$46=0,0,N$46/TRE!N$5*1000)</f>
        <v>5.2654442511849506</v>
      </c>
      <c r="O82" s="295">
        <f>IF(O$46=0,0,O$46/TRE!O$5*1000)</f>
        <v>6.5502116391209313</v>
      </c>
      <c r="P82" s="295">
        <f>IF(P$46=0,0,P$46/TRE!P$5*1000)</f>
        <v>6.8476530780052327</v>
      </c>
      <c r="Q82" s="295">
        <f>IF(Q$46=0,0,Q$46/TRE!Q$5*1000)</f>
        <v>6.6642417360286847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189.8475527460042</v>
      </c>
      <c r="C5" s="96">
        <v>178.70502099831253</v>
      </c>
      <c r="D5" s="96">
        <v>155.22337557773764</v>
      </c>
      <c r="E5" s="96">
        <v>180.4969727039165</v>
      </c>
      <c r="F5" s="96">
        <v>191.14439834641973</v>
      </c>
      <c r="G5" s="96">
        <v>205.64161859414546</v>
      </c>
      <c r="H5" s="96">
        <v>214.92993546910631</v>
      </c>
      <c r="I5" s="96">
        <v>217.15659540169816</v>
      </c>
      <c r="J5" s="96">
        <v>226.75066697304257</v>
      </c>
      <c r="K5" s="96">
        <v>171.79291736915064</v>
      </c>
      <c r="L5" s="96">
        <v>180.74270949760319</v>
      </c>
      <c r="M5" s="96">
        <v>183.66240306977775</v>
      </c>
      <c r="N5" s="96">
        <v>183.64608847250662</v>
      </c>
      <c r="O5" s="96">
        <v>215.45311612512211</v>
      </c>
      <c r="P5" s="96">
        <v>213.41363854397335</v>
      </c>
      <c r="Q5" s="96">
        <v>217.23898575560963</v>
      </c>
    </row>
    <row r="6" spans="1:17" x14ac:dyDescent="0.25">
      <c r="A6" s="132" t="s">
        <v>83</v>
      </c>
      <c r="B6" s="160">
        <v>6.1051718352960966</v>
      </c>
      <c r="C6" s="160">
        <v>5.6506738583729179</v>
      </c>
      <c r="D6" s="160">
        <v>4.8901108814894991</v>
      </c>
      <c r="E6" s="160">
        <v>5.6469276033096376</v>
      </c>
      <c r="F6" s="160">
        <v>5.977290584940647</v>
      </c>
      <c r="G6" s="160">
        <v>6.4499708133028868</v>
      </c>
      <c r="H6" s="160">
        <v>6.74941371856365</v>
      </c>
      <c r="I6" s="160">
        <v>6.8766095396364122</v>
      </c>
      <c r="J6" s="160">
        <v>7.1285672428987272</v>
      </c>
      <c r="K6" s="160">
        <v>5.3871091258040309</v>
      </c>
      <c r="L6" s="160">
        <v>5.668449231486008</v>
      </c>
      <c r="M6" s="160">
        <v>5.7763019444429835</v>
      </c>
      <c r="N6" s="160">
        <v>5.8022651307837654</v>
      </c>
      <c r="O6" s="160">
        <v>6.8875315162475657</v>
      </c>
      <c r="P6" s="160">
        <v>6.8387101831145785</v>
      </c>
      <c r="Q6" s="160">
        <v>6.9348549857132351</v>
      </c>
    </row>
    <row r="7" spans="1:17" x14ac:dyDescent="0.25">
      <c r="A7" s="76" t="s">
        <v>82</v>
      </c>
      <c r="B7" s="159">
        <v>1.3500276441993257</v>
      </c>
      <c r="C7" s="159">
        <v>1.2495251768434337</v>
      </c>
      <c r="D7" s="159">
        <v>1.0813430074225872</v>
      </c>
      <c r="E7" s="159">
        <v>1.2486967729861642</v>
      </c>
      <c r="F7" s="159">
        <v>1.3217494519039803</v>
      </c>
      <c r="G7" s="159">
        <v>1.426272533705907</v>
      </c>
      <c r="H7" s="159">
        <v>1.4924879017360491</v>
      </c>
      <c r="I7" s="159">
        <v>1.5206145260649662</v>
      </c>
      <c r="J7" s="159">
        <v>1.5763295614070634</v>
      </c>
      <c r="K7" s="159">
        <v>1.1912434962285021</v>
      </c>
      <c r="L7" s="159">
        <v>1.2534558188852993</v>
      </c>
      <c r="M7" s="159">
        <v>1.2773051302432572</v>
      </c>
      <c r="N7" s="159">
        <v>1.2830463313490004</v>
      </c>
      <c r="O7" s="159">
        <v>1.5230296866455597</v>
      </c>
      <c r="P7" s="159">
        <v>1.5122338972502232</v>
      </c>
      <c r="Q7" s="159">
        <v>1.5334942556571507</v>
      </c>
    </row>
    <row r="8" spans="1:17" x14ac:dyDescent="0.25">
      <c r="A8" s="76" t="s">
        <v>81</v>
      </c>
      <c r="B8" s="159">
        <v>11.255097229508078</v>
      </c>
      <c r="C8" s="159">
        <v>10.417214355956329</v>
      </c>
      <c r="D8" s="159">
        <v>9.0150899792930073</v>
      </c>
      <c r="E8" s="159">
        <v>10.410308004076107</v>
      </c>
      <c r="F8" s="159">
        <v>11.019343683922274</v>
      </c>
      <c r="G8" s="159">
        <v>11.890746172207038</v>
      </c>
      <c r="H8" s="159">
        <v>12.442779612758477</v>
      </c>
      <c r="I8" s="159">
        <v>12.677269545553566</v>
      </c>
      <c r="J8" s="159">
        <v>13.141762359915665</v>
      </c>
      <c r="K8" s="159">
        <v>9.9313235782091596</v>
      </c>
      <c r="L8" s="159">
        <v>10.449983876303317</v>
      </c>
      <c r="M8" s="159">
        <v>10.648814114590646</v>
      </c>
      <c r="N8" s="159">
        <v>10.696678154217492</v>
      </c>
      <c r="O8" s="159">
        <v>12.697404590399687</v>
      </c>
      <c r="P8" s="159">
        <v>12.607400759858962</v>
      </c>
      <c r="Q8" s="159">
        <v>12.784647057023548</v>
      </c>
    </row>
    <row r="9" spans="1:17" x14ac:dyDescent="0.25">
      <c r="A9" s="76" t="s">
        <v>80</v>
      </c>
      <c r="B9" s="159">
        <v>4.3266552984549627</v>
      </c>
      <c r="C9" s="159">
        <v>4.0045585363912028</v>
      </c>
      <c r="D9" s="159">
        <v>3.465557518480995</v>
      </c>
      <c r="E9" s="159">
        <v>4.0019036145059257</v>
      </c>
      <c r="F9" s="159">
        <v>4.2360275316450853</v>
      </c>
      <c r="G9" s="159">
        <v>4.5710098171058826</v>
      </c>
      <c r="H9" s="159">
        <v>4.7832210811920133</v>
      </c>
      <c r="I9" s="159">
        <v>4.8733630932487646</v>
      </c>
      <c r="J9" s="159">
        <v>5.0519222167617182</v>
      </c>
      <c r="K9" s="159">
        <v>3.81777366326736</v>
      </c>
      <c r="L9" s="159">
        <v>4.0171557104489644</v>
      </c>
      <c r="M9" s="159">
        <v>4.0935895151897626</v>
      </c>
      <c r="N9" s="159">
        <v>4.1119892852169837</v>
      </c>
      <c r="O9" s="159">
        <v>4.8811033549889906</v>
      </c>
      <c r="P9" s="159">
        <v>4.8465043157848422</v>
      </c>
      <c r="Q9" s="159">
        <v>4.9146408778349766</v>
      </c>
    </row>
    <row r="10" spans="1:17" x14ac:dyDescent="0.25">
      <c r="A10" s="129" t="s">
        <v>79</v>
      </c>
      <c r="B10" s="158">
        <v>7.7689378059759875</v>
      </c>
      <c r="C10" s="158">
        <v>7.1905811911393087</v>
      </c>
      <c r="D10" s="158">
        <v>6.222751517488744</v>
      </c>
      <c r="E10" s="158">
        <v>7.1858140161314417</v>
      </c>
      <c r="F10" s="158">
        <v>7.6062066810601978</v>
      </c>
      <c r="G10" s="158">
        <v>8.2077005284619009</v>
      </c>
      <c r="H10" s="158">
        <v>8.5887468560954936</v>
      </c>
      <c r="I10" s="158">
        <v>8.7506057602759384</v>
      </c>
      <c r="J10" s="158">
        <v>9.0712263388917318</v>
      </c>
      <c r="K10" s="158">
        <v>6.8551904649785156</v>
      </c>
      <c r="L10" s="158">
        <v>7.2132006639271573</v>
      </c>
      <c r="M10" s="158">
        <v>7.3504451251435201</v>
      </c>
      <c r="N10" s="158">
        <v>7.3834837332888883</v>
      </c>
      <c r="O10" s="158">
        <v>8.7645041662994707</v>
      </c>
      <c r="P10" s="158">
        <v>8.7023781670733378</v>
      </c>
      <c r="Q10" s="158">
        <v>8.8247241078441547</v>
      </c>
    </row>
    <row r="11" spans="1:17" x14ac:dyDescent="0.25">
      <c r="A11" s="92" t="s">
        <v>125</v>
      </c>
      <c r="B11" s="91">
        <v>1.269434934613217</v>
      </c>
      <c r="C11" s="91">
        <v>1.1749321711886502</v>
      </c>
      <c r="D11" s="91">
        <v>1.0167899863532561</v>
      </c>
      <c r="E11" s="91">
        <v>1.1741532206235232</v>
      </c>
      <c r="F11" s="91">
        <v>1.2428448678529826</v>
      </c>
      <c r="G11" s="91">
        <v>1.3411282267774538</v>
      </c>
      <c r="H11" s="91">
        <v>1.4033907306209108</v>
      </c>
      <c r="I11" s="91">
        <v>1.429838277579881</v>
      </c>
      <c r="J11" s="91">
        <v>1.4822272879459719</v>
      </c>
      <c r="K11" s="91">
        <v>1.1201297367803962</v>
      </c>
      <c r="L11" s="91">
        <v>1.1786281653742825</v>
      </c>
      <c r="M11" s="91">
        <v>1.2010537424610503</v>
      </c>
      <c r="N11" s="91">
        <v>1.2064522106195246</v>
      </c>
      <c r="O11" s="91">
        <v>1.4321092601237415</v>
      </c>
      <c r="P11" s="91">
        <v>1.4219579478420621</v>
      </c>
      <c r="Q11" s="91">
        <v>1.441949124911742</v>
      </c>
    </row>
    <row r="12" spans="1:17" x14ac:dyDescent="0.25">
      <c r="A12" s="92" t="s">
        <v>26</v>
      </c>
      <c r="B12" s="91">
        <v>2.1125006836294311</v>
      </c>
      <c r="C12" s="91">
        <v>1.9552361032276837</v>
      </c>
      <c r="D12" s="91">
        <v>1.6920674567170917</v>
      </c>
      <c r="E12" s="91">
        <v>1.953939830723693</v>
      </c>
      <c r="F12" s="91">
        <v>2.0682514411695467</v>
      </c>
      <c r="G12" s="91">
        <v>2.2318074118271558</v>
      </c>
      <c r="H12" s="91">
        <v>2.3354201125236731</v>
      </c>
      <c r="I12" s="91">
        <v>2.3794321839640808</v>
      </c>
      <c r="J12" s="91">
        <v>2.4666141396479753</v>
      </c>
      <c r="K12" s="91">
        <v>1.8640379039381163</v>
      </c>
      <c r="L12" s="91">
        <v>1.961386706169943</v>
      </c>
      <c r="M12" s="91">
        <v>1.9987057097949816</v>
      </c>
      <c r="N12" s="91">
        <v>2.0076894452857679</v>
      </c>
      <c r="O12" s="91">
        <v>2.3832113868563334</v>
      </c>
      <c r="P12" s="91">
        <v>2.3663183161285155</v>
      </c>
      <c r="Q12" s="91">
        <v>2.3995861694660503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4.3870021877333398</v>
      </c>
      <c r="C14" s="157">
        <v>4.0604129167229752</v>
      </c>
      <c r="D14" s="157">
        <v>3.5138940744183964</v>
      </c>
      <c r="E14" s="157">
        <v>4.0577209647842256</v>
      </c>
      <c r="F14" s="157">
        <v>4.2951103720376684</v>
      </c>
      <c r="G14" s="157">
        <v>4.6347648898572915</v>
      </c>
      <c r="H14" s="157">
        <v>4.8499360129509101</v>
      </c>
      <c r="I14" s="157">
        <v>4.9413352987319765</v>
      </c>
      <c r="J14" s="157">
        <v>5.1223849112977851</v>
      </c>
      <c r="K14" s="157">
        <v>3.8710228242600033</v>
      </c>
      <c r="L14" s="157">
        <v>4.0731857923829322</v>
      </c>
      <c r="M14" s="157">
        <v>4.1506856728874881</v>
      </c>
      <c r="N14" s="157">
        <v>4.1693420773835959</v>
      </c>
      <c r="O14" s="157">
        <v>4.949183519319396</v>
      </c>
      <c r="P14" s="157">
        <v>4.9141019031027602</v>
      </c>
      <c r="Q14" s="157">
        <v>4.9831888134663629</v>
      </c>
    </row>
    <row r="15" spans="1:17" x14ac:dyDescent="0.25">
      <c r="A15" s="156" t="s">
        <v>283</v>
      </c>
      <c r="B15" s="204">
        <v>11.955217190430131</v>
      </c>
      <c r="C15" s="204">
        <v>11.168275316698395</v>
      </c>
      <c r="D15" s="204">
        <v>9.7539762636264342</v>
      </c>
      <c r="E15" s="204">
        <v>11.180670315519162</v>
      </c>
      <c r="F15" s="204">
        <v>12.02999371024881</v>
      </c>
      <c r="G15" s="204">
        <v>13.127083852263427</v>
      </c>
      <c r="H15" s="204">
        <v>13.713099857695145</v>
      </c>
      <c r="I15" s="204">
        <v>13.966493237268285</v>
      </c>
      <c r="J15" s="204">
        <v>14.599703887971144</v>
      </c>
      <c r="K15" s="204">
        <v>11.20209078475192</v>
      </c>
      <c r="L15" s="204">
        <v>11.732765366349575</v>
      </c>
      <c r="M15" s="204">
        <v>11.84794072295365</v>
      </c>
      <c r="N15" s="204">
        <v>11.912554393835565</v>
      </c>
      <c r="O15" s="204">
        <v>14.181512420755995</v>
      </c>
      <c r="P15" s="204">
        <v>14.127918268275698</v>
      </c>
      <c r="Q15" s="204">
        <v>14.360419620323729</v>
      </c>
    </row>
    <row r="16" spans="1:17" x14ac:dyDescent="0.25">
      <c r="A16" s="152" t="s">
        <v>289</v>
      </c>
      <c r="B16" s="264">
        <v>8.8862866732220311</v>
      </c>
      <c r="C16" s="264">
        <v>8.3278105575423353</v>
      </c>
      <c r="D16" s="264">
        <v>7.2958291513745674</v>
      </c>
      <c r="E16" s="264">
        <v>8.3420887132666444</v>
      </c>
      <c r="F16" s="264">
        <v>9.0253461784147859</v>
      </c>
      <c r="G16" s="264">
        <v>9.8848307596300788</v>
      </c>
      <c r="H16" s="264">
        <v>10.320323652050739</v>
      </c>
      <c r="I16" s="264">
        <v>10.509778595903729</v>
      </c>
      <c r="J16" s="264">
        <v>11.016335860682705</v>
      </c>
      <c r="K16" s="264">
        <v>8.4941140001953865</v>
      </c>
      <c r="L16" s="264">
        <v>8.8833653328927742</v>
      </c>
      <c r="M16" s="264">
        <v>8.9443255926761882</v>
      </c>
      <c r="N16" s="264">
        <v>8.9958881624532125</v>
      </c>
      <c r="O16" s="264">
        <v>10.719307551067903</v>
      </c>
      <c r="P16" s="264">
        <v>10.69025476829589</v>
      </c>
      <c r="Q16" s="264">
        <v>10.874426322800776</v>
      </c>
    </row>
    <row r="17" spans="1:17" x14ac:dyDescent="0.25">
      <c r="A17" s="154" t="s">
        <v>33</v>
      </c>
      <c r="B17" s="83">
        <v>4.130182371580597</v>
      </c>
      <c r="C17" s="83">
        <v>3.3149653672992656</v>
      </c>
      <c r="D17" s="83">
        <v>2.4624084385496152</v>
      </c>
      <c r="E17" s="83">
        <v>3.43313350824792</v>
      </c>
      <c r="F17" s="83">
        <v>2.7534291625098648</v>
      </c>
      <c r="G17" s="83">
        <v>1.9378757903085666</v>
      </c>
      <c r="H17" s="83">
        <v>2.2160733172510843</v>
      </c>
      <c r="I17" s="83">
        <v>2.2396261888683209</v>
      </c>
      <c r="J17" s="83">
        <v>2.0729035972629273</v>
      </c>
      <c r="K17" s="83">
        <v>0.81846952427071284</v>
      </c>
      <c r="L17" s="83">
        <v>1.1518720822598156</v>
      </c>
      <c r="M17" s="83">
        <v>1.6584600756914243</v>
      </c>
      <c r="N17" s="83">
        <v>1.6400424501799034</v>
      </c>
      <c r="O17" s="83">
        <v>1.5677578414192506</v>
      </c>
      <c r="P17" s="83">
        <v>1.3586045819005677</v>
      </c>
      <c r="Q17" s="83">
        <v>1.229534119655233</v>
      </c>
    </row>
    <row r="18" spans="1:17" x14ac:dyDescent="0.25">
      <c r="A18" s="154" t="s">
        <v>30</v>
      </c>
      <c r="B18" s="83">
        <v>0.26026088840594785</v>
      </c>
      <c r="C18" s="83">
        <v>0.34700190547575077</v>
      </c>
      <c r="D18" s="83">
        <v>0.34846171786633906</v>
      </c>
      <c r="E18" s="83">
        <v>0.3477567289693449</v>
      </c>
      <c r="F18" s="83">
        <v>0.35698148005623032</v>
      </c>
      <c r="G18" s="83">
        <v>0.26945775207045602</v>
      </c>
      <c r="H18" s="83">
        <v>0.36679394572104712</v>
      </c>
      <c r="I18" s="83">
        <v>0.27417117346828801</v>
      </c>
      <c r="J18" s="83">
        <v>0.28842266220595725</v>
      </c>
      <c r="K18" s="83">
        <v>0.18757027783937449</v>
      </c>
      <c r="L18" s="83">
        <v>0.18746837761647919</v>
      </c>
      <c r="M18" s="83">
        <v>0.19850220074285035</v>
      </c>
      <c r="N18" s="83">
        <v>0.20342038627773448</v>
      </c>
      <c r="O18" s="83">
        <v>0.3143566229206472</v>
      </c>
      <c r="P18" s="83">
        <v>0.33667508144152586</v>
      </c>
      <c r="Q18" s="83">
        <v>0.35902964599490772</v>
      </c>
    </row>
    <row r="19" spans="1:17" x14ac:dyDescent="0.25">
      <c r="A19" s="154" t="s">
        <v>125</v>
      </c>
      <c r="B19" s="83">
        <v>1.3375357848350189</v>
      </c>
      <c r="C19" s="83">
        <v>0.94464865668539311</v>
      </c>
      <c r="D19" s="83">
        <v>0.8951176206070246</v>
      </c>
      <c r="E19" s="83">
        <v>0.70934805660674083</v>
      </c>
      <c r="F19" s="83">
        <v>0.55218296620994933</v>
      </c>
      <c r="G19" s="83">
        <v>1.5486479938236521</v>
      </c>
      <c r="H19" s="83">
        <v>1.3155559209992458</v>
      </c>
      <c r="I19" s="83">
        <v>1.7408673141237874</v>
      </c>
      <c r="J19" s="83">
        <v>0.92533611253300063</v>
      </c>
      <c r="K19" s="83">
        <v>0.61794379103478347</v>
      </c>
      <c r="L19" s="83">
        <v>0.6095291936046745</v>
      </c>
      <c r="M19" s="83">
        <v>0.73970633046677803</v>
      </c>
      <c r="N19" s="83">
        <v>0.66479065566017759</v>
      </c>
      <c r="O19" s="83">
        <v>1.1451005075274185</v>
      </c>
      <c r="P19" s="83">
        <v>1.027445434891733</v>
      </c>
      <c r="Q19" s="83">
        <v>0.97557087714644808</v>
      </c>
    </row>
    <row r="20" spans="1:17" x14ac:dyDescent="0.25">
      <c r="A20" s="154" t="s">
        <v>29</v>
      </c>
      <c r="B20" s="83">
        <v>0.23658427148971831</v>
      </c>
      <c r="C20" s="83">
        <v>0.31001759086376146</v>
      </c>
      <c r="D20" s="83">
        <v>0.16008503398006912</v>
      </c>
      <c r="E20" s="83">
        <v>0.15710738163857593</v>
      </c>
      <c r="F20" s="83">
        <v>0.16330713244776782</v>
      </c>
      <c r="G20" s="83">
        <v>0.13291334446756745</v>
      </c>
      <c r="H20" s="83">
        <v>0.16224902148381731</v>
      </c>
      <c r="I20" s="83">
        <v>6.4867764166121389E-2</v>
      </c>
      <c r="J20" s="83">
        <v>7.4249470063424777E-2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2.9217233569107495</v>
      </c>
      <c r="C21" s="83">
        <v>3.4111770372181649</v>
      </c>
      <c r="D21" s="83">
        <v>3.4297563403715197</v>
      </c>
      <c r="E21" s="83">
        <v>3.6947430378040638</v>
      </c>
      <c r="F21" s="83">
        <v>5.1994454371909731</v>
      </c>
      <c r="G21" s="83">
        <v>5.9959358789598367</v>
      </c>
      <c r="H21" s="83">
        <v>6.2596514465955444</v>
      </c>
      <c r="I21" s="83">
        <v>6.1902461552772126</v>
      </c>
      <c r="J21" s="83">
        <v>7.6554240186173947</v>
      </c>
      <c r="K21" s="83">
        <v>6.8701304070505156</v>
      </c>
      <c r="L21" s="83">
        <v>6.9344956794118042</v>
      </c>
      <c r="M21" s="83">
        <v>6.347656985775135</v>
      </c>
      <c r="N21" s="83">
        <v>6.4876346703353978</v>
      </c>
      <c r="O21" s="83">
        <v>7.6920925792005876</v>
      </c>
      <c r="P21" s="83">
        <v>7.9675296700620644</v>
      </c>
      <c r="Q21" s="83">
        <v>8.3102916800041875</v>
      </c>
    </row>
    <row r="22" spans="1:17" x14ac:dyDescent="0.25">
      <c r="A22" s="152" t="s">
        <v>288</v>
      </c>
      <c r="B22" s="264">
        <v>3.0689305172080998</v>
      </c>
      <c r="C22" s="264">
        <v>2.8404647591560606</v>
      </c>
      <c r="D22" s="264">
        <v>2.4581471122518663</v>
      </c>
      <c r="E22" s="264">
        <v>2.8385816022525181</v>
      </c>
      <c r="F22" s="264">
        <v>3.0046475318340238</v>
      </c>
      <c r="G22" s="264">
        <v>3.2422530926333475</v>
      </c>
      <c r="H22" s="264">
        <v>3.3927762056444064</v>
      </c>
      <c r="I22" s="264">
        <v>3.4567146413645555</v>
      </c>
      <c r="J22" s="264">
        <v>3.5833680272884387</v>
      </c>
      <c r="K22" s="264">
        <v>2.7079767845565339</v>
      </c>
      <c r="L22" s="264">
        <v>2.8494000334568002</v>
      </c>
      <c r="M22" s="264">
        <v>2.9036151302774615</v>
      </c>
      <c r="N22" s="264">
        <v>2.9166662313823521</v>
      </c>
      <c r="O22" s="264">
        <v>3.462204869688092</v>
      </c>
      <c r="P22" s="264">
        <v>3.4376634999798075</v>
      </c>
      <c r="Q22" s="264">
        <v>3.4859932975229517</v>
      </c>
    </row>
    <row r="23" spans="1:17" x14ac:dyDescent="0.25">
      <c r="A23" s="156" t="s">
        <v>282</v>
      </c>
      <c r="B23" s="204">
        <v>11.362349891091895</v>
      </c>
      <c r="C23" s="204">
        <v>10.51648262020875</v>
      </c>
      <c r="D23" s="204">
        <v>9.1009970465515515</v>
      </c>
      <c r="E23" s="204">
        <v>10.509510455958731</v>
      </c>
      <c r="F23" s="204">
        <v>11.124349790480728</v>
      </c>
      <c r="G23" s="204">
        <v>12.004056092963943</v>
      </c>
      <c r="H23" s="204">
        <v>12.561349999469172</v>
      </c>
      <c r="I23" s="204">
        <v>12.798074446004485</v>
      </c>
      <c r="J23" s="204">
        <v>13.266993529603628</v>
      </c>
      <c r="K23" s="204">
        <v>10.025961666631932</v>
      </c>
      <c r="L23" s="204">
        <v>10.549564409584105</v>
      </c>
      <c r="M23" s="204">
        <v>10.75028935138441</v>
      </c>
      <c r="N23" s="204">
        <v>10.798609499522758</v>
      </c>
      <c r="O23" s="204">
        <v>12.81840136277377</v>
      </c>
      <c r="P23" s="204">
        <v>12.727539863020478</v>
      </c>
      <c r="Q23" s="204">
        <v>12.906475184876644</v>
      </c>
    </row>
    <row r="24" spans="1:17" x14ac:dyDescent="0.25">
      <c r="A24" s="152" t="s">
        <v>287</v>
      </c>
      <c r="B24" s="151">
        <v>7.4165820832529086</v>
      </c>
      <c r="C24" s="151">
        <v>6.8644565012938141</v>
      </c>
      <c r="D24" s="151">
        <v>5.9405221879420091</v>
      </c>
      <c r="E24" s="151">
        <v>6.8599055387769194</v>
      </c>
      <c r="F24" s="151">
        <v>7.261231535265555</v>
      </c>
      <c r="G24" s="151">
        <v>7.8354449738639218</v>
      </c>
      <c r="H24" s="151">
        <v>8.1992091636406492</v>
      </c>
      <c r="I24" s="151">
        <v>8.3537270499643412</v>
      </c>
      <c r="J24" s="151">
        <v>8.6598060659470608</v>
      </c>
      <c r="K24" s="151">
        <v>6.5442772293449583</v>
      </c>
      <c r="L24" s="151">
        <v>6.8860500808539324</v>
      </c>
      <c r="M24" s="151">
        <v>7.0170698981705302</v>
      </c>
      <c r="N24" s="151">
        <v>7.0486100591740177</v>
      </c>
      <c r="O24" s="151">
        <v>8.3669951017462232</v>
      </c>
      <c r="P24" s="151">
        <v>8.3076867916178667</v>
      </c>
      <c r="Q24" s="151">
        <v>8.4244838023471331</v>
      </c>
    </row>
    <row r="25" spans="1:17" x14ac:dyDescent="0.25">
      <c r="A25" s="152" t="s">
        <v>286</v>
      </c>
      <c r="B25" s="151">
        <v>3.9457678078389873</v>
      </c>
      <c r="C25" s="151">
        <v>3.6520261189149354</v>
      </c>
      <c r="D25" s="151">
        <v>3.1604748586095432</v>
      </c>
      <c r="E25" s="151">
        <v>3.649604917181811</v>
      </c>
      <c r="F25" s="151">
        <v>3.863118255215173</v>
      </c>
      <c r="G25" s="151">
        <v>4.1686111191000199</v>
      </c>
      <c r="H25" s="151">
        <v>4.3621408358285239</v>
      </c>
      <c r="I25" s="151">
        <v>4.4443473960401443</v>
      </c>
      <c r="J25" s="151">
        <v>4.6071874636565662</v>
      </c>
      <c r="K25" s="151">
        <v>3.4816844372869742</v>
      </c>
      <c r="L25" s="151">
        <v>3.6635143287301726</v>
      </c>
      <c r="M25" s="151">
        <v>3.7332194532138798</v>
      </c>
      <c r="N25" s="151">
        <v>3.7499994403487404</v>
      </c>
      <c r="O25" s="151">
        <v>4.4514062610275476</v>
      </c>
      <c r="P25" s="151">
        <v>4.4198530714026107</v>
      </c>
      <c r="Q25" s="151">
        <v>4.481991382529511</v>
      </c>
    </row>
    <row r="26" spans="1:17" x14ac:dyDescent="0.25">
      <c r="A26" s="156" t="s">
        <v>281</v>
      </c>
      <c r="B26" s="204">
        <v>45.900245179357285</v>
      </c>
      <c r="C26" s="204">
        <v>42.847211070239055</v>
      </c>
      <c r="D26" s="204">
        <v>37.394149044595892</v>
      </c>
      <c r="E26" s="204">
        <v>42.888732775010787</v>
      </c>
      <c r="F26" s="204">
        <v>46.087345013855824</v>
      </c>
      <c r="G26" s="204">
        <v>50.246727800393309</v>
      </c>
      <c r="H26" s="204">
        <v>52.496757093783351</v>
      </c>
      <c r="I26" s="204">
        <v>53.46829514183662</v>
      </c>
      <c r="J26" s="204">
        <v>56.205899063776577</v>
      </c>
      <c r="K26" s="204">
        <v>42.807943761898116</v>
      </c>
      <c r="L26" s="204">
        <v>44.851614673214584</v>
      </c>
      <c r="M26" s="204">
        <v>45.679757394451073</v>
      </c>
      <c r="N26" s="204">
        <v>46.046809263582801</v>
      </c>
      <c r="O26" s="204">
        <v>54.841933171114448</v>
      </c>
      <c r="P26" s="204">
        <v>55.009222491586328</v>
      </c>
      <c r="Q26" s="204">
        <v>56.402312144569095</v>
      </c>
    </row>
    <row r="27" spans="1:17" x14ac:dyDescent="0.25">
      <c r="A27" s="152" t="s">
        <v>285</v>
      </c>
      <c r="B27" s="264">
        <v>31.385132787533841</v>
      </c>
      <c r="C27" s="264">
        <v>29.412672558213089</v>
      </c>
      <c r="D27" s="264">
        <v>25.767857276207614</v>
      </c>
      <c r="E27" s="264">
        <v>29.463101025113545</v>
      </c>
      <c r="F27" s="264">
        <v>31.876271684616114</v>
      </c>
      <c r="G27" s="264">
        <v>34.911852090947875</v>
      </c>
      <c r="H27" s="264">
        <v>36.449952622617303</v>
      </c>
      <c r="I27" s="264">
        <v>37.119081223655854</v>
      </c>
      <c r="J27" s="264">
        <v>37.747529228998211</v>
      </c>
      <c r="K27" s="264">
        <v>30.000033266079775</v>
      </c>
      <c r="L27" s="264">
        <v>31.374815018422503</v>
      </c>
      <c r="M27" s="264">
        <v>30.396199726091211</v>
      </c>
      <c r="N27" s="264">
        <v>30.156705657771859</v>
      </c>
      <c r="O27" s="264">
        <v>35.777787244780086</v>
      </c>
      <c r="P27" s="264">
        <v>34.28570407640489</v>
      </c>
      <c r="Q27" s="264">
        <v>33.065833778730173</v>
      </c>
    </row>
    <row r="28" spans="1:17" x14ac:dyDescent="0.25">
      <c r="A28" s="154" t="s">
        <v>33</v>
      </c>
      <c r="B28" s="83">
        <v>14.587231645295095</v>
      </c>
      <c r="C28" s="83">
        <v>11.707998184695041</v>
      </c>
      <c r="D28" s="83">
        <v>8.6968852866190378</v>
      </c>
      <c r="E28" s="83">
        <v>12.125351679052297</v>
      </c>
      <c r="F28" s="83">
        <v>9.7247301448026278</v>
      </c>
      <c r="G28" s="83">
        <v>6.8443086793337518</v>
      </c>
      <c r="H28" s="83">
        <v>7.8268637830943915</v>
      </c>
      <c r="I28" s="83">
        <v>7.9100492609455832</v>
      </c>
      <c r="J28" s="83">
        <v>7.1028144127160573</v>
      </c>
      <c r="K28" s="83">
        <v>2.8907209103655851</v>
      </c>
      <c r="L28" s="83">
        <v>4.0682525317258724</v>
      </c>
      <c r="M28" s="83">
        <v>5.6360743105933464</v>
      </c>
      <c r="N28" s="83">
        <v>5.4978759788003915</v>
      </c>
      <c r="O28" s="83">
        <v>5.232698682672428</v>
      </c>
      <c r="P28" s="83">
        <v>4.3573063188386465</v>
      </c>
      <c r="Q28" s="83">
        <v>3.7386405148153288</v>
      </c>
    </row>
    <row r="29" spans="1:17" x14ac:dyDescent="0.25">
      <c r="A29" s="154" t="s">
        <v>30</v>
      </c>
      <c r="B29" s="83">
        <v>0.91920538267538177</v>
      </c>
      <c r="C29" s="83">
        <v>1.2255626316560071</v>
      </c>
      <c r="D29" s="83">
        <v>1.2307184866726553</v>
      </c>
      <c r="E29" s="83">
        <v>1.2282285636081007</v>
      </c>
      <c r="F29" s="83">
        <v>1.260809105789604</v>
      </c>
      <c r="G29" s="83">
        <v>0.95168743034656811</v>
      </c>
      <c r="H29" s="83">
        <v>1.2954653743963129</v>
      </c>
      <c r="I29" s="83">
        <v>0.96833458138889661</v>
      </c>
      <c r="J29" s="83">
        <v>0.98828167637675346</v>
      </c>
      <c r="K29" s="83">
        <v>0.66247222191503707</v>
      </c>
      <c r="L29" s="83">
        <v>0.66211232445232227</v>
      </c>
      <c r="M29" s="83">
        <v>0.67458552099097002</v>
      </c>
      <c r="N29" s="83">
        <v>0.68192140709039184</v>
      </c>
      <c r="O29" s="83">
        <v>1.0492267639733879</v>
      </c>
      <c r="P29" s="83">
        <v>1.0797817696952547</v>
      </c>
      <c r="Q29" s="83">
        <v>1.091700310775231</v>
      </c>
    </row>
    <row r="30" spans="1:17" x14ac:dyDescent="0.25">
      <c r="A30" s="154" t="s">
        <v>125</v>
      </c>
      <c r="B30" s="83">
        <v>4.7239909940812792</v>
      </c>
      <c r="C30" s="83">
        <v>3.3363681161646155</v>
      </c>
      <c r="D30" s="83">
        <v>3.1614313623112689</v>
      </c>
      <c r="E30" s="83">
        <v>2.5053190120760993</v>
      </c>
      <c r="F30" s="83">
        <v>1.9502336976970209</v>
      </c>
      <c r="G30" s="83">
        <v>5.4696100536310883</v>
      </c>
      <c r="H30" s="83">
        <v>4.6463611616771052</v>
      </c>
      <c r="I30" s="83">
        <v>6.1485020491063826</v>
      </c>
      <c r="J30" s="83">
        <v>3.1706687592150433</v>
      </c>
      <c r="K30" s="83">
        <v>2.1824918157661322</v>
      </c>
      <c r="L30" s="83">
        <v>2.15277262400368</v>
      </c>
      <c r="M30" s="83">
        <v>2.5138017535869706</v>
      </c>
      <c r="N30" s="83">
        <v>2.2285621791583066</v>
      </c>
      <c r="O30" s="83">
        <v>3.8219970960833347</v>
      </c>
      <c r="P30" s="83">
        <v>3.2952152122532157</v>
      </c>
      <c r="Q30" s="83">
        <v>2.9664152853247883</v>
      </c>
    </row>
    <row r="31" spans="1:17" x14ac:dyDescent="0.25">
      <c r="A31" s="154" t="s">
        <v>29</v>
      </c>
      <c r="B31" s="83">
        <v>0.83558285358067275</v>
      </c>
      <c r="C31" s="83">
        <v>1.0949391589009541</v>
      </c>
      <c r="D31" s="83">
        <v>0.5653981503772042</v>
      </c>
      <c r="E31" s="83">
        <v>0.55488149504416273</v>
      </c>
      <c r="F31" s="83">
        <v>0.57677815554493794</v>
      </c>
      <c r="G31" s="83">
        <v>0.46943150933001637</v>
      </c>
      <c r="H31" s="83">
        <v>0.5730410542867036</v>
      </c>
      <c r="I31" s="83">
        <v>0.22910395161109157</v>
      </c>
      <c r="J31" s="83">
        <v>0.25441617584116244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10.319121911901416</v>
      </c>
      <c r="C32" s="83">
        <v>12.047804466796469</v>
      </c>
      <c r="D32" s="83">
        <v>12.113423990227446</v>
      </c>
      <c r="E32" s="83">
        <v>13.049320275332883</v>
      </c>
      <c r="F32" s="83">
        <v>18.363720580781923</v>
      </c>
      <c r="G32" s="83">
        <v>21.176814418306449</v>
      </c>
      <c r="H32" s="83">
        <v>22.108221249162789</v>
      </c>
      <c r="I32" s="83">
        <v>21.863091380603901</v>
      </c>
      <c r="J32" s="83">
        <v>26.231348204849191</v>
      </c>
      <c r="K32" s="83">
        <v>24.264348318033022</v>
      </c>
      <c r="L32" s="83">
        <v>24.49167753824063</v>
      </c>
      <c r="M32" s="83">
        <v>21.571738140919923</v>
      </c>
      <c r="N32" s="83">
        <v>21.74834609272277</v>
      </c>
      <c r="O32" s="83">
        <v>25.673864702050938</v>
      </c>
      <c r="P32" s="83">
        <v>25.553400775617774</v>
      </c>
      <c r="Q32" s="83">
        <v>25.269077667814823</v>
      </c>
    </row>
    <row r="33" spans="1:17" x14ac:dyDescent="0.25">
      <c r="A33" s="152" t="s">
        <v>284</v>
      </c>
      <c r="B33" s="264">
        <v>14.515112391823443</v>
      </c>
      <c r="C33" s="264">
        <v>13.434538512025963</v>
      </c>
      <c r="D33" s="264">
        <v>11.626291768388281</v>
      </c>
      <c r="E33" s="264">
        <v>13.425631749897242</v>
      </c>
      <c r="F33" s="264">
        <v>14.211073329239706</v>
      </c>
      <c r="G33" s="264">
        <v>15.334875709445432</v>
      </c>
      <c r="H33" s="264">
        <v>16.046804471166048</v>
      </c>
      <c r="I33" s="264">
        <v>16.349213918180766</v>
      </c>
      <c r="J33" s="264">
        <v>18.458369834778367</v>
      </c>
      <c r="K33" s="264">
        <v>12.807910495818337</v>
      </c>
      <c r="L33" s="264">
        <v>13.476799654792078</v>
      </c>
      <c r="M33" s="264">
        <v>15.283557668359865</v>
      </c>
      <c r="N33" s="264">
        <v>15.890103605810941</v>
      </c>
      <c r="O33" s="264">
        <v>19.064145926334362</v>
      </c>
      <c r="P33" s="264">
        <v>20.723518415181438</v>
      </c>
      <c r="Q33" s="264">
        <v>23.336478365838925</v>
      </c>
    </row>
    <row r="34" spans="1:17" x14ac:dyDescent="0.25">
      <c r="A34" s="156" t="s">
        <v>280</v>
      </c>
      <c r="B34" s="204">
        <v>80.111351927385925</v>
      </c>
      <c r="C34" s="204">
        <v>74.956055177616449</v>
      </c>
      <c r="D34" s="204">
        <v>60.293659603940426</v>
      </c>
      <c r="E34" s="204">
        <v>70.818579321995799</v>
      </c>
      <c r="F34" s="204">
        <v>68.741684056551179</v>
      </c>
      <c r="G34" s="204">
        <v>69.925083983114305</v>
      </c>
      <c r="H34" s="204">
        <v>69.879780276224693</v>
      </c>
      <c r="I34" s="204">
        <v>59.549618461400172</v>
      </c>
      <c r="J34" s="204">
        <v>62.246929379314921</v>
      </c>
      <c r="K34" s="204">
        <v>52.391649474689665</v>
      </c>
      <c r="L34" s="204">
        <v>55.472264760945826</v>
      </c>
      <c r="M34" s="204">
        <v>48.870246486453091</v>
      </c>
      <c r="N34" s="204">
        <v>43.723964308719211</v>
      </c>
      <c r="O34" s="204">
        <v>39.548932487384839</v>
      </c>
      <c r="P34" s="204">
        <v>34.388704436820184</v>
      </c>
      <c r="Q34" s="204">
        <v>35.087570646242398</v>
      </c>
    </row>
    <row r="35" spans="1:17" x14ac:dyDescent="0.25">
      <c r="A35" s="88" t="s">
        <v>33</v>
      </c>
      <c r="B35" s="87">
        <v>28.147108612757496</v>
      </c>
      <c r="C35" s="87">
        <v>16.943314657268587</v>
      </c>
      <c r="D35" s="87">
        <v>11.802790234102297</v>
      </c>
      <c r="E35" s="87">
        <v>7.9529975493003837</v>
      </c>
      <c r="F35" s="87">
        <v>6.0768159832410777</v>
      </c>
      <c r="G35" s="87">
        <v>7.9537680845846896</v>
      </c>
      <c r="H35" s="87">
        <v>5.5507061140155756</v>
      </c>
      <c r="I35" s="87">
        <v>2.8279169134926794</v>
      </c>
      <c r="J35" s="87">
        <v>1.2806496097361528</v>
      </c>
      <c r="K35" s="87">
        <v>5.6692145774108091</v>
      </c>
      <c r="L35" s="87">
        <v>4.8956735324430571</v>
      </c>
      <c r="M35" s="87">
        <v>0.42961783260313952</v>
      </c>
      <c r="N35" s="87">
        <v>0.23012480751371706</v>
      </c>
      <c r="O35" s="87">
        <v>4.4750284192984512E-2</v>
      </c>
      <c r="P35" s="87">
        <v>0.21880422759429963</v>
      </c>
      <c r="Q35" s="87">
        <v>3.6972372534727432E-2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4.5169022137619024E-16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88" t="s">
        <v>29</v>
      </c>
      <c r="B39" s="87">
        <v>1.7003993613278319</v>
      </c>
      <c r="C39" s="87">
        <v>1.6591631893990886</v>
      </c>
      <c r="D39" s="87">
        <v>0.80237883521535891</v>
      </c>
      <c r="E39" s="87">
        <v>0.37666508806804727</v>
      </c>
      <c r="F39" s="87">
        <v>0.37284525730063311</v>
      </c>
      <c r="G39" s="87">
        <v>0.56881039035385028</v>
      </c>
      <c r="H39" s="87">
        <v>0.42092436059878752</v>
      </c>
      <c r="I39" s="87">
        <v>8.4400289586628083E-2</v>
      </c>
      <c r="J39" s="87">
        <v>4.7145509329032796E-2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1.5555713182263107</v>
      </c>
      <c r="C40" s="87">
        <v>1.0447329228687567</v>
      </c>
      <c r="D40" s="87">
        <v>0.49746035811376998</v>
      </c>
      <c r="E40" s="87">
        <v>1.0550919755605777</v>
      </c>
      <c r="F40" s="87">
        <v>1.0620315466820842</v>
      </c>
      <c r="G40" s="87">
        <v>1.0803764057532157</v>
      </c>
      <c r="H40" s="87">
        <v>1.6772702919615829</v>
      </c>
      <c r="I40" s="87">
        <v>1.6719217963436634</v>
      </c>
      <c r="J40" s="87">
        <v>0.53784089463368245</v>
      </c>
      <c r="K40" s="87">
        <v>1.1218827490168923</v>
      </c>
      <c r="L40" s="87">
        <v>1.7078966478686366</v>
      </c>
      <c r="M40" s="87">
        <v>0.56691546259668912</v>
      </c>
      <c r="N40" s="87">
        <v>0</v>
      </c>
      <c r="O40" s="87">
        <v>0.58995207254674942</v>
      </c>
      <c r="P40" s="87">
        <v>0.61217437942253627</v>
      </c>
      <c r="Q40" s="87">
        <v>0</v>
      </c>
    </row>
    <row r="41" spans="1:17" x14ac:dyDescent="0.25">
      <c r="A41" s="88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1.6339155270662091E-15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1.1548538665196008E-2</v>
      </c>
      <c r="C43" s="87">
        <v>0</v>
      </c>
      <c r="D43" s="87">
        <v>4.8335909484862945E-2</v>
      </c>
      <c r="E43" s="87">
        <v>4.8666474126592432E-2</v>
      </c>
      <c r="F43" s="87">
        <v>4.9712436104251384E-2</v>
      </c>
      <c r="G43" s="87">
        <v>2.3915339356938705E-2</v>
      </c>
      <c r="H43" s="87">
        <v>0.10254571261793666</v>
      </c>
      <c r="I43" s="87">
        <v>5.1280545315163129E-2</v>
      </c>
      <c r="J43" s="87">
        <v>5.2250619992803983E-2</v>
      </c>
      <c r="K43" s="87">
        <v>5.2255845054803268E-2</v>
      </c>
      <c r="L43" s="87">
        <v>7.4873434504694122E-2</v>
      </c>
      <c r="M43" s="87">
        <v>8.9679041230970105E-2</v>
      </c>
      <c r="N43" s="87">
        <v>5.1948255405227704E-2</v>
      </c>
      <c r="O43" s="87">
        <v>3.999943262150351E-2</v>
      </c>
      <c r="P43" s="87">
        <v>2.7670829107411914E-2</v>
      </c>
      <c r="Q43" s="87">
        <v>0.19809882081206429</v>
      </c>
    </row>
    <row r="44" spans="1:17" x14ac:dyDescent="0.25">
      <c r="A44" s="88" t="s">
        <v>22</v>
      </c>
      <c r="B44" s="87">
        <v>48.696724096409099</v>
      </c>
      <c r="C44" s="87">
        <v>55.30884440808002</v>
      </c>
      <c r="D44" s="87">
        <v>47.14269426702414</v>
      </c>
      <c r="E44" s="87">
        <v>61.385158234940192</v>
      </c>
      <c r="F44" s="87">
        <v>61.180278833223127</v>
      </c>
      <c r="G44" s="87">
        <v>60.298213763065604</v>
      </c>
      <c r="H44" s="87">
        <v>62.128333797030812</v>
      </c>
      <c r="I44" s="87">
        <v>54.914098916662041</v>
      </c>
      <c r="J44" s="87">
        <v>60.329042745623248</v>
      </c>
      <c r="K44" s="87">
        <v>45.548296303207159</v>
      </c>
      <c r="L44" s="87">
        <v>48.793821146129439</v>
      </c>
      <c r="M44" s="87">
        <v>47.784034150022293</v>
      </c>
      <c r="N44" s="87">
        <v>43.441891245800264</v>
      </c>
      <c r="O44" s="87">
        <v>38.874230698023602</v>
      </c>
      <c r="P44" s="87">
        <v>33.530055000695938</v>
      </c>
      <c r="Q44" s="87">
        <v>34.852499452895607</v>
      </c>
    </row>
    <row r="45" spans="1:17" x14ac:dyDescent="0.25">
      <c r="A45" s="156" t="s">
        <v>279</v>
      </c>
      <c r="B45" s="204">
        <v>3.9245428061186596</v>
      </c>
      <c r="C45" s="204">
        <v>5.6405448588828229</v>
      </c>
      <c r="D45" s="204">
        <v>9.3565550648980711</v>
      </c>
      <c r="E45" s="204">
        <v>10.804619843664163</v>
      </c>
      <c r="F45" s="204">
        <v>11.43672400325184</v>
      </c>
      <c r="G45" s="204">
        <v>12.341132654086516</v>
      </c>
      <c r="H45" s="204">
        <v>12.914075497258199</v>
      </c>
      <c r="I45" s="204">
        <v>13.157447218827366</v>
      </c>
      <c r="J45" s="204">
        <v>13.639533654438216</v>
      </c>
      <c r="K45" s="204">
        <v>10.307492896939651</v>
      </c>
      <c r="L45" s="204">
        <v>10.845798521203097</v>
      </c>
      <c r="M45" s="204">
        <v>11.052159863949015</v>
      </c>
      <c r="N45" s="204">
        <v>11.101836852578716</v>
      </c>
      <c r="O45" s="204">
        <v>13.178344919934025</v>
      </c>
      <c r="P45" s="204">
        <v>13.084932009087842</v>
      </c>
      <c r="Q45" s="204">
        <v>13.268891874522238</v>
      </c>
    </row>
    <row r="46" spans="1:17" x14ac:dyDescent="0.25">
      <c r="A46" s="72" t="s">
        <v>278</v>
      </c>
      <c r="B46" s="306">
        <v>5.7879559381858305</v>
      </c>
      <c r="C46" s="306">
        <v>5.0638988359638448</v>
      </c>
      <c r="D46" s="306">
        <v>4.6491856499504207</v>
      </c>
      <c r="E46" s="306">
        <v>5.8012099807585811</v>
      </c>
      <c r="F46" s="306">
        <v>11.563683838559168</v>
      </c>
      <c r="G46" s="306">
        <v>15.451834346540346</v>
      </c>
      <c r="H46" s="306">
        <v>19.30822357433005</v>
      </c>
      <c r="I46" s="306">
        <v>29.518204431581601</v>
      </c>
      <c r="J46" s="306">
        <v>30.821799738063152</v>
      </c>
      <c r="K46" s="306">
        <v>17.875138455751802</v>
      </c>
      <c r="L46" s="306">
        <v>18.688456465255257</v>
      </c>
      <c r="M46" s="306">
        <v>26.315553420976368</v>
      </c>
      <c r="N46" s="306">
        <v>30.784851519411447</v>
      </c>
      <c r="O46" s="306">
        <v>46.130418448577714</v>
      </c>
      <c r="P46" s="306">
        <v>49.56809415210089</v>
      </c>
      <c r="Q46" s="306">
        <v>50.220955001002437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0.99999999999999978</v>
      </c>
      <c r="C50" s="77">
        <f t="shared" si="0"/>
        <v>0.99999999999999978</v>
      </c>
      <c r="D50" s="77">
        <f t="shared" si="0"/>
        <v>0.99999999999999989</v>
      </c>
      <c r="E50" s="77">
        <f t="shared" si="0"/>
        <v>1</v>
      </c>
      <c r="F50" s="77">
        <f t="shared" si="0"/>
        <v>1</v>
      </c>
      <c r="G50" s="77">
        <f t="shared" si="0"/>
        <v>0.99999999999999989</v>
      </c>
      <c r="H50" s="77">
        <f t="shared" si="0"/>
        <v>0.99999999999999989</v>
      </c>
      <c r="I50" s="77">
        <f t="shared" si="0"/>
        <v>1</v>
      </c>
      <c r="J50" s="77">
        <f t="shared" si="0"/>
        <v>1</v>
      </c>
      <c r="K50" s="77">
        <f t="shared" si="0"/>
        <v>1</v>
      </c>
      <c r="L50" s="77">
        <f t="shared" si="0"/>
        <v>1.0000000000000002</v>
      </c>
      <c r="M50" s="77">
        <f t="shared" si="0"/>
        <v>1.0000000000000002</v>
      </c>
      <c r="N50" s="77">
        <f t="shared" si="0"/>
        <v>1</v>
      </c>
      <c r="O50" s="77">
        <f t="shared" si="0"/>
        <v>0.99999999999999989</v>
      </c>
      <c r="P50" s="77">
        <f t="shared" si="0"/>
        <v>1</v>
      </c>
      <c r="Q50" s="77">
        <f t="shared" si="0"/>
        <v>0.99999999999999989</v>
      </c>
    </row>
    <row r="51" spans="1:17" x14ac:dyDescent="0.25">
      <c r="A51" s="132" t="s">
        <v>83</v>
      </c>
      <c r="B51" s="203">
        <f t="shared" ref="B51:Q51" si="1">IF(B$6=0,0,B$6/B$5)</f>
        <v>3.2158285671789334E-2</v>
      </c>
      <c r="C51" s="203">
        <f t="shared" si="1"/>
        <v>3.1620118040367066E-2</v>
      </c>
      <c r="D51" s="203">
        <f t="shared" si="1"/>
        <v>3.150370144502157E-2</v>
      </c>
      <c r="E51" s="203">
        <f t="shared" si="1"/>
        <v>3.1285442180643885E-2</v>
      </c>
      <c r="F51" s="203">
        <f t="shared" si="1"/>
        <v>3.1271073788454583E-2</v>
      </c>
      <c r="G51" s="203">
        <f t="shared" si="1"/>
        <v>3.1365104288702164E-2</v>
      </c>
      <c r="H51" s="203">
        <f t="shared" si="1"/>
        <v>3.1402855557707082E-2</v>
      </c>
      <c r="I51" s="203">
        <f t="shared" si="1"/>
        <v>3.1666593072690243E-2</v>
      </c>
      <c r="J51" s="203">
        <f t="shared" si="1"/>
        <v>3.1437910803350413E-2</v>
      </c>
      <c r="K51" s="203">
        <f t="shared" si="1"/>
        <v>3.1358156135320454E-2</v>
      </c>
      <c r="L51" s="203">
        <f t="shared" si="1"/>
        <v>3.1361979950627977E-2</v>
      </c>
      <c r="M51" s="203">
        <f t="shared" si="1"/>
        <v>3.1450649931050005E-2</v>
      </c>
      <c r="N51" s="203">
        <f t="shared" si="1"/>
        <v>3.1594820118656726E-2</v>
      </c>
      <c r="O51" s="203">
        <f t="shared" si="1"/>
        <v>3.1967657930032929E-2</v>
      </c>
      <c r="P51" s="203">
        <f t="shared" si="1"/>
        <v>3.2044391491434503E-2</v>
      </c>
      <c r="Q51" s="203">
        <f t="shared" si="1"/>
        <v>3.192270006965893E-2</v>
      </c>
    </row>
    <row r="52" spans="1:17" x14ac:dyDescent="0.25">
      <c r="A52" s="76" t="s">
        <v>82</v>
      </c>
      <c r="B52" s="202">
        <f t="shared" ref="B52:Q52" si="2">IF(B$7=0,0,B$7/B$5)</f>
        <v>7.1111142844465262E-3</v>
      </c>
      <c r="C52" s="202">
        <f t="shared" si="2"/>
        <v>6.9921100697849592E-3</v>
      </c>
      <c r="D52" s="202">
        <f t="shared" si="2"/>
        <v>6.9663670397442055E-3</v>
      </c>
      <c r="E52" s="202">
        <f t="shared" si="2"/>
        <v>6.9181036904951343E-3</v>
      </c>
      <c r="F52" s="202">
        <f t="shared" si="2"/>
        <v>6.914926429120425E-3</v>
      </c>
      <c r="G52" s="202">
        <f t="shared" si="2"/>
        <v>6.9357192549665747E-3</v>
      </c>
      <c r="H52" s="202">
        <f t="shared" si="2"/>
        <v>6.9440671374070969E-3</v>
      </c>
      <c r="I52" s="202">
        <f t="shared" si="2"/>
        <v>7.0023870251424798E-3</v>
      </c>
      <c r="J52" s="202">
        <f t="shared" si="2"/>
        <v>6.9518188521776941E-3</v>
      </c>
      <c r="K52" s="202">
        <f t="shared" si="2"/>
        <v>6.9341828200562197E-3</v>
      </c>
      <c r="L52" s="202">
        <f t="shared" si="2"/>
        <v>6.9350283746959169E-3</v>
      </c>
      <c r="M52" s="202">
        <f t="shared" si="2"/>
        <v>6.9546358366985887E-3</v>
      </c>
      <c r="N52" s="202">
        <f t="shared" si="2"/>
        <v>6.9865159776658315E-3</v>
      </c>
      <c r="O52" s="202">
        <f t="shared" si="2"/>
        <v>7.0689610530444884E-3</v>
      </c>
      <c r="P52" s="202">
        <f t="shared" si="2"/>
        <v>7.0859290323126711E-3</v>
      </c>
      <c r="Q52" s="202">
        <f t="shared" si="2"/>
        <v>7.0590195876826045E-3</v>
      </c>
    </row>
    <row r="53" spans="1:17" x14ac:dyDescent="0.25">
      <c r="A53" s="76" t="s">
        <v>81</v>
      </c>
      <c r="B53" s="202">
        <f t="shared" ref="B53:Q53" si="3">IF(B$8=0,0,B$8/B$5)</f>
        <v>5.9284921331412679E-2</v>
      </c>
      <c r="C53" s="202">
        <f t="shared" si="3"/>
        <v>5.8292790531356678E-2</v>
      </c>
      <c r="D53" s="202">
        <f t="shared" si="3"/>
        <v>5.8078172477174013E-2</v>
      </c>
      <c r="E53" s="202">
        <f t="shared" si="3"/>
        <v>5.7675803910312455E-2</v>
      </c>
      <c r="F53" s="202">
        <f t="shared" si="3"/>
        <v>5.7649315278135507E-2</v>
      </c>
      <c r="G53" s="202">
        <f t="shared" si="3"/>
        <v>5.7822663785168066E-2</v>
      </c>
      <c r="H53" s="202">
        <f t="shared" si="3"/>
        <v>5.7892259566359856E-2</v>
      </c>
      <c r="I53" s="202">
        <f t="shared" si="3"/>
        <v>5.8378468874514464E-2</v>
      </c>
      <c r="J53" s="202">
        <f t="shared" si="3"/>
        <v>5.7956885134446086E-2</v>
      </c>
      <c r="K53" s="202">
        <f t="shared" si="3"/>
        <v>5.7809854622054145E-2</v>
      </c>
      <c r="L53" s="202">
        <f t="shared" si="3"/>
        <v>5.7816903958949964E-2</v>
      </c>
      <c r="M53" s="202">
        <f t="shared" si="3"/>
        <v>5.7980370160706798E-2</v>
      </c>
      <c r="N53" s="202">
        <f t="shared" si="3"/>
        <v>5.8246152930280765E-2</v>
      </c>
      <c r="O53" s="202">
        <f t="shared" si="3"/>
        <v>5.8933492440303367E-2</v>
      </c>
      <c r="P53" s="202">
        <f t="shared" si="3"/>
        <v>5.9074953437248286E-2</v>
      </c>
      <c r="Q53" s="202">
        <f t="shared" si="3"/>
        <v>5.8850611056553495E-2</v>
      </c>
    </row>
    <row r="54" spans="1:17" x14ac:dyDescent="0.25">
      <c r="A54" s="76" t="s">
        <v>80</v>
      </c>
      <c r="B54" s="202">
        <f t="shared" ref="B54:Q54" si="4">IF(B$9=0,0,B$9/B$5)</f>
        <v>2.2790155763785729E-2</v>
      </c>
      <c r="C54" s="202">
        <f t="shared" si="4"/>
        <v>2.240876341369847E-2</v>
      </c>
      <c r="D54" s="202">
        <f t="shared" si="4"/>
        <v>2.2326260497700645E-2</v>
      </c>
      <c r="E54" s="202">
        <f t="shared" si="4"/>
        <v>2.2171583016356543E-2</v>
      </c>
      <c r="F54" s="202">
        <f t="shared" si="4"/>
        <v>2.2161400325046089E-2</v>
      </c>
      <c r="G54" s="202">
        <f t="shared" si="4"/>
        <v>2.2228038508718573E-2</v>
      </c>
      <c r="H54" s="202">
        <f t="shared" si="4"/>
        <v>2.2254792338499287E-2</v>
      </c>
      <c r="I54" s="202">
        <f t="shared" si="4"/>
        <v>2.2441699660256578E-2</v>
      </c>
      <c r="J54" s="202">
        <f t="shared" si="4"/>
        <v>2.2279635531843086E-2</v>
      </c>
      <c r="K54" s="202">
        <f t="shared" si="4"/>
        <v>2.2223114443441709E-2</v>
      </c>
      <c r="L54" s="202">
        <f t="shared" si="4"/>
        <v>2.2225824331256003E-2</v>
      </c>
      <c r="M54" s="202">
        <f t="shared" si="4"/>
        <v>2.2288663584753978E-2</v>
      </c>
      <c r="N54" s="202">
        <f t="shared" si="4"/>
        <v>2.23908351079995E-2</v>
      </c>
      <c r="O54" s="202">
        <f t="shared" si="4"/>
        <v>2.2655060380534674E-2</v>
      </c>
      <c r="P54" s="202">
        <f t="shared" si="4"/>
        <v>2.2709440450246726E-2</v>
      </c>
      <c r="Q54" s="202">
        <f t="shared" si="4"/>
        <v>2.2623199333861137E-2</v>
      </c>
    </row>
    <row r="55" spans="1:17" x14ac:dyDescent="0.25">
      <c r="A55" s="129" t="s">
        <v>79</v>
      </c>
      <c r="B55" s="201">
        <f t="shared" ref="B55:Q55" si="5">IF(B$10=0,0,B$10/B$5)</f>
        <v>4.0921980260498793E-2</v>
      </c>
      <c r="C55" s="201">
        <f t="shared" si="5"/>
        <v>4.0237152548764747E-2</v>
      </c>
      <c r="D55" s="201">
        <f t="shared" si="5"/>
        <v>4.0089010397614491E-2</v>
      </c>
      <c r="E55" s="201">
        <f t="shared" si="5"/>
        <v>3.9811271671126046E-2</v>
      </c>
      <c r="F55" s="201">
        <f t="shared" si="5"/>
        <v>3.9792987641077096E-2</v>
      </c>
      <c r="G55" s="201">
        <f t="shared" si="5"/>
        <v>3.9912643095173395E-2</v>
      </c>
      <c r="H55" s="201">
        <f t="shared" si="5"/>
        <v>3.9960682244423909E-2</v>
      </c>
      <c r="I55" s="201">
        <f t="shared" si="5"/>
        <v>4.0296292839225041E-2</v>
      </c>
      <c r="J55" s="201">
        <f t="shared" si="5"/>
        <v>4.0005290656852495E-2</v>
      </c>
      <c r="K55" s="201">
        <f t="shared" si="5"/>
        <v>3.9903801448624342E-2</v>
      </c>
      <c r="L55" s="201">
        <f t="shared" si="5"/>
        <v>3.9908667320397842E-2</v>
      </c>
      <c r="M55" s="201">
        <f t="shared" si="5"/>
        <v>4.0021501419378193E-2</v>
      </c>
      <c r="N55" s="201">
        <f t="shared" si="5"/>
        <v>4.0204960501482492E-2</v>
      </c>
      <c r="O55" s="201">
        <f t="shared" si="5"/>
        <v>4.0679403129215259E-2</v>
      </c>
      <c r="P55" s="201">
        <f t="shared" si="5"/>
        <v>4.0777047926485892E-2</v>
      </c>
      <c r="Q55" s="201">
        <f t="shared" si="5"/>
        <v>4.0622193466562338E-2</v>
      </c>
    </row>
    <row r="56" spans="1:17" x14ac:dyDescent="0.25">
      <c r="A56" s="127" t="s">
        <v>283</v>
      </c>
      <c r="B56" s="200">
        <f t="shared" ref="B56:Q56" si="6">IF(B$15=0,0,B$15/B$5)</f>
        <v>6.2972722152626004E-2</v>
      </c>
      <c r="C56" s="200">
        <f t="shared" si="6"/>
        <v>6.2495587725002168E-2</v>
      </c>
      <c r="D56" s="200">
        <f t="shared" si="6"/>
        <v>6.2838320757568705E-2</v>
      </c>
      <c r="E56" s="200">
        <f t="shared" si="6"/>
        <v>6.1943810735594455E-2</v>
      </c>
      <c r="F56" s="200">
        <f t="shared" si="6"/>
        <v>6.2936679360314302E-2</v>
      </c>
      <c r="G56" s="200">
        <f t="shared" si="6"/>
        <v>6.3834762350179E-2</v>
      </c>
      <c r="H56" s="200">
        <f t="shared" si="6"/>
        <v>6.3802651909632399E-2</v>
      </c>
      <c r="I56" s="200">
        <f t="shared" si="6"/>
        <v>6.4315307630573887E-2</v>
      </c>
      <c r="J56" s="200">
        <f t="shared" si="6"/>
        <v>6.4386597326775846E-2</v>
      </c>
      <c r="K56" s="200">
        <f t="shared" si="6"/>
        <v>6.5206941917638761E-2</v>
      </c>
      <c r="L56" s="200">
        <f t="shared" si="6"/>
        <v>6.4914183255093683E-2</v>
      </c>
      <c r="M56" s="200">
        <f t="shared" si="6"/>
        <v>6.4509341732027395E-2</v>
      </c>
      <c r="N56" s="200">
        <f t="shared" si="6"/>
        <v>6.4866910550174753E-2</v>
      </c>
      <c r="O56" s="200">
        <f t="shared" si="6"/>
        <v>6.5821802329005225E-2</v>
      </c>
      <c r="P56" s="200">
        <f t="shared" si="6"/>
        <v>6.6199697285816511E-2</v>
      </c>
      <c r="Q56" s="200">
        <f t="shared" si="6"/>
        <v>6.6104247220519483E-2</v>
      </c>
    </row>
    <row r="57" spans="1:17" x14ac:dyDescent="0.25">
      <c r="A57" s="142" t="s">
        <v>289</v>
      </c>
      <c r="B57" s="199">
        <f t="shared" ref="B57:Q57" si="7">IF(B$16=0,0,B$16/B$5)</f>
        <v>4.6807486031231256E-2</v>
      </c>
      <c r="C57" s="199">
        <f t="shared" si="7"/>
        <v>4.6600876187026512E-2</v>
      </c>
      <c r="D57" s="199">
        <f t="shared" si="7"/>
        <v>4.7002129184600373E-2</v>
      </c>
      <c r="E57" s="199">
        <f t="shared" si="7"/>
        <v>4.6217333112566018E-2</v>
      </c>
      <c r="F57" s="199">
        <f t="shared" si="7"/>
        <v>4.7217424400048273E-2</v>
      </c>
      <c r="G57" s="199">
        <f t="shared" si="7"/>
        <v>4.8068240403897969E-2</v>
      </c>
      <c r="H57" s="199">
        <f t="shared" si="7"/>
        <v>4.801715326218095E-2</v>
      </c>
      <c r="I57" s="199">
        <f t="shared" si="7"/>
        <v>4.8397234154747407E-2</v>
      </c>
      <c r="J57" s="199">
        <f t="shared" si="7"/>
        <v>4.8583477207554987E-2</v>
      </c>
      <c r="K57" s="199">
        <f t="shared" si="7"/>
        <v>4.9443912649455357E-2</v>
      </c>
      <c r="L57" s="199">
        <f t="shared" si="7"/>
        <v>4.9149231842242444E-2</v>
      </c>
      <c r="M57" s="199">
        <f t="shared" si="7"/>
        <v>4.8699817944111427E-2</v>
      </c>
      <c r="N57" s="199">
        <f t="shared" si="7"/>
        <v>4.8984915699960434E-2</v>
      </c>
      <c r="O57" s="199">
        <f t="shared" si="7"/>
        <v>4.9752390421880829E-2</v>
      </c>
      <c r="P57" s="199">
        <f t="shared" si="7"/>
        <v>5.0091713168993135E-2</v>
      </c>
      <c r="Q57" s="199">
        <f t="shared" si="7"/>
        <v>5.0057434603539952E-2</v>
      </c>
    </row>
    <row r="58" spans="1:17" x14ac:dyDescent="0.25">
      <c r="A58" s="142" t="s">
        <v>288</v>
      </c>
      <c r="B58" s="199">
        <f t="shared" ref="B58:Q58" si="8">IF(B$22=0,0,B$22/B$5)</f>
        <v>1.6165236121394738E-2</v>
      </c>
      <c r="C58" s="199">
        <f t="shared" si="8"/>
        <v>1.5894711537975659E-2</v>
      </c>
      <c r="D58" s="199">
        <f t="shared" si="8"/>
        <v>1.5836191572968325E-2</v>
      </c>
      <c r="E58" s="199">
        <f t="shared" si="8"/>
        <v>1.572647762302844E-2</v>
      </c>
      <c r="F58" s="199">
        <f t="shared" si="8"/>
        <v>1.5719254960266028E-2</v>
      </c>
      <c r="G58" s="199">
        <f t="shared" si="8"/>
        <v>1.5766521946281031E-2</v>
      </c>
      <c r="H58" s="199">
        <f t="shared" si="8"/>
        <v>1.5785498647451456E-2</v>
      </c>
      <c r="I58" s="199">
        <f t="shared" si="8"/>
        <v>1.5918073475826487E-2</v>
      </c>
      <c r="J58" s="199">
        <f t="shared" si="8"/>
        <v>1.5803120119220863E-2</v>
      </c>
      <c r="K58" s="199">
        <f t="shared" si="8"/>
        <v>1.57630292681834E-2</v>
      </c>
      <c r="L58" s="199">
        <f t="shared" si="8"/>
        <v>1.5764951412851239E-2</v>
      </c>
      <c r="M58" s="199">
        <f t="shared" si="8"/>
        <v>1.5809523787915964E-2</v>
      </c>
      <c r="N58" s="199">
        <f t="shared" si="8"/>
        <v>1.5881994850214312E-2</v>
      </c>
      <c r="O58" s="199">
        <f t="shared" si="8"/>
        <v>1.6069411907124395E-2</v>
      </c>
      <c r="P58" s="199">
        <f t="shared" si="8"/>
        <v>1.6107984116823376E-2</v>
      </c>
      <c r="Q58" s="199">
        <f t="shared" si="8"/>
        <v>1.6046812616979524E-2</v>
      </c>
    </row>
    <row r="59" spans="1:17" x14ac:dyDescent="0.25">
      <c r="A59" s="127" t="s">
        <v>282</v>
      </c>
      <c r="B59" s="200">
        <f t="shared" ref="B59:Q59" si="9">IF(B$23=0,0,B$23/B$5)</f>
        <v>5.9849862306592436E-2</v>
      </c>
      <c r="C59" s="200">
        <f t="shared" si="9"/>
        <v>5.8848277241790842E-2</v>
      </c>
      <c r="D59" s="200">
        <f t="shared" si="9"/>
        <v>5.8631614038013674E-2</v>
      </c>
      <c r="E59" s="200">
        <f t="shared" si="9"/>
        <v>5.8225411199545794E-2</v>
      </c>
      <c r="F59" s="200">
        <f t="shared" si="9"/>
        <v>5.8198670150508731E-2</v>
      </c>
      <c r="G59" s="200">
        <f t="shared" si="9"/>
        <v>5.8373670539207154E-2</v>
      </c>
      <c r="H59" s="200">
        <f t="shared" si="9"/>
        <v>5.8443929516159558E-2</v>
      </c>
      <c r="I59" s="200">
        <f t="shared" si="9"/>
        <v>5.8934772035500446E-2</v>
      </c>
      <c r="J59" s="200">
        <f t="shared" si="9"/>
        <v>5.8509170917591544E-2</v>
      </c>
      <c r="K59" s="200">
        <f t="shared" si="9"/>
        <v>5.8360739314345704E-2</v>
      </c>
      <c r="L59" s="200">
        <f t="shared" si="9"/>
        <v>5.8367855826151609E-2</v>
      </c>
      <c r="M59" s="200">
        <f t="shared" si="9"/>
        <v>5.8532879738593627E-2</v>
      </c>
      <c r="N59" s="200">
        <f t="shared" si="9"/>
        <v>5.8801195219245858E-2</v>
      </c>
      <c r="O59" s="200">
        <f t="shared" si="9"/>
        <v>5.9495084560901031E-2</v>
      </c>
      <c r="P59" s="200">
        <f t="shared" si="9"/>
        <v>5.9637893575381781E-2</v>
      </c>
      <c r="Q59" s="200">
        <f t="shared" si="9"/>
        <v>5.941141337953134E-2</v>
      </c>
    </row>
    <row r="60" spans="1:17" x14ac:dyDescent="0.25">
      <c r="A60" s="142" t="s">
        <v>287</v>
      </c>
      <c r="B60" s="199">
        <f t="shared" ref="B60:Q60" si="10">IF(B$24=0,0,B$24/B$5)</f>
        <v>3.9065987293370623E-2</v>
      </c>
      <c r="C60" s="199">
        <f t="shared" si="10"/>
        <v>3.8412219550107846E-2</v>
      </c>
      <c r="D60" s="199">
        <f t="shared" si="10"/>
        <v>3.8270796301340115E-2</v>
      </c>
      <c r="E60" s="199">
        <f t="shared" si="10"/>
        <v>3.8005654255652069E-2</v>
      </c>
      <c r="F60" s="199">
        <f t="shared" si="10"/>
        <v>3.7988199487309554E-2</v>
      </c>
      <c r="G60" s="199">
        <f t="shared" si="10"/>
        <v>3.8102428036845819E-2</v>
      </c>
      <c r="H60" s="199">
        <f t="shared" si="10"/>
        <v>3.8148288398007685E-2</v>
      </c>
      <c r="I60" s="199">
        <f t="shared" si="10"/>
        <v>3.8468677566580671E-2</v>
      </c>
      <c r="J60" s="199">
        <f t="shared" si="10"/>
        <v>3.8190873621450419E-2</v>
      </c>
      <c r="K60" s="199">
        <f t="shared" si="10"/>
        <v>3.8093987398109888E-2</v>
      </c>
      <c r="L60" s="199">
        <f t="shared" si="10"/>
        <v>3.8098632581057147E-2</v>
      </c>
      <c r="M60" s="199">
        <f t="shared" si="10"/>
        <v>3.8206349154130237E-2</v>
      </c>
      <c r="N60" s="199">
        <f t="shared" si="10"/>
        <v>3.8381487554684589E-2</v>
      </c>
      <c r="O60" s="199">
        <f t="shared" si="10"/>
        <v>3.8834412108883956E-2</v>
      </c>
      <c r="P60" s="199">
        <f t="shared" si="10"/>
        <v>3.892762828232315E-2</v>
      </c>
      <c r="Q60" s="199">
        <f t="shared" si="10"/>
        <v>3.8779797157700517E-2</v>
      </c>
    </row>
    <row r="61" spans="1:17" x14ac:dyDescent="0.25">
      <c r="A61" s="142" t="s">
        <v>286</v>
      </c>
      <c r="B61" s="199">
        <f t="shared" ref="B61:Q61" si="11">IF(B$25=0,0,B$25/B$5)</f>
        <v>2.0783875013221816E-2</v>
      </c>
      <c r="C61" s="199">
        <f t="shared" si="11"/>
        <v>2.0436057691682993E-2</v>
      </c>
      <c r="D61" s="199">
        <f t="shared" si="11"/>
        <v>2.0360817736673569E-2</v>
      </c>
      <c r="E61" s="199">
        <f t="shared" si="11"/>
        <v>2.0219756943893722E-2</v>
      </c>
      <c r="F61" s="199">
        <f t="shared" si="11"/>
        <v>2.0210470663199174E-2</v>
      </c>
      <c r="G61" s="199">
        <f t="shared" si="11"/>
        <v>2.0271242502361331E-2</v>
      </c>
      <c r="H61" s="199">
        <f t="shared" si="11"/>
        <v>2.0295641118151877E-2</v>
      </c>
      <c r="I61" s="199">
        <f t="shared" si="11"/>
        <v>2.0466094468919775E-2</v>
      </c>
      <c r="J61" s="199">
        <f t="shared" si="11"/>
        <v>2.0318297296141118E-2</v>
      </c>
      <c r="K61" s="199">
        <f t="shared" si="11"/>
        <v>2.0266751916235812E-2</v>
      </c>
      <c r="L61" s="199">
        <f t="shared" si="11"/>
        <v>2.0269223245094455E-2</v>
      </c>
      <c r="M61" s="199">
        <f t="shared" si="11"/>
        <v>2.0326530584463386E-2</v>
      </c>
      <c r="N61" s="199">
        <f t="shared" si="11"/>
        <v>2.0419707664561269E-2</v>
      </c>
      <c r="O61" s="199">
        <f t="shared" si="11"/>
        <v>2.0660672452017081E-2</v>
      </c>
      <c r="P61" s="199">
        <f t="shared" si="11"/>
        <v>2.0710265293058631E-2</v>
      </c>
      <c r="Q61" s="199">
        <f t="shared" si="11"/>
        <v>2.0631616221830823E-2</v>
      </c>
    </row>
    <row r="62" spans="1:17" x14ac:dyDescent="0.25">
      <c r="A62" s="127" t="s">
        <v>281</v>
      </c>
      <c r="B62" s="200">
        <f t="shared" ref="B62:Q62" si="12">IF(B$26=0,0,B$26/B$5)</f>
        <v>0.24177422629601616</v>
      </c>
      <c r="C62" s="200">
        <f t="shared" si="12"/>
        <v>0.23976500957207941</v>
      </c>
      <c r="D62" s="200">
        <f t="shared" si="12"/>
        <v>0.24090539782050077</v>
      </c>
      <c r="E62" s="200">
        <f t="shared" si="12"/>
        <v>0.23761469310271802</v>
      </c>
      <c r="F62" s="200">
        <f t="shared" si="12"/>
        <v>0.24111271589727479</v>
      </c>
      <c r="G62" s="200">
        <f t="shared" si="12"/>
        <v>0.2443412386262156</v>
      </c>
      <c r="H62" s="200">
        <f t="shared" si="12"/>
        <v>0.24425055997529554</v>
      </c>
      <c r="I62" s="200">
        <f t="shared" si="12"/>
        <v>0.24621999181250057</v>
      </c>
      <c r="J62" s="200">
        <f t="shared" si="12"/>
        <v>0.24787534173144751</v>
      </c>
      <c r="K62" s="200">
        <f t="shared" si="12"/>
        <v>0.24918340300323269</v>
      </c>
      <c r="L62" s="200">
        <f t="shared" si="12"/>
        <v>0.24815172240078295</v>
      </c>
      <c r="M62" s="200">
        <f t="shared" si="12"/>
        <v>0.24871588649036808</v>
      </c>
      <c r="N62" s="200">
        <f t="shared" si="12"/>
        <v>0.25073667316620468</v>
      </c>
      <c r="O62" s="200">
        <f t="shared" si="12"/>
        <v>0.2545423067321318</v>
      </c>
      <c r="P62" s="200">
        <f t="shared" si="12"/>
        <v>0.25775870214710678</v>
      </c>
      <c r="Q62" s="200">
        <f t="shared" si="12"/>
        <v>0.25963255144277275</v>
      </c>
    </row>
    <row r="63" spans="1:17" x14ac:dyDescent="0.25">
      <c r="A63" s="142" t="s">
        <v>285</v>
      </c>
      <c r="B63" s="199">
        <f t="shared" ref="B63:Q63" si="13">IF(B$27=0,0,B$27/B$5)</f>
        <v>0.16531755260244943</v>
      </c>
      <c r="C63" s="199">
        <f t="shared" si="13"/>
        <v>0.1645878352712363</v>
      </c>
      <c r="D63" s="199">
        <f t="shared" si="13"/>
        <v>0.16600500524035297</v>
      </c>
      <c r="E63" s="199">
        <f t="shared" si="13"/>
        <v>0.16323321429575557</v>
      </c>
      <c r="F63" s="199">
        <f t="shared" si="13"/>
        <v>0.16676539809890367</v>
      </c>
      <c r="G63" s="199">
        <f t="shared" si="13"/>
        <v>0.16977036229154541</v>
      </c>
      <c r="H63" s="199">
        <f t="shared" si="13"/>
        <v>0.16958992958827068</v>
      </c>
      <c r="I63" s="199">
        <f t="shared" si="13"/>
        <v>0.17093232261720007</v>
      </c>
      <c r="J63" s="199">
        <f t="shared" si="13"/>
        <v>0.16647152457322587</v>
      </c>
      <c r="K63" s="199">
        <f t="shared" si="13"/>
        <v>0.17462904597874282</v>
      </c>
      <c r="L63" s="199">
        <f t="shared" si="13"/>
        <v>0.17358827421384077</v>
      </c>
      <c r="M63" s="199">
        <f t="shared" si="13"/>
        <v>0.16550039212185941</v>
      </c>
      <c r="N63" s="199">
        <f t="shared" si="13"/>
        <v>0.16421098814901564</v>
      </c>
      <c r="O63" s="199">
        <f t="shared" si="13"/>
        <v>0.16605834201071623</v>
      </c>
      <c r="P63" s="199">
        <f t="shared" si="13"/>
        <v>0.16065376285377567</v>
      </c>
      <c r="Q63" s="199">
        <f t="shared" si="13"/>
        <v>0.15220948331957646</v>
      </c>
    </row>
    <row r="64" spans="1:17" x14ac:dyDescent="0.25">
      <c r="A64" s="142" t="s">
        <v>284</v>
      </c>
      <c r="B64" s="199">
        <f t="shared" ref="B64:Q64" si="14">IF(B$33=0,0,B$33/B$5)</f>
        <v>7.6456673693566735E-2</v>
      </c>
      <c r="C64" s="199">
        <f t="shared" si="14"/>
        <v>7.5177174300843072E-2</v>
      </c>
      <c r="D64" s="199">
        <f t="shared" si="14"/>
        <v>7.4900392580147829E-2</v>
      </c>
      <c r="E64" s="199">
        <f t="shared" si="14"/>
        <v>7.4381478806962442E-2</v>
      </c>
      <c r="F64" s="199">
        <f t="shared" si="14"/>
        <v>7.4347317798371101E-2</v>
      </c>
      <c r="G64" s="199">
        <f t="shared" si="14"/>
        <v>7.4570876334670175E-2</v>
      </c>
      <c r="H64" s="199">
        <f t="shared" si="14"/>
        <v>7.4660630387024848E-2</v>
      </c>
      <c r="I64" s="199">
        <f t="shared" si="14"/>
        <v>7.5287669195300513E-2</v>
      </c>
      <c r="J64" s="199">
        <f t="shared" si="14"/>
        <v>8.1403817158221647E-2</v>
      </c>
      <c r="K64" s="199">
        <f t="shared" si="14"/>
        <v>7.4554357024489828E-2</v>
      </c>
      <c r="L64" s="199">
        <f t="shared" si="14"/>
        <v>7.4563448186942188E-2</v>
      </c>
      <c r="M64" s="199">
        <f t="shared" si="14"/>
        <v>8.3215494368508697E-2</v>
      </c>
      <c r="N64" s="199">
        <f t="shared" si="14"/>
        <v>8.6525685017189047E-2</v>
      </c>
      <c r="O64" s="199">
        <f t="shared" si="14"/>
        <v>8.8483964721415592E-2</v>
      </c>
      <c r="P64" s="199">
        <f t="shared" si="14"/>
        <v>9.7104939293331097E-2</v>
      </c>
      <c r="Q64" s="199">
        <f t="shared" si="14"/>
        <v>0.1074230681231963</v>
      </c>
    </row>
    <row r="65" spans="1:17" x14ac:dyDescent="0.25">
      <c r="A65" s="127" t="s">
        <v>280</v>
      </c>
      <c r="B65" s="200">
        <f t="shared" ref="B65:Q65" si="15">IF(B$34=0,0,B$34/B$5)</f>
        <v>0.42197726949141334</v>
      </c>
      <c r="C65" s="200">
        <f t="shared" si="15"/>
        <v>0.41944011846384688</v>
      </c>
      <c r="D65" s="200">
        <f t="shared" si="15"/>
        <v>0.38843157082191315</v>
      </c>
      <c r="E65" s="200">
        <f t="shared" si="15"/>
        <v>0.39235328028556543</v>
      </c>
      <c r="F65" s="200">
        <f t="shared" si="15"/>
        <v>0.35963221863278189</v>
      </c>
      <c r="G65" s="200">
        <f t="shared" si="15"/>
        <v>0.34003371720740311</v>
      </c>
      <c r="H65" s="200">
        <f t="shared" si="15"/>
        <v>0.32512818711690861</v>
      </c>
      <c r="I65" s="200">
        <f t="shared" si="15"/>
        <v>0.27422431426153449</v>
      </c>
      <c r="J65" s="200">
        <f t="shared" si="15"/>
        <v>0.27451707291654931</v>
      </c>
      <c r="K65" s="200">
        <f t="shared" si="15"/>
        <v>0.30496978732894947</v>
      </c>
      <c r="L65" s="200">
        <f t="shared" si="15"/>
        <v>0.30691287585063803</v>
      </c>
      <c r="M65" s="200">
        <f t="shared" si="15"/>
        <v>0.26608737373367652</v>
      </c>
      <c r="N65" s="200">
        <f t="shared" si="15"/>
        <v>0.23808818729762959</v>
      </c>
      <c r="O65" s="200">
        <f t="shared" si="15"/>
        <v>0.18356166389543987</v>
      </c>
      <c r="P65" s="200">
        <f t="shared" si="15"/>
        <v>0.16113639536554022</v>
      </c>
      <c r="Q65" s="200">
        <f t="shared" si="15"/>
        <v>0.16151599366107955</v>
      </c>
    </row>
    <row r="66" spans="1:17" x14ac:dyDescent="0.25">
      <c r="A66" s="127" t="s">
        <v>279</v>
      </c>
      <c r="B66" s="200">
        <f t="shared" ref="B66:Q66" si="16">IF(B$45=0,0,B$45/B$5)</f>
        <v>2.0672074774486453E-2</v>
      </c>
      <c r="C66" s="200">
        <f t="shared" si="16"/>
        <v>3.1563438046522965E-2</v>
      </c>
      <c r="D66" s="200">
        <f t="shared" si="16"/>
        <v>6.0278002781946984E-2</v>
      </c>
      <c r="E66" s="200">
        <f t="shared" si="16"/>
        <v>5.9860393677559555E-2</v>
      </c>
      <c r="F66" s="200">
        <f t="shared" si="16"/>
        <v>5.9832901733926525E-2</v>
      </c>
      <c r="G66" s="200">
        <f t="shared" si="16"/>
        <v>6.0012816172406183E-2</v>
      </c>
      <c r="H66" s="200">
        <f t="shared" si="16"/>
        <v>6.0085048037035529E-2</v>
      </c>
      <c r="I66" s="200">
        <f t="shared" si="16"/>
        <v>6.0589673523332811E-2</v>
      </c>
      <c r="J66" s="200">
        <f t="shared" si="16"/>
        <v>6.0152121431509449E-2</v>
      </c>
      <c r="K66" s="200">
        <f t="shared" si="16"/>
        <v>5.9999521835878651E-2</v>
      </c>
      <c r="L66" s="200">
        <f t="shared" si="16"/>
        <v>6.0006838180916629E-2</v>
      </c>
      <c r="M66" s="200">
        <f t="shared" si="16"/>
        <v>6.0176496001470889E-2</v>
      </c>
      <c r="N66" s="200">
        <f t="shared" si="16"/>
        <v>6.0452345840411162E-2</v>
      </c>
      <c r="O66" s="200">
        <f t="shared" si="16"/>
        <v>6.1165719748888854E-2</v>
      </c>
      <c r="P66" s="200">
        <f t="shared" si="16"/>
        <v>6.1312538872213287E-2</v>
      </c>
      <c r="Q66" s="200">
        <f t="shared" si="16"/>
        <v>6.1079699062163401E-2</v>
      </c>
    </row>
    <row r="67" spans="1:17" x14ac:dyDescent="0.25">
      <c r="A67" s="72" t="s">
        <v>278</v>
      </c>
      <c r="B67" s="71">
        <f t="shared" ref="B67:Q67" si="17">IF(B$46=0,0,B$46/B$5)</f>
        <v>3.048738766693242E-2</v>
      </c>
      <c r="C67" s="71">
        <f t="shared" si="17"/>
        <v>2.8336634346785711E-2</v>
      </c>
      <c r="D67" s="71">
        <f t="shared" si="17"/>
        <v>2.995158192280167E-2</v>
      </c>
      <c r="E67" s="71">
        <f t="shared" si="17"/>
        <v>3.2140206530082732E-2</v>
      </c>
      <c r="F67" s="71">
        <f t="shared" si="17"/>
        <v>6.0497110763360042E-2</v>
      </c>
      <c r="G67" s="71">
        <f t="shared" si="17"/>
        <v>7.5139626171860208E-2</v>
      </c>
      <c r="H67" s="71">
        <f t="shared" si="17"/>
        <v>8.9834966600571026E-2</v>
      </c>
      <c r="I67" s="71">
        <f t="shared" si="17"/>
        <v>0.13593049926472908</v>
      </c>
      <c r="J67" s="71">
        <f t="shared" si="17"/>
        <v>0.13592815469745642</v>
      </c>
      <c r="K67" s="71">
        <f t="shared" si="17"/>
        <v>0.10405049713045791</v>
      </c>
      <c r="L67" s="71">
        <f t="shared" si="17"/>
        <v>0.10339812055048939</v>
      </c>
      <c r="M67" s="71">
        <f t="shared" si="17"/>
        <v>0.14328220137127606</v>
      </c>
      <c r="N67" s="71">
        <f t="shared" si="17"/>
        <v>0.16763140329024867</v>
      </c>
      <c r="O67" s="71">
        <f t="shared" si="17"/>
        <v>0.21410884780050229</v>
      </c>
      <c r="P67" s="71">
        <f t="shared" si="17"/>
        <v>0.23226301041621344</v>
      </c>
      <c r="Q67" s="71">
        <f t="shared" si="17"/>
        <v>0.23117837171961483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53">
        <f>IF(B$5=0,0,B$5/TRE_fec!B$5)</f>
        <v>0.45581918763958473</v>
      </c>
      <c r="C71" s="253">
        <f>IF(C$5=0,0,C$5/TRE_fec!C$5)</f>
        <v>0.46357713251049415</v>
      </c>
      <c r="D71" s="253">
        <f>IF(D$5=0,0,D$5/TRE_fec!D$5)</f>
        <v>0.46529020332349325</v>
      </c>
      <c r="E71" s="253">
        <f>IF(E$5=0,0,E$5/TRE_fec!E$5)</f>
        <v>0.47150469783007937</v>
      </c>
      <c r="F71" s="253">
        <f>IF(F$5=0,0,F$5/TRE_fec!F$5)</f>
        <v>0.4818597936894447</v>
      </c>
      <c r="G71" s="253">
        <f>IF(G$5=0,0,G$5/TRE_fec!G$5)</f>
        <v>0.48394445021319638</v>
      </c>
      <c r="H71" s="253">
        <f>IF(H$5=0,0,H$5/TRE_fec!H$5)</f>
        <v>0.49487452653068964</v>
      </c>
      <c r="I71" s="253">
        <f>IF(I$5=0,0,I$5/TRE_fec!I$5)</f>
        <v>0.49075292817762156</v>
      </c>
      <c r="J71" s="253">
        <f>IF(J$5=0,0,J$5/TRE_fec!J$5)</f>
        <v>0.50387528838424001</v>
      </c>
      <c r="K71" s="253">
        <f>IF(K$5=0,0,K$5/TRE_fec!K$5)</f>
        <v>0.50515681801819468</v>
      </c>
      <c r="L71" s="253">
        <f>IF(L$5=0,0,L$5/TRE_fec!L$5)</f>
        <v>0.5050952266780917</v>
      </c>
      <c r="M71" s="253">
        <f>IF(M$5=0,0,M$5/TRE_fec!M$5)</f>
        <v>0.51708351745443037</v>
      </c>
      <c r="N71" s="253">
        <f>IF(N$5=0,0,N$5/TRE_fec!N$5)</f>
        <v>0.52170593477315086</v>
      </c>
      <c r="O71" s="253">
        <f>IF(O$5=0,0,O$5/TRE_fec!O$5)</f>
        <v>0.52940710457021056</v>
      </c>
      <c r="P71" s="253">
        <f>IF(P$5=0,0,P$5/TRE_fec!P$5)</f>
        <v>0.54803409066198783</v>
      </c>
      <c r="Q71" s="253">
        <f>IF(Q$5=0,0,Q$5/TRE_fec!Q$5)</f>
        <v>0.56262385676152071</v>
      </c>
    </row>
    <row r="72" spans="1:17" x14ac:dyDescent="0.25">
      <c r="A72" s="132" t="s">
        <v>83</v>
      </c>
      <c r="B72" s="282">
        <f>IF(B$6=0,0,B$6/TRE_fec!B$6)</f>
        <v>0.40795038120687138</v>
      </c>
      <c r="C72" s="282">
        <f>IF(C$6=0,0,C$6/TRE_fec!C$6)</f>
        <v>0.40795038120687138</v>
      </c>
      <c r="D72" s="282">
        <f>IF(D$6=0,0,D$6/TRE_fec!D$6)</f>
        <v>0.40795038120687144</v>
      </c>
      <c r="E72" s="282">
        <f>IF(E$6=0,0,E$6/TRE_fec!E$6)</f>
        <v>0.41053498558395241</v>
      </c>
      <c r="F72" s="282">
        <f>IF(F$6=0,0,F$6/TRE_fec!F$6)</f>
        <v>0.41935839005542902</v>
      </c>
      <c r="G72" s="282">
        <f>IF(G$6=0,0,G$6/TRE_fec!G$6)</f>
        <v>0.42243909286150594</v>
      </c>
      <c r="H72" s="282">
        <f>IF(H$6=0,0,H$6/TRE_fec!H$6)</f>
        <v>0.43249998076465063</v>
      </c>
      <c r="I72" s="282">
        <f>IF(I$6=0,0,I$6/TRE_fec!I$6)</f>
        <v>0.43249998076465063</v>
      </c>
      <c r="J72" s="282">
        <f>IF(J$6=0,0,J$6/TRE_fec!J$6)</f>
        <v>0.44085786061250681</v>
      </c>
      <c r="K72" s="282">
        <f>IF(K$6=0,0,K$6/TRE_fec!K$6)</f>
        <v>0.44085786061250692</v>
      </c>
      <c r="L72" s="282">
        <f>IF(L$6=0,0,L$6/TRE_fec!L$6)</f>
        <v>0.44085786061250687</v>
      </c>
      <c r="M72" s="282">
        <f>IF(M$6=0,0,M$6/TRE_fec!M$6)</f>
        <v>0.45259752080138893</v>
      </c>
      <c r="N72" s="282">
        <f>IF(N$6=0,0,N$6/TRE_fec!N$6)</f>
        <v>0.45873673149026301</v>
      </c>
      <c r="O72" s="282">
        <f>IF(O$6=0,0,O$6/TRE_fec!O$6)</f>
        <v>0.47100165832776175</v>
      </c>
      <c r="P72" s="282">
        <f>IF(P$6=0,0,P$6/TRE_fec!P$6)</f>
        <v>0.48874401854133398</v>
      </c>
      <c r="Q72" s="282">
        <f>IF(Q$6=0,0,Q$6/TRE_fec!Q$6)</f>
        <v>0.49984990352250841</v>
      </c>
    </row>
    <row r="73" spans="1:17" x14ac:dyDescent="0.25">
      <c r="A73" s="76" t="s">
        <v>82</v>
      </c>
      <c r="B73" s="281">
        <f>IF(B$7=0,0,B$7/TRE_fec!B$7)</f>
        <v>0.10337471470871415</v>
      </c>
      <c r="C73" s="281">
        <f>IF(C$7=0,0,C$7/TRE_fec!C$7)</f>
        <v>0.10337471470871416</v>
      </c>
      <c r="D73" s="281">
        <f>IF(D$7=0,0,D$7/TRE_fec!D$7)</f>
        <v>0.10337471470871416</v>
      </c>
      <c r="E73" s="281">
        <f>IF(E$7=0,0,E$7/TRE_fec!E$7)</f>
        <v>0.10402965401610052</v>
      </c>
      <c r="F73" s="281">
        <f>IF(F$7=0,0,F$7/TRE_fec!F$7)</f>
        <v>0.10626550661488991</v>
      </c>
      <c r="G73" s="281">
        <f>IF(G$7=0,0,G$7/TRE_fec!G$7)</f>
        <v>0.10704615737133334</v>
      </c>
      <c r="H73" s="281">
        <f>IF(H$7=0,0,H$7/TRE_fec!H$7)</f>
        <v>0.10959558853898441</v>
      </c>
      <c r="I73" s="281">
        <f>IF(I$7=0,0,I$7/TRE_fec!I$7)</f>
        <v>0.10959558853898439</v>
      </c>
      <c r="J73" s="281">
        <f>IF(J$7=0,0,J$7/TRE_fec!J$7)</f>
        <v>0.11171347709760232</v>
      </c>
      <c r="K73" s="281">
        <f>IF(K$7=0,0,K$7/TRE_fec!K$7)</f>
        <v>0.11171347709760231</v>
      </c>
      <c r="L73" s="281">
        <f>IF(L$7=0,0,L$7/TRE_fec!L$7)</f>
        <v>0.11171347709760233</v>
      </c>
      <c r="M73" s="281">
        <f>IF(M$7=0,0,M$7/TRE_fec!M$7)</f>
        <v>0.11468830952504779</v>
      </c>
      <c r="N73" s="281">
        <f>IF(N$7=0,0,N$7/TRE_fec!N$7)</f>
        <v>0.11624398683958183</v>
      </c>
      <c r="O73" s="281">
        <f>IF(O$7=0,0,O$7/TRE_fec!O$7)</f>
        <v>0.11935192194923609</v>
      </c>
      <c r="P73" s="281">
        <f>IF(P$7=0,0,P$7/TRE_fec!P$7)</f>
        <v>0.12384783985942724</v>
      </c>
      <c r="Q73" s="281">
        <f>IF(Q$7=0,0,Q$7/TRE_fec!Q$7)</f>
        <v>0.12666207351235403</v>
      </c>
    </row>
    <row r="74" spans="1:17" x14ac:dyDescent="0.25">
      <c r="A74" s="76" t="s">
        <v>81</v>
      </c>
      <c r="B74" s="281">
        <f>IF(B$8=0,0,B$8/TRE_fec!B$8)</f>
        <v>0.56066300367947153</v>
      </c>
      <c r="C74" s="281">
        <f>IF(C$8=0,0,C$8/TRE_fec!C$8)</f>
        <v>0.56066300367947153</v>
      </c>
      <c r="D74" s="281">
        <f>IF(D$8=0,0,D$8/TRE_fec!D$8)</f>
        <v>0.56066300367947131</v>
      </c>
      <c r="E74" s="281">
        <f>IF(E$8=0,0,E$8/TRE_fec!E$8)</f>
        <v>0.56421513187969607</v>
      </c>
      <c r="F74" s="281">
        <f>IF(F$8=0,0,F$8/TRE_fec!F$8)</f>
        <v>0.57634149989293848</v>
      </c>
      <c r="G74" s="281">
        <f>IF(G$8=0,0,G$8/TRE_fec!G$8)</f>
        <v>0.58057543658785959</v>
      </c>
      <c r="H74" s="281">
        <f>IF(H$8=0,0,H$8/TRE_fec!H$8)</f>
        <v>0.59440252902682722</v>
      </c>
      <c r="I74" s="281">
        <f>IF(I$8=0,0,I$8/TRE_fec!I$8)</f>
        <v>0.59440252902682722</v>
      </c>
      <c r="J74" s="281">
        <f>IF(J$8=0,0,J$8/TRE_fec!J$8)</f>
        <v>0.6058891073847843</v>
      </c>
      <c r="K74" s="281">
        <f>IF(K$8=0,0,K$8/TRE_fec!K$8)</f>
        <v>0.60588910738478441</v>
      </c>
      <c r="L74" s="281">
        <f>IF(L$8=0,0,L$8/TRE_fec!L$8)</f>
        <v>0.6058891073847843</v>
      </c>
      <c r="M74" s="281">
        <f>IF(M$8=0,0,M$8/TRE_fec!M$8)</f>
        <v>0.62202340568891379</v>
      </c>
      <c r="N74" s="281">
        <f>IF(N$8=0,0,N$8/TRE_fec!N$8)</f>
        <v>0.63046077568195658</v>
      </c>
      <c r="O74" s="281">
        <f>IF(O$8=0,0,O$8/TRE_fec!O$8)</f>
        <v>0.64731696956582485</v>
      </c>
      <c r="P74" s="281">
        <f>IF(P$8=0,0,P$8/TRE_fec!P$8)</f>
        <v>0.67170102563724243</v>
      </c>
      <c r="Q74" s="281">
        <f>IF(Q$8=0,0,Q$8/TRE_fec!Q$8)</f>
        <v>0.68696430058171776</v>
      </c>
    </row>
    <row r="75" spans="1:17" x14ac:dyDescent="0.25">
      <c r="A75" s="76" t="s">
        <v>80</v>
      </c>
      <c r="B75" s="281">
        <f>IF(B$9=0,0,B$9/TRE_fec!B$9)</f>
        <v>0.40356080301400449</v>
      </c>
      <c r="C75" s="281">
        <f>IF(C$9=0,0,C$9/TRE_fec!C$9)</f>
        <v>0.40356080301400449</v>
      </c>
      <c r="D75" s="281">
        <f>IF(D$9=0,0,D$9/TRE_fec!D$9)</f>
        <v>0.40356080301400443</v>
      </c>
      <c r="E75" s="281">
        <f>IF(E$9=0,0,E$9/TRE_fec!E$9)</f>
        <v>0.40611759684467225</v>
      </c>
      <c r="F75" s="281">
        <f>IF(F$9=0,0,F$9/TRE_fec!F$9)</f>
        <v>0.41484606078995007</v>
      </c>
      <c r="G75" s="281">
        <f>IF(G$9=0,0,G$9/TRE_fec!G$9)</f>
        <v>0.41789361499149252</v>
      </c>
      <c r="H75" s="281">
        <f>IF(H$9=0,0,H$9/TRE_fec!H$9)</f>
        <v>0.42784624694936785</v>
      </c>
      <c r="I75" s="281">
        <f>IF(I$9=0,0,I$9/TRE_fec!I$9)</f>
        <v>0.4278462469493679</v>
      </c>
      <c r="J75" s="281">
        <f>IF(J$9=0,0,J$9/TRE_fec!J$9)</f>
        <v>0.43611419535259549</v>
      </c>
      <c r="K75" s="281">
        <f>IF(K$9=0,0,K$9/TRE_fec!K$9)</f>
        <v>0.43611419535259555</v>
      </c>
      <c r="L75" s="281">
        <f>IF(L$9=0,0,L$9/TRE_fec!L$9)</f>
        <v>0.43611419535259555</v>
      </c>
      <c r="M75" s="281">
        <f>IF(M$9=0,0,M$9/TRE_fec!M$9)</f>
        <v>0.44772753587435449</v>
      </c>
      <c r="N75" s="281">
        <f>IF(N$9=0,0,N$9/TRE_fec!N$9)</f>
        <v>0.45380068817328034</v>
      </c>
      <c r="O75" s="281">
        <f>IF(O$9=0,0,O$9/TRE_fec!O$9)</f>
        <v>0.46593364343319721</v>
      </c>
      <c r="P75" s="281">
        <f>IF(P$9=0,0,P$9/TRE_fec!P$9)</f>
        <v>0.48348509445518323</v>
      </c>
      <c r="Q75" s="281">
        <f>IF(Q$9=0,0,Q$9/TRE_fec!Q$9)</f>
        <v>0.49447147924032492</v>
      </c>
    </row>
    <row r="76" spans="1:17" x14ac:dyDescent="0.25">
      <c r="A76" s="129" t="s">
        <v>79</v>
      </c>
      <c r="B76" s="280">
        <f>IF(B$10=0,0,B$10/TRE_fec!B$10)</f>
        <v>0.61525805770793851</v>
      </c>
      <c r="C76" s="280">
        <f>IF(C$10=0,0,C$10/TRE_fec!C$10)</f>
        <v>0.61525805770793851</v>
      </c>
      <c r="D76" s="280">
        <f>IF(D$10=0,0,D$10/TRE_fec!D$10)</f>
        <v>0.6152580577079384</v>
      </c>
      <c r="E76" s="280">
        <f>IF(E$10=0,0,E$10/TRE_fec!E$10)</f>
        <v>0.6191560775217253</v>
      </c>
      <c r="F76" s="280">
        <f>IF(F$10=0,0,F$10/TRE_fec!F$10)</f>
        <v>0.63246326130577335</v>
      </c>
      <c r="G76" s="280">
        <f>IF(G$10=0,0,G$10/TRE_fec!G$10)</f>
        <v>0.63710948131722389</v>
      </c>
      <c r="H76" s="280">
        <f>IF(H$10=0,0,H$10/TRE_fec!H$10)</f>
        <v>0.65228299906659726</v>
      </c>
      <c r="I76" s="280">
        <f>IF(I$10=0,0,I$10/TRE_fec!I$10)</f>
        <v>0.65228299906659726</v>
      </c>
      <c r="J76" s="280">
        <f>IF(J$10=0,0,J$10/TRE_fec!J$10)</f>
        <v>0.66488809311390662</v>
      </c>
      <c r="K76" s="280">
        <f>IF(K$10=0,0,K$10/TRE_fec!K$10)</f>
        <v>0.66488809311390684</v>
      </c>
      <c r="L76" s="280">
        <f>IF(L$10=0,0,L$10/TRE_fec!L$10)</f>
        <v>0.66488809311390673</v>
      </c>
      <c r="M76" s="280">
        <f>IF(M$10=0,0,M$10/TRE_fec!M$10)</f>
        <v>0.68259348293262612</v>
      </c>
      <c r="N76" s="280">
        <f>IF(N$10=0,0,N$10/TRE_fec!N$10)</f>
        <v>0.69185244926358536</v>
      </c>
      <c r="O76" s="280">
        <f>IF(O$10=0,0,O$10/TRE_fec!O$10)</f>
        <v>0.71035002988024087</v>
      </c>
      <c r="P76" s="280">
        <f>IF(P$10=0,0,P$10/TRE_fec!P$10)</f>
        <v>0.73710850489836199</v>
      </c>
      <c r="Q76" s="280">
        <f>IF(Q$10=0,0,Q$10/TRE_fec!Q$10)</f>
        <v>0.75385805469025235</v>
      </c>
    </row>
    <row r="77" spans="1:17" x14ac:dyDescent="0.25">
      <c r="A77" s="127" t="s">
        <v>283</v>
      </c>
      <c r="B77" s="305">
        <f>IF(B$15=0,0,B$15/TRE_fec!B$15)</f>
        <v>0.42339647136003539</v>
      </c>
      <c r="C77" s="305">
        <f>IF(C$15=0,0,C$15/TRE_fec!C$15)</f>
        <v>0.42733998035032772</v>
      </c>
      <c r="D77" s="305">
        <f>IF(D$15=0,0,D$15/TRE_fec!D$15)</f>
        <v>0.43127138509919621</v>
      </c>
      <c r="E77" s="305">
        <f>IF(E$15=0,0,E$15/TRE_fec!E$15)</f>
        <v>0.43081032947291859</v>
      </c>
      <c r="F77" s="305">
        <f>IF(F$15=0,0,F$15/TRE_fec!F$15)</f>
        <v>0.44732861443029592</v>
      </c>
      <c r="G77" s="305">
        <f>IF(G$15=0,0,G$15/TRE_fec!G$15)</f>
        <v>0.4556747080308437</v>
      </c>
      <c r="H77" s="305">
        <f>IF(H$15=0,0,H$15/TRE_fec!H$15)</f>
        <v>0.46573190866823877</v>
      </c>
      <c r="I77" s="305">
        <f>IF(I$15=0,0,I$15/TRE_fec!I$15)</f>
        <v>0.4655640260167056</v>
      </c>
      <c r="J77" s="305">
        <f>IF(J$15=0,0,J$15/TRE_fec!J$15)</f>
        <v>0.47854270296944112</v>
      </c>
      <c r="K77" s="305">
        <f>IF(K$15=0,0,K$15/TRE_fec!K$15)</f>
        <v>0.4858723851058972</v>
      </c>
      <c r="L77" s="305">
        <f>IF(L$15=0,0,L$15/TRE_fec!L$15)</f>
        <v>0.48363199678414276</v>
      </c>
      <c r="M77" s="305">
        <f>IF(M$15=0,0,M$15/TRE_fec!M$15)</f>
        <v>0.49202307285280616</v>
      </c>
      <c r="N77" s="305">
        <f>IF(N$15=0,0,N$15/TRE_fec!N$15)</f>
        <v>0.49917307923209275</v>
      </c>
      <c r="O77" s="305">
        <f>IF(O$15=0,0,O$15/TRE_fec!O$15)</f>
        <v>0.51399831987261546</v>
      </c>
      <c r="P77" s="305">
        <f>IF(P$15=0,0,P$15/TRE_fec!P$15)</f>
        <v>0.53513794008626026</v>
      </c>
      <c r="Q77" s="305">
        <f>IF(Q$15=0,0,Q$15/TRE_fec!Q$15)</f>
        <v>0.54859225466659434</v>
      </c>
    </row>
    <row r="78" spans="1:17" x14ac:dyDescent="0.25">
      <c r="A78" s="127" t="s">
        <v>282</v>
      </c>
      <c r="B78" s="305">
        <f>IF(B$23=0,0,B$23/TRE_fec!B$23)</f>
        <v>0.40239995423063546</v>
      </c>
      <c r="C78" s="305">
        <f>IF(C$23=0,0,C$23/TRE_fec!C$23)</f>
        <v>0.40239995423063557</v>
      </c>
      <c r="D78" s="305">
        <f>IF(D$23=0,0,D$23/TRE_fec!D$23)</f>
        <v>0.40239995423063546</v>
      </c>
      <c r="E78" s="305">
        <f>IF(E$23=0,0,E$23/TRE_fec!E$23)</f>
        <v>0.40494939340499009</v>
      </c>
      <c r="F78" s="305">
        <f>IF(F$23=0,0,F$23/TRE_fec!F$23)</f>
        <v>0.41365274979107008</v>
      </c>
      <c r="G78" s="305">
        <f>IF(G$23=0,0,G$23/TRE_fec!G$23)</f>
        <v>0.4166915376566338</v>
      </c>
      <c r="H78" s="305">
        <f>IF(H$23=0,0,H$23/TRE_fec!H$23)</f>
        <v>0.42661554071741775</v>
      </c>
      <c r="I78" s="305">
        <f>IF(I$23=0,0,I$23/TRE_fec!I$23)</f>
        <v>0.4266155407174177</v>
      </c>
      <c r="J78" s="305">
        <f>IF(J$23=0,0,J$23/TRE_fec!J$23)</f>
        <v>0.43485970624140347</v>
      </c>
      <c r="K78" s="305">
        <f>IF(K$23=0,0,K$23/TRE_fec!K$23)</f>
        <v>0.43485970624140352</v>
      </c>
      <c r="L78" s="305">
        <f>IF(L$23=0,0,L$23/TRE_fec!L$23)</f>
        <v>0.43485970624140341</v>
      </c>
      <c r="M78" s="305">
        <f>IF(M$23=0,0,M$23/TRE_fec!M$23)</f>
        <v>0.44643964081264675</v>
      </c>
      <c r="N78" s="305">
        <f>IF(N$23=0,0,N$23/TRE_fec!N$23)</f>
        <v>0.45249532359668226</v>
      </c>
      <c r="O78" s="305">
        <f>IF(O$23=0,0,O$23/TRE_fec!O$23)</f>
        <v>0.4645933782263918</v>
      </c>
      <c r="P78" s="305">
        <f>IF(P$23=0,0,P$23/TRE_fec!P$23)</f>
        <v>0.48209434223275832</v>
      </c>
      <c r="Q78" s="305">
        <f>IF(Q$23=0,0,Q$23/TRE_fec!Q$23)</f>
        <v>0.49304912451508948</v>
      </c>
    </row>
    <row r="79" spans="1:17" x14ac:dyDescent="0.25">
      <c r="A79" s="127" t="s">
        <v>281</v>
      </c>
      <c r="B79" s="305">
        <f>IF(B$26=0,0,B$26/TRE_fec!B$26)</f>
        <v>0.36944695612314715</v>
      </c>
      <c r="C79" s="305">
        <f>IF(C$26=0,0,C$26/TRE_fec!C$26)</f>
        <v>0.37261239410898322</v>
      </c>
      <c r="D79" s="305">
        <f>IF(D$26=0,0,D$26/TRE_fec!D$26)</f>
        <v>0.37576811607142802</v>
      </c>
      <c r="E79" s="305">
        <f>IF(E$26=0,0,E$26/TRE_fec!E$26)</f>
        <v>0.37558548849485363</v>
      </c>
      <c r="F79" s="305">
        <f>IF(F$26=0,0,F$26/TRE_fec!F$26)</f>
        <v>0.38948460225890952</v>
      </c>
      <c r="G79" s="305">
        <f>IF(G$26=0,0,G$26/TRE_fec!G$26)</f>
        <v>0.39640741783847505</v>
      </c>
      <c r="H79" s="305">
        <f>IF(H$26=0,0,H$26/TRE_fec!H$26)</f>
        <v>0.40521000048890499</v>
      </c>
      <c r="I79" s="305">
        <f>IF(I$26=0,0,I$26/TRE_fec!I$26)</f>
        <v>0.40507524179464721</v>
      </c>
      <c r="J79" s="305">
        <f>IF(J$26=0,0,J$26/TRE_fec!J$26)</f>
        <v>0.41870280799710874</v>
      </c>
      <c r="K79" s="305">
        <f>IF(K$26=0,0,K$26/TRE_fec!K$26)</f>
        <v>0.4219828678074673</v>
      </c>
      <c r="L79" s="305">
        <f>IF(L$26=0,0,L$26/TRE_fec!L$26)</f>
        <v>0.4201845175782265</v>
      </c>
      <c r="M79" s="305">
        <f>IF(M$26=0,0,M$26/TRE_fec!M$26)</f>
        <v>0.43113542463439425</v>
      </c>
      <c r="N79" s="305">
        <f>IF(N$26=0,0,N$26/TRE_fec!N$26)</f>
        <v>0.43852375495113616</v>
      </c>
      <c r="O79" s="305">
        <f>IF(O$26=0,0,O$26/TRE_fec!O$26)</f>
        <v>0.45175111011660091</v>
      </c>
      <c r="P79" s="305">
        <f>IF(P$26=0,0,P$26/TRE_fec!P$26)</f>
        <v>0.4735549699747918</v>
      </c>
      <c r="Q79" s="305">
        <f>IF(Q$26=0,0,Q$26/TRE_fec!Q$26)</f>
        <v>0.48969624346693569</v>
      </c>
    </row>
    <row r="80" spans="1:17" x14ac:dyDescent="0.25">
      <c r="A80" s="127" t="s">
        <v>280</v>
      </c>
      <c r="B80" s="305">
        <f>IF(B$34=0,0,B$34/TRE_fec!B$34)</f>
        <v>0.55346079380228497</v>
      </c>
      <c r="C80" s="305">
        <f>IF(C$34=0,0,C$34/TRE_fec!C$34)</f>
        <v>0.57351823345512976</v>
      </c>
      <c r="D80" s="305">
        <f>IF(D$34=0,0,D$34/TRE_fec!D$34)</f>
        <v>0.58032352433338741</v>
      </c>
      <c r="E80" s="305">
        <f>IF(E$34=0,0,E$34/TRE_fec!E$34)</f>
        <v>0.59848504226140675</v>
      </c>
      <c r="F80" s="305">
        <f>IF(F$34=0,0,F$34/TRE_fec!F$34)</f>
        <v>0.61553108743786744</v>
      </c>
      <c r="G80" s="305">
        <f>IF(G$34=0,0,G$34/TRE_fec!G$34)</f>
        <v>0.61512048702192512</v>
      </c>
      <c r="H80" s="305">
        <f>IF(H$34=0,0,H$34/TRE_fec!H$34)</f>
        <v>0.6349915939189511</v>
      </c>
      <c r="I80" s="305">
        <f>IF(I$34=0,0,I$34/TRE_fec!I$34)</f>
        <v>0.64124221136798365</v>
      </c>
      <c r="J80" s="305">
        <f>IF(J$34=0,0,J$34/TRE_fec!J$34)</f>
        <v>0.66207811319691334</v>
      </c>
      <c r="K80" s="305">
        <f>IF(K$34=0,0,K$34/TRE_fec!K$34)</f>
        <v>0.6432905761775769</v>
      </c>
      <c r="L80" s="305">
        <f>IF(L$34=0,0,L$34/TRE_fec!L$34)</f>
        <v>0.64557290926902933</v>
      </c>
      <c r="M80" s="305">
        <f>IF(M$34=0,0,M$34/TRE_fec!M$34)</f>
        <v>0.68158082069199011</v>
      </c>
      <c r="N80" s="305">
        <f>IF(N$34=0,0,N$34/TRE_fec!N$34)</f>
        <v>0.69362345963115479</v>
      </c>
      <c r="O80" s="305">
        <f>IF(O$34=0,0,O$34/TRE_fec!O$34)</f>
        <v>0.71052799370724606</v>
      </c>
      <c r="P80" s="305">
        <f>IF(P$34=0,0,P$34/TRE_fec!P$34)</f>
        <v>0.73566375140137619</v>
      </c>
      <c r="Q80" s="305">
        <f>IF(Q$34=0,0,Q$34/TRE_fec!Q$34)</f>
        <v>0.75581326531179693</v>
      </c>
    </row>
    <row r="81" spans="1:17" x14ac:dyDescent="0.25">
      <c r="A81" s="127" t="s">
        <v>279</v>
      </c>
      <c r="B81" s="305">
        <f>IF(B$45=0,0,B$45/TRE_fec!B$45)</f>
        <v>0.5171242928951979</v>
      </c>
      <c r="C81" s="305">
        <f>IF(C$45=0,0,C$45/TRE_fec!C$45)</f>
        <v>0.5171242928951979</v>
      </c>
      <c r="D81" s="305">
        <f>IF(D$45=0,0,D$45/TRE_fec!D$45)</f>
        <v>0.5171242928951979</v>
      </c>
      <c r="E81" s="305">
        <f>IF(E$45=0,0,E$45/TRE_fec!E$45)</f>
        <v>0.52040057788593064</v>
      </c>
      <c r="F81" s="305">
        <f>IF(F$45=0,0,F$45/TRE_fec!F$45)</f>
        <v>0.53158526359388925</v>
      </c>
      <c r="G81" s="305">
        <f>IF(G$45=0,0,G$45/TRE_fec!G$45)</f>
        <v>0.53549041072354697</v>
      </c>
      <c r="H81" s="305">
        <f>IF(H$45=0,0,H$45/TRE_fec!H$45)</f>
        <v>0.54824374981204071</v>
      </c>
      <c r="I81" s="305">
        <f>IF(I$45=0,0,I$45/TRE_fec!I$45)</f>
        <v>0.5482437498120406</v>
      </c>
      <c r="J81" s="305">
        <f>IF(J$45=0,0,J$45/TRE_fec!J$45)</f>
        <v>0.55883832921564214</v>
      </c>
      <c r="K81" s="305">
        <f>IF(K$45=0,0,K$45/TRE_fec!K$45)</f>
        <v>0.55883832921564225</v>
      </c>
      <c r="L81" s="305">
        <f>IF(L$45=0,0,L$45/TRE_fec!L$45)</f>
        <v>0.55883832921564214</v>
      </c>
      <c r="M81" s="305">
        <f>IF(M$45=0,0,M$45/TRE_fec!M$45)</f>
        <v>0.57371970634794356</v>
      </c>
      <c r="N81" s="305">
        <f>IF(N$45=0,0,N$45/TRE_fec!N$45)</f>
        <v>0.58150186597487308</v>
      </c>
      <c r="O81" s="305">
        <f>IF(O$45=0,0,O$45/TRE_fec!O$45)</f>
        <v>0.59704907933814866</v>
      </c>
      <c r="P81" s="305">
        <f>IF(P$45=0,0,P$45/TRE_fec!P$45)</f>
        <v>0.61953957304131013</v>
      </c>
      <c r="Q81" s="305">
        <f>IF(Q$45=0,0,Q$45/TRE_fec!Q$45)</f>
        <v>0.63361756679357695</v>
      </c>
    </row>
    <row r="82" spans="1:17" x14ac:dyDescent="0.25">
      <c r="A82" s="72" t="s">
        <v>278</v>
      </c>
      <c r="B82" s="304">
        <f>IF(B$46=0,0,B$46/TRE_fec!B$46)</f>
        <v>0.48229687135790333</v>
      </c>
      <c r="C82" s="304">
        <f>IF(C$46=0,0,C$46/TRE_fec!C$46)</f>
        <v>0.48229687135790339</v>
      </c>
      <c r="D82" s="304">
        <f>IF(D$46=0,0,D$46/TRE_fec!D$46)</f>
        <v>0.48229687135790328</v>
      </c>
      <c r="E82" s="304">
        <f>IF(E$46=0,0,E$46/TRE_fec!E$46)</f>
        <v>0.48535250425393422</v>
      </c>
      <c r="F82" s="304">
        <f>IF(F$46=0,0,F$46/TRE_fec!F$46)</f>
        <v>0.49578392083633632</v>
      </c>
      <c r="G82" s="304">
        <f>IF(G$46=0,0,G$46/TRE_fec!G$46)</f>
        <v>0.49942606310020382</v>
      </c>
      <c r="H82" s="304">
        <f>IF(H$46=0,0,H$46/TRE_fec!H$46)</f>
        <v>0.51132048698679067</v>
      </c>
      <c r="I82" s="304">
        <f>IF(I$46=0,0,I$46/TRE_fec!I$46)</f>
        <v>0.51132048698679056</v>
      </c>
      <c r="J82" s="304">
        <f>IF(J$46=0,0,J$46/TRE_fec!J$46)</f>
        <v>0.52120153989788531</v>
      </c>
      <c r="K82" s="304">
        <f>IF(K$46=0,0,K$46/TRE_fec!K$46)</f>
        <v>0.5212015398978852</v>
      </c>
      <c r="L82" s="304">
        <f>IF(L$46=0,0,L$46/TRE_fec!L$46)</f>
        <v>0.5212015398978852</v>
      </c>
      <c r="M82" s="304">
        <f>IF(M$46=0,0,M$46/TRE_fec!M$46)</f>
        <v>0.53508068216796345</v>
      </c>
      <c r="N82" s="304">
        <f>IF(N$46=0,0,N$46/TRE_fec!N$46)</f>
        <v>0.54233872688186069</v>
      </c>
      <c r="O82" s="304">
        <f>IF(O$46=0,0,O$46/TRE_fec!O$46)</f>
        <v>0.55683886247104541</v>
      </c>
      <c r="P82" s="304">
        <f>IF(P$46=0,0,P$46/TRE_fec!P$46)</f>
        <v>0.5778146605477521</v>
      </c>
      <c r="Q82" s="304">
        <f>IF(Q$46=0,0,Q$46/TRE_fec!Q$46)</f>
        <v>0.59094452591087576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704.5618513553452</v>
      </c>
      <c r="C5" s="96">
        <v>561.70782029066402</v>
      </c>
      <c r="D5" s="96">
        <v>445.77925471357202</v>
      </c>
      <c r="E5" s="96">
        <v>471.37802323474807</v>
      </c>
      <c r="F5" s="96">
        <v>447.93585278485301</v>
      </c>
      <c r="G5" s="96">
        <v>476.66309955562718</v>
      </c>
      <c r="H5" s="96">
        <v>468.68548583268017</v>
      </c>
      <c r="I5" s="96">
        <v>454.95329270601593</v>
      </c>
      <c r="J5" s="96">
        <v>421.49546038468816</v>
      </c>
      <c r="K5" s="96">
        <v>346.98219065179222</v>
      </c>
      <c r="L5" s="96">
        <v>365.00057843849993</v>
      </c>
      <c r="M5" s="96">
        <v>324.47423896618284</v>
      </c>
      <c r="N5" s="96">
        <v>313.04967519824658</v>
      </c>
      <c r="O5" s="96">
        <v>358.26262592427355</v>
      </c>
      <c r="P5" s="96">
        <v>331.22671768972486</v>
      </c>
      <c r="Q5" s="96">
        <v>310.3833636623487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16.732478068584658</v>
      </c>
      <c r="C10" s="158">
        <v>15.486832960429506</v>
      </c>
      <c r="D10" s="158">
        <v>13.402353821463212</v>
      </c>
      <c r="E10" s="158">
        <v>15.379129792217563</v>
      </c>
      <c r="F10" s="158">
        <v>15.936345946880666</v>
      </c>
      <c r="G10" s="158">
        <v>17.071173008962351</v>
      </c>
      <c r="H10" s="158">
        <v>17.448161527248921</v>
      </c>
      <c r="I10" s="158">
        <v>17.77698019568593</v>
      </c>
      <c r="J10" s="158">
        <v>18.078957237140422</v>
      </c>
      <c r="K10" s="158">
        <v>13.662396972440767</v>
      </c>
      <c r="L10" s="158">
        <v>14.375911423017621</v>
      </c>
      <c r="M10" s="158">
        <v>14.269456504862127</v>
      </c>
      <c r="N10" s="158">
        <v>14.14176999551594</v>
      </c>
      <c r="O10" s="158">
        <v>16.349741049090902</v>
      </c>
      <c r="P10" s="158">
        <v>15.644527807441687</v>
      </c>
      <c r="Q10" s="158">
        <v>15.511988963206457</v>
      </c>
    </row>
    <row r="11" spans="1:17" x14ac:dyDescent="0.25">
      <c r="A11" s="92" t="s">
        <v>125</v>
      </c>
      <c r="B11" s="91">
        <v>7.834923379981821</v>
      </c>
      <c r="C11" s="91">
        <v>7.2516544857366609</v>
      </c>
      <c r="D11" s="91">
        <v>6.2756045382017307</v>
      </c>
      <c r="E11" s="91">
        <v>7.2012228600525834</v>
      </c>
      <c r="F11" s="91">
        <v>7.4621373438474397</v>
      </c>
      <c r="G11" s="91">
        <v>7.9935160819217073</v>
      </c>
      <c r="H11" s="91">
        <v>8.1700396156028123</v>
      </c>
      <c r="I11" s="91">
        <v>8.3240077883117056</v>
      </c>
      <c r="J11" s="91">
        <v>8.465407464594664</v>
      </c>
      <c r="K11" s="91">
        <v>6.397368819322975</v>
      </c>
      <c r="L11" s="91">
        <v>6.7314694246167823</v>
      </c>
      <c r="M11" s="91">
        <v>6.6816222875847302</v>
      </c>
      <c r="N11" s="91">
        <v>6.6218335334453782</v>
      </c>
      <c r="O11" s="91">
        <v>7.6557081310435118</v>
      </c>
      <c r="P11" s="91">
        <v>7.3254945373234053</v>
      </c>
      <c r="Q11" s="91">
        <v>7.263433694619895</v>
      </c>
    </row>
    <row r="12" spans="1:17" x14ac:dyDescent="0.25">
      <c r="A12" s="92" t="s">
        <v>26</v>
      </c>
      <c r="B12" s="91">
        <v>8.8975546886028365</v>
      </c>
      <c r="C12" s="91">
        <v>8.2351784746928463</v>
      </c>
      <c r="D12" s="91">
        <v>7.1267492832614803</v>
      </c>
      <c r="E12" s="91">
        <v>8.17790693216498</v>
      </c>
      <c r="F12" s="91">
        <v>8.474208603033226</v>
      </c>
      <c r="G12" s="91">
        <v>9.0776569270406444</v>
      </c>
      <c r="H12" s="91">
        <v>9.2781219116461084</v>
      </c>
      <c r="I12" s="91">
        <v>9.4529724073742258</v>
      </c>
      <c r="J12" s="91">
        <v>9.6135497725457597</v>
      </c>
      <c r="K12" s="91">
        <v>7.2650281531177914</v>
      </c>
      <c r="L12" s="91">
        <v>7.6444419984008389</v>
      </c>
      <c r="M12" s="91">
        <v>7.587834217277396</v>
      </c>
      <c r="N12" s="91">
        <v>7.5199364620705618</v>
      </c>
      <c r="O12" s="91">
        <v>8.6940329180473892</v>
      </c>
      <c r="P12" s="91">
        <v>8.3190332701182808</v>
      </c>
      <c r="Q12" s="91">
        <v>8.2485552685865624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283</v>
      </c>
      <c r="B15" s="204">
        <v>74.946228908712513</v>
      </c>
      <c r="C15" s="204">
        <v>66.948724427623318</v>
      </c>
      <c r="D15" s="204">
        <v>56.051295013548867</v>
      </c>
      <c r="E15" s="204">
        <v>66.047563347184834</v>
      </c>
      <c r="F15" s="204">
        <v>64.323399988363917</v>
      </c>
      <c r="G15" s="204">
        <v>65.903219156760031</v>
      </c>
      <c r="H15" s="204">
        <v>67.698828366307637</v>
      </c>
      <c r="I15" s="204">
        <v>69.397749174505606</v>
      </c>
      <c r="J15" s="204">
        <v>68.020922890780113</v>
      </c>
      <c r="K15" s="204">
        <v>47.899388838978595</v>
      </c>
      <c r="L15" s="204">
        <v>51.47730179856088</v>
      </c>
      <c r="M15" s="204">
        <v>53.232802586362958</v>
      </c>
      <c r="N15" s="204">
        <v>52.527572002288977</v>
      </c>
      <c r="O15" s="204">
        <v>59.896949301362959</v>
      </c>
      <c r="P15" s="204">
        <v>56.426566368980311</v>
      </c>
      <c r="Q15" s="204">
        <v>55.323089712879863</v>
      </c>
    </row>
    <row r="16" spans="1:17" x14ac:dyDescent="0.25">
      <c r="A16" s="152" t="s">
        <v>289</v>
      </c>
      <c r="B16" s="264">
        <v>74.946228908712513</v>
      </c>
      <c r="C16" s="264">
        <v>66.948724427623318</v>
      </c>
      <c r="D16" s="264">
        <v>56.051295013548867</v>
      </c>
      <c r="E16" s="264">
        <v>66.047563347184834</v>
      </c>
      <c r="F16" s="264">
        <v>64.323399988363917</v>
      </c>
      <c r="G16" s="264">
        <v>65.903219156760031</v>
      </c>
      <c r="H16" s="264">
        <v>67.698828366307637</v>
      </c>
      <c r="I16" s="264">
        <v>69.397749174505606</v>
      </c>
      <c r="J16" s="264">
        <v>68.020922890780113</v>
      </c>
      <c r="K16" s="264">
        <v>47.899388838978595</v>
      </c>
      <c r="L16" s="264">
        <v>51.47730179856088</v>
      </c>
      <c r="M16" s="264">
        <v>53.232802586362958</v>
      </c>
      <c r="N16" s="264">
        <v>52.527572002288977</v>
      </c>
      <c r="O16" s="264">
        <v>59.896949301362959</v>
      </c>
      <c r="P16" s="264">
        <v>56.426566368980311</v>
      </c>
      <c r="Q16" s="264">
        <v>55.323089712879863</v>
      </c>
    </row>
    <row r="17" spans="1:17" x14ac:dyDescent="0.25">
      <c r="A17" s="154" t="s">
        <v>33</v>
      </c>
      <c r="B17" s="83">
        <v>45.270448665633111</v>
      </c>
      <c r="C17" s="83">
        <v>36.463586784997922</v>
      </c>
      <c r="D17" s="83">
        <v>27.126303238832371</v>
      </c>
      <c r="E17" s="83">
        <v>37.338524493266917</v>
      </c>
      <c r="F17" s="83">
        <v>29.427473639768507</v>
      </c>
      <c r="G17" s="83">
        <v>20.554885609348865</v>
      </c>
      <c r="H17" s="83">
        <v>22.920092069035714</v>
      </c>
      <c r="I17" s="83">
        <v>23.252415336008848</v>
      </c>
      <c r="J17" s="83">
        <v>21.106422857133268</v>
      </c>
      <c r="K17" s="83">
        <v>8.2673545943712359</v>
      </c>
      <c r="L17" s="83">
        <v>11.586070234883911</v>
      </c>
      <c r="M17" s="83">
        <v>16.248876717816401</v>
      </c>
      <c r="N17" s="83">
        <v>15.853387188650428</v>
      </c>
      <c r="O17" s="83">
        <v>14.760023148720034</v>
      </c>
      <c r="P17" s="83">
        <v>12.32656620851586</v>
      </c>
      <c r="Q17" s="83">
        <v>10.907656817911336</v>
      </c>
    </row>
    <row r="18" spans="1:17" x14ac:dyDescent="0.25">
      <c r="A18" s="154" t="s">
        <v>30</v>
      </c>
      <c r="B18" s="83">
        <v>1.7007777188618536</v>
      </c>
      <c r="C18" s="83">
        <v>2.2676212044401689</v>
      </c>
      <c r="D18" s="83">
        <v>2.2771609259205565</v>
      </c>
      <c r="E18" s="83">
        <v>2.2582465836019505</v>
      </c>
      <c r="F18" s="83">
        <v>2.2693753987632257</v>
      </c>
      <c r="G18" s="83">
        <v>1.7004840945453792</v>
      </c>
      <c r="H18" s="83">
        <v>2.260903672061874</v>
      </c>
      <c r="I18" s="83">
        <v>1.6899804920427732</v>
      </c>
      <c r="J18" s="83">
        <v>1.7441216997538844</v>
      </c>
      <c r="K18" s="83">
        <v>1.1342568898934502</v>
      </c>
      <c r="L18" s="83">
        <v>1.1336406886955201</v>
      </c>
      <c r="M18" s="83">
        <v>1.1692278421994828</v>
      </c>
      <c r="N18" s="83">
        <v>1.1821618823644509</v>
      </c>
      <c r="O18" s="83">
        <v>1.7792876790972236</v>
      </c>
      <c r="P18" s="83">
        <v>1.8364347899608866</v>
      </c>
      <c r="Q18" s="83">
        <v>1.9148585192737628</v>
      </c>
    </row>
    <row r="19" spans="1:17" x14ac:dyDescent="0.25">
      <c r="A19" s="154" t="s">
        <v>125</v>
      </c>
      <c r="B19" s="83">
        <v>10.264384415842336</v>
      </c>
      <c r="C19" s="83">
        <v>7.2493289974473081</v>
      </c>
      <c r="D19" s="83">
        <v>6.8692228346159014</v>
      </c>
      <c r="E19" s="83">
        <v>5.4093371615734203</v>
      </c>
      <c r="F19" s="83">
        <v>4.1222327644884436</v>
      </c>
      <c r="G19" s="83">
        <v>11.476869798280472</v>
      </c>
      <c r="H19" s="83">
        <v>9.5226552746982875</v>
      </c>
      <c r="I19" s="83">
        <v>12.601273003126279</v>
      </c>
      <c r="J19" s="83">
        <v>6.5710650195192821</v>
      </c>
      <c r="K19" s="83">
        <v>4.3881880046619122</v>
      </c>
      <c r="L19" s="83">
        <v>4.3284336450541714</v>
      </c>
      <c r="M19" s="83">
        <v>5.1166063628858742</v>
      </c>
      <c r="N19" s="83">
        <v>4.5368689255037031</v>
      </c>
      <c r="O19" s="83">
        <v>7.6112504502143334</v>
      </c>
      <c r="P19" s="83">
        <v>6.5813070512456671</v>
      </c>
      <c r="Q19" s="83">
        <v>6.1101807329347526</v>
      </c>
    </row>
    <row r="20" spans="1:17" x14ac:dyDescent="0.25">
      <c r="A20" s="154" t="s">
        <v>29</v>
      </c>
      <c r="B20" s="83">
        <v>2.0343801226319074</v>
      </c>
      <c r="C20" s="83">
        <v>2.6658307441493498</v>
      </c>
      <c r="D20" s="83">
        <v>1.3765657751008165</v>
      </c>
      <c r="E20" s="83">
        <v>1.3424558006208154</v>
      </c>
      <c r="F20" s="83">
        <v>1.3660713876219699</v>
      </c>
      <c r="G20" s="83">
        <v>1.1037178424222907</v>
      </c>
      <c r="H20" s="83">
        <v>1.3159808582654109</v>
      </c>
      <c r="I20" s="83">
        <v>0.52613405726828966</v>
      </c>
      <c r="J20" s="83">
        <v>0.59081069445477119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15.676237985743301</v>
      </c>
      <c r="C21" s="83">
        <v>18.302356696588568</v>
      </c>
      <c r="D21" s="83">
        <v>18.402042239079218</v>
      </c>
      <c r="E21" s="83">
        <v>19.698999308121731</v>
      </c>
      <c r="F21" s="83">
        <v>27.13824679772177</v>
      </c>
      <c r="G21" s="83">
        <v>31.067261812163014</v>
      </c>
      <c r="H21" s="83">
        <v>31.679196492246351</v>
      </c>
      <c r="I21" s="83">
        <v>31.327946286059408</v>
      </c>
      <c r="J21" s="83">
        <v>38.008502619918914</v>
      </c>
      <c r="K21" s="83">
        <v>34.109589350051998</v>
      </c>
      <c r="L21" s="83">
        <v>34.429157229927277</v>
      </c>
      <c r="M21" s="83">
        <v>30.698091663461199</v>
      </c>
      <c r="N21" s="83">
        <v>30.955154005770389</v>
      </c>
      <c r="O21" s="83">
        <v>35.74638802333137</v>
      </c>
      <c r="P21" s="83">
        <v>35.682258319257897</v>
      </c>
      <c r="Q21" s="83">
        <v>36.39039364276001</v>
      </c>
    </row>
    <row r="22" spans="1:17" x14ac:dyDescent="0.25">
      <c r="A22" s="152" t="s">
        <v>288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282</v>
      </c>
      <c r="B23" s="204">
        <v>46.425153983185496</v>
      </c>
      <c r="C23" s="204">
        <v>42.969045108130139</v>
      </c>
      <c r="D23" s="204">
        <v>37.185546417464664</v>
      </c>
      <c r="E23" s="204">
        <v>42.670216916141996</v>
      </c>
      <c r="F23" s="204">
        <v>44.216242894847561</v>
      </c>
      <c r="G23" s="204">
        <v>47.364881182940934</v>
      </c>
      <c r="H23" s="204">
        <v>48.410855959636237</v>
      </c>
      <c r="I23" s="204">
        <v>49.323180915459446</v>
      </c>
      <c r="J23" s="204">
        <v>50.161032343768376</v>
      </c>
      <c r="K23" s="204">
        <v>37.907050027206246</v>
      </c>
      <c r="L23" s="204">
        <v>39.88673397488467</v>
      </c>
      <c r="M23" s="204">
        <v>39.591369119339753</v>
      </c>
      <c r="N23" s="204">
        <v>39.237096080183534</v>
      </c>
      <c r="O23" s="204">
        <v>45.363229682897675</v>
      </c>
      <c r="P23" s="204">
        <v>43.406577882707047</v>
      </c>
      <c r="Q23" s="204">
        <v>43.038841781266925</v>
      </c>
    </row>
    <row r="24" spans="1:17" x14ac:dyDescent="0.25">
      <c r="A24" s="152" t="s">
        <v>287</v>
      </c>
      <c r="B24" s="151">
        <v>46.425153983185496</v>
      </c>
      <c r="C24" s="151">
        <v>42.969045108130139</v>
      </c>
      <c r="D24" s="151">
        <v>37.185546417464664</v>
      </c>
      <c r="E24" s="151">
        <v>42.670216916141996</v>
      </c>
      <c r="F24" s="151">
        <v>44.216242894847561</v>
      </c>
      <c r="G24" s="151">
        <v>47.364881182940934</v>
      </c>
      <c r="H24" s="151">
        <v>48.410855959636237</v>
      </c>
      <c r="I24" s="151">
        <v>49.323180915459446</v>
      </c>
      <c r="J24" s="151">
        <v>50.161032343768376</v>
      </c>
      <c r="K24" s="151">
        <v>37.907050027206246</v>
      </c>
      <c r="L24" s="151">
        <v>39.88673397488467</v>
      </c>
      <c r="M24" s="151">
        <v>39.591369119339753</v>
      </c>
      <c r="N24" s="151">
        <v>39.237096080183534</v>
      </c>
      <c r="O24" s="151">
        <v>45.363229682897675</v>
      </c>
      <c r="P24" s="151">
        <v>43.406577882707047</v>
      </c>
      <c r="Q24" s="151">
        <v>43.038841781266925</v>
      </c>
    </row>
    <row r="25" spans="1:17" x14ac:dyDescent="0.25">
      <c r="A25" s="152" t="s">
        <v>286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281</v>
      </c>
      <c r="B26" s="204">
        <v>308.81630743826867</v>
      </c>
      <c r="C26" s="204">
        <v>275.86255061110069</v>
      </c>
      <c r="D26" s="204">
        <v>230.95963873380373</v>
      </c>
      <c r="E26" s="204">
        <v>272.14931191556781</v>
      </c>
      <c r="F26" s="204">
        <v>265.04488825550635</v>
      </c>
      <c r="G26" s="204">
        <v>271.55454096396392</v>
      </c>
      <c r="H26" s="204">
        <v>278.95335760582691</v>
      </c>
      <c r="I26" s="204">
        <v>285.95376921101604</v>
      </c>
      <c r="J26" s="204">
        <v>271.91969956134227</v>
      </c>
      <c r="K26" s="204">
        <v>197.3696689638723</v>
      </c>
      <c r="L26" s="204">
        <v>212.11247703577089</v>
      </c>
      <c r="M26" s="204">
        <v>211.05605221253583</v>
      </c>
      <c r="N26" s="204">
        <v>205.43477742815924</v>
      </c>
      <c r="O26" s="204">
        <v>233.2374252339082</v>
      </c>
      <c r="P26" s="204">
        <v>211.13266536584325</v>
      </c>
      <c r="Q26" s="204">
        <v>196.25753487878396</v>
      </c>
    </row>
    <row r="27" spans="1:17" x14ac:dyDescent="0.25">
      <c r="A27" s="152" t="s">
        <v>285</v>
      </c>
      <c r="B27" s="264">
        <v>308.81630743826867</v>
      </c>
      <c r="C27" s="264">
        <v>275.86255061110069</v>
      </c>
      <c r="D27" s="264">
        <v>230.95963873380373</v>
      </c>
      <c r="E27" s="264">
        <v>272.14931191556781</v>
      </c>
      <c r="F27" s="264">
        <v>265.04488825550635</v>
      </c>
      <c r="G27" s="264">
        <v>271.55454096396392</v>
      </c>
      <c r="H27" s="264">
        <v>278.95335760582691</v>
      </c>
      <c r="I27" s="264">
        <v>285.95376921101604</v>
      </c>
      <c r="J27" s="264">
        <v>271.91969956134227</v>
      </c>
      <c r="K27" s="264">
        <v>197.3696689638723</v>
      </c>
      <c r="L27" s="264">
        <v>212.11247703577089</v>
      </c>
      <c r="M27" s="264">
        <v>211.05605221253583</v>
      </c>
      <c r="N27" s="264">
        <v>205.43477742815924</v>
      </c>
      <c r="O27" s="264">
        <v>233.2374252339082</v>
      </c>
      <c r="P27" s="264">
        <v>211.13266536584325</v>
      </c>
      <c r="Q27" s="264">
        <v>196.25753487878396</v>
      </c>
    </row>
    <row r="28" spans="1:17" x14ac:dyDescent="0.25">
      <c r="A28" s="154" t="s">
        <v>33</v>
      </c>
      <c r="B28" s="83">
        <v>186.53710795806711</v>
      </c>
      <c r="C28" s="83">
        <v>150.24838995720123</v>
      </c>
      <c r="D28" s="83">
        <v>111.77406685625947</v>
      </c>
      <c r="E28" s="83">
        <v>153.85357511782135</v>
      </c>
      <c r="F28" s="83">
        <v>121.25605089135911</v>
      </c>
      <c r="G28" s="83">
        <v>84.696507964755</v>
      </c>
      <c r="H28" s="83">
        <v>94.442352897117246</v>
      </c>
      <c r="I28" s="83">
        <v>95.811692564726954</v>
      </c>
      <c r="J28" s="83">
        <v>84.374805842339583</v>
      </c>
      <c r="K28" s="83">
        <v>34.065675555554634</v>
      </c>
      <c r="L28" s="83">
        <v>47.740459790383703</v>
      </c>
      <c r="M28" s="83">
        <v>64.423130219130286</v>
      </c>
      <c r="N28" s="83">
        <v>62.002429284965039</v>
      </c>
      <c r="O28" s="83">
        <v>57.475210937362498</v>
      </c>
      <c r="P28" s="83">
        <v>46.122614681073337</v>
      </c>
      <c r="Q28" s="83">
        <v>38.694690580317634</v>
      </c>
    </row>
    <row r="29" spans="1:17" x14ac:dyDescent="0.25">
      <c r="A29" s="154" t="s">
        <v>30</v>
      </c>
      <c r="B29" s="83">
        <v>7.0080630147775427</v>
      </c>
      <c r="C29" s="83">
        <v>9.3437444047638323</v>
      </c>
      <c r="D29" s="83">
        <v>9.383052874375446</v>
      </c>
      <c r="E29" s="83">
        <v>9.3051162331660517</v>
      </c>
      <c r="F29" s="83">
        <v>9.3509725711607761</v>
      </c>
      <c r="G29" s="83">
        <v>7.0068531343271374</v>
      </c>
      <c r="H29" s="83">
        <v>9.316064779326128</v>
      </c>
      <c r="I29" s="83">
        <v>6.9635729881892283</v>
      </c>
      <c r="J29" s="83">
        <v>6.9722818868101166</v>
      </c>
      <c r="K29" s="83">
        <v>4.673711132950551</v>
      </c>
      <c r="L29" s="83">
        <v>4.6711720728623431</v>
      </c>
      <c r="M29" s="83">
        <v>4.6357246006585839</v>
      </c>
      <c r="N29" s="83">
        <v>4.623422593700159</v>
      </c>
      <c r="O29" s="83">
        <v>6.9285077431082032</v>
      </c>
      <c r="P29" s="83">
        <v>6.8714330310226739</v>
      </c>
      <c r="Q29" s="83">
        <v>6.7929216279259128</v>
      </c>
    </row>
    <row r="30" spans="1:17" x14ac:dyDescent="0.25">
      <c r="A30" s="154" t="s">
        <v>125</v>
      </c>
      <c r="B30" s="83">
        <v>42.294446826514708</v>
      </c>
      <c r="C30" s="83">
        <v>29.870896040996033</v>
      </c>
      <c r="D30" s="83">
        <v>28.304666714326363</v>
      </c>
      <c r="E30" s="83">
        <v>22.289200567521998</v>
      </c>
      <c r="F30" s="83">
        <v>16.985680524112116</v>
      </c>
      <c r="G30" s="83">
        <v>47.290498850473071</v>
      </c>
      <c r="H30" s="83">
        <v>39.238148226534904</v>
      </c>
      <c r="I30" s="83">
        <v>51.923607825378006</v>
      </c>
      <c r="J30" s="83">
        <v>26.268417862762057</v>
      </c>
      <c r="K30" s="83">
        <v>18.081550408563114</v>
      </c>
      <c r="L30" s="83">
        <v>17.83533227382711</v>
      </c>
      <c r="M30" s="83">
        <v>20.286189853037676</v>
      </c>
      <c r="N30" s="83">
        <v>17.743646287153165</v>
      </c>
      <c r="O30" s="83">
        <v>29.638044650431304</v>
      </c>
      <c r="P30" s="83">
        <v>24.62543778110145</v>
      </c>
      <c r="Q30" s="83">
        <v>21.675741802078626</v>
      </c>
    </row>
    <row r="31" spans="1:17" x14ac:dyDescent="0.25">
      <c r="A31" s="154" t="s">
        <v>29</v>
      </c>
      <c r="B31" s="83">
        <v>8.3826733718948176</v>
      </c>
      <c r="C31" s="83">
        <v>10.98456878552712</v>
      </c>
      <c r="D31" s="83">
        <v>5.6721460946397748</v>
      </c>
      <c r="E31" s="83">
        <v>5.5315957758431065</v>
      </c>
      <c r="F31" s="83">
        <v>5.6289039190529095</v>
      </c>
      <c r="G31" s="83">
        <v>4.5478748365811512</v>
      </c>
      <c r="H31" s="83">
        <v>5.4225056447333015</v>
      </c>
      <c r="I31" s="83">
        <v>2.1679379889949271</v>
      </c>
      <c r="J31" s="83">
        <v>2.3618183891995539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64.59401626701451</v>
      </c>
      <c r="C32" s="83">
        <v>75.414951422612475</v>
      </c>
      <c r="D32" s="83">
        <v>75.825706194202652</v>
      </c>
      <c r="E32" s="83">
        <v>81.169824221215308</v>
      </c>
      <c r="F32" s="83">
        <v>111.82328034982145</v>
      </c>
      <c r="G32" s="83">
        <v>128.01280617782757</v>
      </c>
      <c r="H32" s="83">
        <v>130.53428605811533</v>
      </c>
      <c r="I32" s="83">
        <v>129.08695784372694</v>
      </c>
      <c r="J32" s="83">
        <v>151.94237558023096</v>
      </c>
      <c r="K32" s="83">
        <v>140.54873186680399</v>
      </c>
      <c r="L32" s="83">
        <v>141.86551289869774</v>
      </c>
      <c r="M32" s="83">
        <v>121.71100753970927</v>
      </c>
      <c r="N32" s="83">
        <v>121.06527926234085</v>
      </c>
      <c r="O32" s="83">
        <v>139.1956619030062</v>
      </c>
      <c r="P32" s="83">
        <v>133.51317987264579</v>
      </c>
      <c r="Q32" s="83">
        <v>129.09418086846179</v>
      </c>
    </row>
    <row r="33" spans="1:17" x14ac:dyDescent="0.25">
      <c r="A33" s="152" t="s">
        <v>284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280</v>
      </c>
      <c r="B34" s="204">
        <v>257.64168295659397</v>
      </c>
      <c r="C34" s="204">
        <v>160.44066718338033</v>
      </c>
      <c r="D34" s="204">
        <v>108.18042072729155</v>
      </c>
      <c r="E34" s="204">
        <v>75.131801263635793</v>
      </c>
      <c r="F34" s="204">
        <v>58.414975699254548</v>
      </c>
      <c r="G34" s="204">
        <v>74.769285242999928</v>
      </c>
      <c r="H34" s="204">
        <v>56.174282373660454</v>
      </c>
      <c r="I34" s="204">
        <v>32.501613209348946</v>
      </c>
      <c r="J34" s="204">
        <v>13.314848351656966</v>
      </c>
      <c r="K34" s="204">
        <v>50.143685849294293</v>
      </c>
      <c r="L34" s="204">
        <v>47.148154206265872</v>
      </c>
      <c r="M34" s="204">
        <v>6.3245585430821798</v>
      </c>
      <c r="N34" s="204">
        <v>1.7084596920988941</v>
      </c>
      <c r="O34" s="204">
        <v>3.4152806570138128</v>
      </c>
      <c r="P34" s="204">
        <v>4.6163802647526211</v>
      </c>
      <c r="Q34" s="204">
        <v>0.25190832621146952</v>
      </c>
    </row>
    <row r="35" spans="1:17" x14ac:dyDescent="0.25">
      <c r="A35" s="88" t="s">
        <v>33</v>
      </c>
      <c r="B35" s="87">
        <v>236.94834537050738</v>
      </c>
      <c r="C35" s="87">
        <v>143.13738819317686</v>
      </c>
      <c r="D35" s="87">
        <v>99.859533194932169</v>
      </c>
      <c r="E35" s="87">
        <v>66.431128373295735</v>
      </c>
      <c r="F35" s="87">
        <v>49.880348394480372</v>
      </c>
      <c r="G35" s="87">
        <v>64.79423581292393</v>
      </c>
      <c r="H35" s="87">
        <v>44.091491335471055</v>
      </c>
      <c r="I35" s="87">
        <v>22.549322673504179</v>
      </c>
      <c r="J35" s="87">
        <v>10.014751384383137</v>
      </c>
      <c r="K35" s="87">
        <v>43.980612039842143</v>
      </c>
      <c r="L35" s="87">
        <v>37.819751852526714</v>
      </c>
      <c r="M35" s="87">
        <v>3.2327710155480638</v>
      </c>
      <c r="N35" s="87">
        <v>1.7084596920988941</v>
      </c>
      <c r="O35" s="87">
        <v>0.3235773962581549</v>
      </c>
      <c r="P35" s="87">
        <v>1.5246812800524974</v>
      </c>
      <c r="Q35" s="87">
        <v>0.25190832621146952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2.4980259213600637E-15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88" t="s">
        <v>29</v>
      </c>
      <c r="B39" s="87">
        <v>11.254994577244604</v>
      </c>
      <c r="C39" s="87">
        <v>10.982051113491531</v>
      </c>
      <c r="D39" s="87">
        <v>5.3109696725554105</v>
      </c>
      <c r="E39" s="87">
        <v>2.4774613929360814</v>
      </c>
      <c r="F39" s="87">
        <v>2.4007392175731224</v>
      </c>
      <c r="G39" s="87">
        <v>3.6358429850699343</v>
      </c>
      <c r="H39" s="87">
        <v>2.6279655549532879</v>
      </c>
      <c r="I39" s="87">
        <v>0.5269380312087838</v>
      </c>
      <c r="J39" s="87">
        <v>0.28876426214567585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9.2953400303440503</v>
      </c>
      <c r="C40" s="87">
        <v>6.3212278767119408</v>
      </c>
      <c r="D40" s="87">
        <v>3.0099178598039629</v>
      </c>
      <c r="E40" s="87">
        <v>6.2232114974039838</v>
      </c>
      <c r="F40" s="87">
        <v>6.1338880872010524</v>
      </c>
      <c r="G40" s="87">
        <v>6.1962151570933148</v>
      </c>
      <c r="H40" s="87">
        <v>9.4548254832361156</v>
      </c>
      <c r="I40" s="87">
        <v>9.425352504635983</v>
      </c>
      <c r="J40" s="87">
        <v>3.0113327051281527</v>
      </c>
      <c r="K40" s="87">
        <v>6.1630738094521504</v>
      </c>
      <c r="L40" s="87">
        <v>9.3284023537391612</v>
      </c>
      <c r="M40" s="87">
        <v>3.091787527534116</v>
      </c>
      <c r="N40" s="87">
        <v>0</v>
      </c>
      <c r="O40" s="87">
        <v>3.0917032607556578</v>
      </c>
      <c r="P40" s="87">
        <v>3.0916989847001233</v>
      </c>
      <c r="Q40" s="87">
        <v>0</v>
      </c>
    </row>
    <row r="41" spans="1:17" x14ac:dyDescent="0.25">
      <c r="A41" s="88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6.453377409415277E-15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0.14300297849793692</v>
      </c>
      <c r="C43" s="87">
        <v>0</v>
      </c>
      <c r="D43" s="87">
        <v>0</v>
      </c>
      <c r="E43" s="87">
        <v>0</v>
      </c>
      <c r="F43" s="87">
        <v>0</v>
      </c>
      <c r="G43" s="87">
        <v>0.14299128791275423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278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1.0000000000000002</v>
      </c>
      <c r="C50" s="77">
        <f t="shared" si="0"/>
        <v>1</v>
      </c>
      <c r="D50" s="77">
        <f t="shared" si="0"/>
        <v>1</v>
      </c>
      <c r="E50" s="77">
        <f t="shared" si="0"/>
        <v>0.99999999999999978</v>
      </c>
      <c r="F50" s="77">
        <f t="shared" si="0"/>
        <v>1</v>
      </c>
      <c r="G50" s="77">
        <f t="shared" si="0"/>
        <v>1</v>
      </c>
      <c r="H50" s="77">
        <f t="shared" si="0"/>
        <v>1</v>
      </c>
      <c r="I50" s="77">
        <f t="shared" si="0"/>
        <v>1</v>
      </c>
      <c r="J50" s="77">
        <f t="shared" si="0"/>
        <v>1</v>
      </c>
      <c r="K50" s="77">
        <f t="shared" si="0"/>
        <v>0.99999999999999989</v>
      </c>
      <c r="L50" s="77">
        <f t="shared" si="0"/>
        <v>1</v>
      </c>
      <c r="M50" s="77">
        <f t="shared" si="0"/>
        <v>1</v>
      </c>
      <c r="N50" s="77">
        <f t="shared" si="0"/>
        <v>1</v>
      </c>
      <c r="O50" s="77">
        <f t="shared" si="0"/>
        <v>1</v>
      </c>
      <c r="P50" s="77">
        <f t="shared" si="0"/>
        <v>1</v>
      </c>
      <c r="Q50" s="77">
        <f t="shared" si="0"/>
        <v>0.99999999999999989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2.3748771007679276E-2</v>
      </c>
      <c r="C55" s="201">
        <f t="shared" si="5"/>
        <v>2.7570976228202797E-2</v>
      </c>
      <c r="D55" s="201">
        <f t="shared" si="5"/>
        <v>3.0065001185563624E-2</v>
      </c>
      <c r="E55" s="201">
        <f t="shared" si="5"/>
        <v>3.262589478966587E-2</v>
      </c>
      <c r="F55" s="201">
        <f t="shared" si="5"/>
        <v>3.5577294935877822E-2</v>
      </c>
      <c r="G55" s="201">
        <f t="shared" si="5"/>
        <v>3.5813917680804497E-2</v>
      </c>
      <c r="H55" s="201">
        <f t="shared" si="5"/>
        <v>3.7227868271299279E-2</v>
      </c>
      <c r="I55" s="201">
        <f t="shared" si="5"/>
        <v>3.9074297253571373E-2</v>
      </c>
      <c r="J55" s="201">
        <f t="shared" si="5"/>
        <v>4.289241269796884E-2</v>
      </c>
      <c r="K55" s="201">
        <f t="shared" si="5"/>
        <v>3.9374922807353593E-2</v>
      </c>
      <c r="L55" s="201">
        <f t="shared" si="5"/>
        <v>3.9385996275728814E-2</v>
      </c>
      <c r="M55" s="201">
        <f t="shared" si="5"/>
        <v>4.3977163026335996E-2</v>
      </c>
      <c r="N55" s="201">
        <f t="shared" si="5"/>
        <v>4.5174204338529686E-2</v>
      </c>
      <c r="O55" s="201">
        <f t="shared" si="5"/>
        <v>4.5636189392936476E-2</v>
      </c>
      <c r="P55" s="201">
        <f t="shared" si="5"/>
        <v>4.7232082956836313E-2</v>
      </c>
      <c r="Q55" s="201">
        <f t="shared" si="5"/>
        <v>4.9976869830179467E-2</v>
      </c>
    </row>
    <row r="56" spans="1:17" x14ac:dyDescent="0.25">
      <c r="A56" s="127" t="s">
        <v>283</v>
      </c>
      <c r="B56" s="200">
        <f t="shared" ref="B56:Q56" si="6">IF(B$15=0,0,B$15/B$5)</f>
        <v>0.10637281704159915</v>
      </c>
      <c r="C56" s="200">
        <f t="shared" si="6"/>
        <v>0.11918780905165199</v>
      </c>
      <c r="D56" s="200">
        <f t="shared" si="6"/>
        <v>0.12573778259278504</v>
      </c>
      <c r="E56" s="200">
        <f t="shared" si="6"/>
        <v>0.14011591565925188</v>
      </c>
      <c r="F56" s="200">
        <f t="shared" si="6"/>
        <v>0.14359957924434982</v>
      </c>
      <c r="G56" s="200">
        <f t="shared" si="6"/>
        <v>0.13825953638575927</v>
      </c>
      <c r="H56" s="200">
        <f t="shared" si="6"/>
        <v>0.14444404704795144</v>
      </c>
      <c r="I56" s="200">
        <f t="shared" si="6"/>
        <v>0.15253818422048304</v>
      </c>
      <c r="J56" s="200">
        <f t="shared" si="6"/>
        <v>0.16137996558420617</v>
      </c>
      <c r="K56" s="200">
        <f t="shared" si="6"/>
        <v>0.1380456695745724</v>
      </c>
      <c r="L56" s="200">
        <f t="shared" si="6"/>
        <v>0.14103348005305819</v>
      </c>
      <c r="M56" s="200">
        <f t="shared" si="6"/>
        <v>0.16405864069816326</v>
      </c>
      <c r="N56" s="200">
        <f t="shared" si="6"/>
        <v>0.16779308896910552</v>
      </c>
      <c r="O56" s="200">
        <f t="shared" si="6"/>
        <v>0.16718726701351053</v>
      </c>
      <c r="P56" s="200">
        <f t="shared" si="6"/>
        <v>0.17035632500466838</v>
      </c>
      <c r="Q56" s="200">
        <f t="shared" si="6"/>
        <v>0.17824115654943162</v>
      </c>
    </row>
    <row r="57" spans="1:17" x14ac:dyDescent="0.25">
      <c r="A57" s="142" t="s">
        <v>289</v>
      </c>
      <c r="B57" s="199">
        <f t="shared" ref="B57:Q57" si="7">IF(B$16=0,0,B$16/B$5)</f>
        <v>0.10637281704159915</v>
      </c>
      <c r="C57" s="199">
        <f t="shared" si="7"/>
        <v>0.11918780905165199</v>
      </c>
      <c r="D57" s="199">
        <f t="shared" si="7"/>
        <v>0.12573778259278504</v>
      </c>
      <c r="E57" s="199">
        <f t="shared" si="7"/>
        <v>0.14011591565925188</v>
      </c>
      <c r="F57" s="199">
        <f t="shared" si="7"/>
        <v>0.14359957924434982</v>
      </c>
      <c r="G57" s="199">
        <f t="shared" si="7"/>
        <v>0.13825953638575927</v>
      </c>
      <c r="H57" s="199">
        <f t="shared" si="7"/>
        <v>0.14444404704795144</v>
      </c>
      <c r="I57" s="199">
        <f t="shared" si="7"/>
        <v>0.15253818422048304</v>
      </c>
      <c r="J57" s="199">
        <f t="shared" si="7"/>
        <v>0.16137996558420617</v>
      </c>
      <c r="K57" s="199">
        <f t="shared" si="7"/>
        <v>0.1380456695745724</v>
      </c>
      <c r="L57" s="199">
        <f t="shared" si="7"/>
        <v>0.14103348005305819</v>
      </c>
      <c r="M57" s="199">
        <f t="shared" si="7"/>
        <v>0.16405864069816326</v>
      </c>
      <c r="N57" s="199">
        <f t="shared" si="7"/>
        <v>0.16779308896910552</v>
      </c>
      <c r="O57" s="199">
        <f t="shared" si="7"/>
        <v>0.16718726701351053</v>
      </c>
      <c r="P57" s="199">
        <f t="shared" si="7"/>
        <v>0.17035632500466838</v>
      </c>
      <c r="Q57" s="199">
        <f t="shared" si="7"/>
        <v>0.17824115654943162</v>
      </c>
    </row>
    <row r="58" spans="1:17" x14ac:dyDescent="0.25">
      <c r="A58" s="142" t="s">
        <v>288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282</v>
      </c>
      <c r="B59" s="200">
        <f t="shared" ref="B59:Q59" si="9">IF(B$23=0,0,B$23/B$5)</f>
        <v>6.5892233441079404E-2</v>
      </c>
      <c r="C59" s="200">
        <f t="shared" si="9"/>
        <v>7.64971459466154E-2</v>
      </c>
      <c r="D59" s="200">
        <f t="shared" si="9"/>
        <v>8.3416951381817026E-2</v>
      </c>
      <c r="E59" s="200">
        <f t="shared" si="9"/>
        <v>9.0522287448458458E-2</v>
      </c>
      <c r="F59" s="200">
        <f t="shared" si="9"/>
        <v>9.8711104770809577E-2</v>
      </c>
      <c r="G59" s="200">
        <f t="shared" si="9"/>
        <v>9.9367627213218748E-2</v>
      </c>
      <c r="H59" s="200">
        <f t="shared" si="9"/>
        <v>0.1032907086372178</v>
      </c>
      <c r="I59" s="200">
        <f t="shared" si="9"/>
        <v>0.10841372445529558</v>
      </c>
      <c r="J59" s="200">
        <f t="shared" si="9"/>
        <v>0.11900728965855926</v>
      </c>
      <c r="K59" s="200">
        <f t="shared" si="9"/>
        <v>0.10924782610888288</v>
      </c>
      <c r="L59" s="200">
        <f t="shared" si="9"/>
        <v>0.10927855003825784</v>
      </c>
      <c r="M59" s="200">
        <f t="shared" si="9"/>
        <v>0.12201698737466188</v>
      </c>
      <c r="N59" s="200">
        <f t="shared" si="9"/>
        <v>0.12533824242218317</v>
      </c>
      <c r="O59" s="200">
        <f t="shared" si="9"/>
        <v>0.12662004462750229</v>
      </c>
      <c r="P59" s="200">
        <f t="shared" si="9"/>
        <v>0.13104793654770314</v>
      </c>
      <c r="Q59" s="200">
        <f t="shared" si="9"/>
        <v>0.13866349431049674</v>
      </c>
    </row>
    <row r="60" spans="1:17" x14ac:dyDescent="0.25">
      <c r="A60" s="142" t="s">
        <v>287</v>
      </c>
      <c r="B60" s="199">
        <f t="shared" ref="B60:Q60" si="10">IF(B$24=0,0,B$24/B$5)</f>
        <v>6.5892233441079404E-2</v>
      </c>
      <c r="C60" s="199">
        <f t="shared" si="10"/>
        <v>7.64971459466154E-2</v>
      </c>
      <c r="D60" s="199">
        <f t="shared" si="10"/>
        <v>8.3416951381817026E-2</v>
      </c>
      <c r="E60" s="199">
        <f t="shared" si="10"/>
        <v>9.0522287448458458E-2</v>
      </c>
      <c r="F60" s="199">
        <f t="shared" si="10"/>
        <v>9.8711104770809577E-2</v>
      </c>
      <c r="G60" s="199">
        <f t="shared" si="10"/>
        <v>9.9367627213218748E-2</v>
      </c>
      <c r="H60" s="199">
        <f t="shared" si="10"/>
        <v>0.1032907086372178</v>
      </c>
      <c r="I60" s="199">
        <f t="shared" si="10"/>
        <v>0.10841372445529558</v>
      </c>
      <c r="J60" s="199">
        <f t="shared" si="10"/>
        <v>0.11900728965855926</v>
      </c>
      <c r="K60" s="199">
        <f t="shared" si="10"/>
        <v>0.10924782610888288</v>
      </c>
      <c r="L60" s="199">
        <f t="shared" si="10"/>
        <v>0.10927855003825784</v>
      </c>
      <c r="M60" s="199">
        <f t="shared" si="10"/>
        <v>0.12201698737466188</v>
      </c>
      <c r="N60" s="199">
        <f t="shared" si="10"/>
        <v>0.12533824242218317</v>
      </c>
      <c r="O60" s="199">
        <f t="shared" si="10"/>
        <v>0.12662004462750229</v>
      </c>
      <c r="P60" s="199">
        <f t="shared" si="10"/>
        <v>0.13104793654770314</v>
      </c>
      <c r="Q60" s="199">
        <f t="shared" si="10"/>
        <v>0.13866349431049674</v>
      </c>
    </row>
    <row r="61" spans="1:17" x14ac:dyDescent="0.25">
      <c r="A61" s="142" t="s">
        <v>286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281</v>
      </c>
      <c r="B62" s="200">
        <f t="shared" ref="B62:Q62" si="12">IF(B$26=0,0,B$26/B$5)</f>
        <v>0.43830971950043518</v>
      </c>
      <c r="C62" s="200">
        <f t="shared" si="12"/>
        <v>0.49111395755243631</v>
      </c>
      <c r="D62" s="200">
        <f t="shared" si="12"/>
        <v>0.518103155971677</v>
      </c>
      <c r="E62" s="200">
        <f t="shared" si="12"/>
        <v>0.57734832448910411</v>
      </c>
      <c r="F62" s="200">
        <f t="shared" si="12"/>
        <v>0.59170277754660872</v>
      </c>
      <c r="G62" s="200">
        <f t="shared" si="12"/>
        <v>0.56969910449775263</v>
      </c>
      <c r="H62" s="200">
        <f t="shared" si="12"/>
        <v>0.5951824113141253</v>
      </c>
      <c r="I62" s="200">
        <f t="shared" si="12"/>
        <v>0.62853434362501714</v>
      </c>
      <c r="J62" s="200">
        <f t="shared" si="12"/>
        <v>0.64513079052658862</v>
      </c>
      <c r="K62" s="200">
        <f t="shared" si="12"/>
        <v>0.56881786524294298</v>
      </c>
      <c r="L62" s="200">
        <f t="shared" si="12"/>
        <v>0.58112915311861724</v>
      </c>
      <c r="M62" s="200">
        <f t="shared" si="12"/>
        <v>0.65045549651333767</v>
      </c>
      <c r="N62" s="200">
        <f t="shared" si="12"/>
        <v>0.65623699273306224</v>
      </c>
      <c r="O62" s="200">
        <f t="shared" si="12"/>
        <v>0.65102360211921162</v>
      </c>
      <c r="P62" s="200">
        <f t="shared" si="12"/>
        <v>0.63742643358746442</v>
      </c>
      <c r="Q62" s="200">
        <f t="shared" si="12"/>
        <v>0.63230687548151965</v>
      </c>
    </row>
    <row r="63" spans="1:17" x14ac:dyDescent="0.25">
      <c r="A63" s="142" t="s">
        <v>285</v>
      </c>
      <c r="B63" s="199">
        <f t="shared" ref="B63:Q63" si="13">IF(B$27=0,0,B$27/B$5)</f>
        <v>0.43830971950043518</v>
      </c>
      <c r="C63" s="199">
        <f t="shared" si="13"/>
        <v>0.49111395755243631</v>
      </c>
      <c r="D63" s="199">
        <f t="shared" si="13"/>
        <v>0.518103155971677</v>
      </c>
      <c r="E63" s="199">
        <f t="shared" si="13"/>
        <v>0.57734832448910411</v>
      </c>
      <c r="F63" s="199">
        <f t="shared" si="13"/>
        <v>0.59170277754660872</v>
      </c>
      <c r="G63" s="199">
        <f t="shared" si="13"/>
        <v>0.56969910449775263</v>
      </c>
      <c r="H63" s="199">
        <f t="shared" si="13"/>
        <v>0.5951824113141253</v>
      </c>
      <c r="I63" s="199">
        <f t="shared" si="13"/>
        <v>0.62853434362501714</v>
      </c>
      <c r="J63" s="199">
        <f t="shared" si="13"/>
        <v>0.64513079052658862</v>
      </c>
      <c r="K63" s="199">
        <f t="shared" si="13"/>
        <v>0.56881786524294298</v>
      </c>
      <c r="L63" s="199">
        <f t="shared" si="13"/>
        <v>0.58112915311861724</v>
      </c>
      <c r="M63" s="199">
        <f t="shared" si="13"/>
        <v>0.65045549651333767</v>
      </c>
      <c r="N63" s="199">
        <f t="shared" si="13"/>
        <v>0.65623699273306224</v>
      </c>
      <c r="O63" s="199">
        <f t="shared" si="13"/>
        <v>0.65102360211921162</v>
      </c>
      <c r="P63" s="199">
        <f t="shared" si="13"/>
        <v>0.63742643358746442</v>
      </c>
      <c r="Q63" s="199">
        <f t="shared" si="13"/>
        <v>0.63230687548151965</v>
      </c>
    </row>
    <row r="64" spans="1:17" x14ac:dyDescent="0.25">
      <c r="A64" s="142" t="s">
        <v>284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280</v>
      </c>
      <c r="B65" s="200">
        <f t="shared" ref="B65:Q65" si="15">IF(B$34=0,0,B$34/B$5)</f>
        <v>0.36567645900920714</v>
      </c>
      <c r="C65" s="200">
        <f t="shared" si="15"/>
        <v>0.28563011122109344</v>
      </c>
      <c r="D65" s="200">
        <f t="shared" si="15"/>
        <v>0.24267710886815733</v>
      </c>
      <c r="E65" s="200">
        <f t="shared" si="15"/>
        <v>0.15938757761351946</v>
      </c>
      <c r="F65" s="200">
        <f t="shared" si="15"/>
        <v>0.13040924350235414</v>
      </c>
      <c r="G65" s="200">
        <f t="shared" si="15"/>
        <v>0.15685981422246481</v>
      </c>
      <c r="H65" s="200">
        <f t="shared" si="15"/>
        <v>0.11985496472940611</v>
      </c>
      <c r="I65" s="200">
        <f t="shared" si="15"/>
        <v>7.1439450445632907E-2</v>
      </c>
      <c r="J65" s="200">
        <f t="shared" si="15"/>
        <v>3.158954153267711E-2</v>
      </c>
      <c r="K65" s="200">
        <f t="shared" si="15"/>
        <v>0.14451371626624807</v>
      </c>
      <c r="L65" s="200">
        <f t="shared" si="15"/>
        <v>0.12917282051433793</v>
      </c>
      <c r="M65" s="200">
        <f t="shared" si="15"/>
        <v>1.9491712387501227E-2</v>
      </c>
      <c r="N65" s="200">
        <f t="shared" si="15"/>
        <v>5.45747153711937E-3</v>
      </c>
      <c r="O65" s="200">
        <f t="shared" si="15"/>
        <v>9.5328968468391256E-3</v>
      </c>
      <c r="P65" s="200">
        <f t="shared" si="15"/>
        <v>1.3937221903327843E-2</v>
      </c>
      <c r="Q65" s="200">
        <f t="shared" si="15"/>
        <v>8.1160382837241433E-4</v>
      </c>
    </row>
    <row r="66" spans="1:17" x14ac:dyDescent="0.25">
      <c r="A66" s="127" t="s">
        <v>279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278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>IF(B$5=0,0,B$5/TRE_fec!B$5)</f>
        <v>1.6916352414418718</v>
      </c>
      <c r="C71" s="230">
        <f>IF(C$5=0,0,C$5/TRE_fec!C$5)</f>
        <v>1.4571213454686585</v>
      </c>
      <c r="D71" s="230">
        <f>IF(D$5=0,0,D$5/TRE_fec!D$5)</f>
        <v>1.3362466786402061</v>
      </c>
      <c r="E71" s="230">
        <f>IF(E$5=0,0,E$5/TRE_fec!E$5)</f>
        <v>1.2313611086077645</v>
      </c>
      <c r="F71" s="230">
        <f>IF(F$5=0,0,F$5/TRE_fec!F$5)</f>
        <v>1.129210583602005</v>
      </c>
      <c r="G71" s="230">
        <f>IF(G$5=0,0,G$5/TRE_fec!G$5)</f>
        <v>1.1217498832599317</v>
      </c>
      <c r="H71" s="230">
        <f>IF(H$5=0,0,H$5/TRE_fec!H$5)</f>
        <v>1.0791447333151627</v>
      </c>
      <c r="I71" s="230">
        <f>IF(I$5=0,0,I$5/TRE_fec!I$5)</f>
        <v>1.0281504928115202</v>
      </c>
      <c r="J71" s="230">
        <f>IF(J$5=0,0,J$5/TRE_fec!J$5)</f>
        <v>0.93662854221827652</v>
      </c>
      <c r="K71" s="230">
        <f>IF(K$5=0,0,K$5/TRE_fec!K$5)</f>
        <v>1.0203006155486452</v>
      </c>
      <c r="L71" s="230">
        <f>IF(L$5=0,0,L$5/TRE_fec!L$5)</f>
        <v>1.0200137555560629</v>
      </c>
      <c r="M71" s="230">
        <f>IF(M$5=0,0,M$5/TRE_fec!M$5)</f>
        <v>0.91352545759863246</v>
      </c>
      <c r="N71" s="230">
        <f>IF(N$5=0,0,N$5/TRE_fec!N$5)</f>
        <v>0.88931855172174201</v>
      </c>
      <c r="O71" s="230">
        <f>IF(O$5=0,0,O$5/TRE_fec!O$5)</f>
        <v>0.88031578692110057</v>
      </c>
      <c r="P71" s="230">
        <f>IF(P$5=0,0,P$5/TRE_fec!P$5)</f>
        <v>0.8505713799291269</v>
      </c>
      <c r="Q71" s="230">
        <f>IF(Q$5=0,0,Q$5/TRE_fec!Q$5)</f>
        <v>0.80385702654117153</v>
      </c>
    </row>
    <row r="72" spans="1:17" x14ac:dyDescent="0.25">
      <c r="A72" s="132" t="s">
        <v>83</v>
      </c>
      <c r="B72" s="275">
        <f>IF(B$6=0,0,B$6/TRE_fec!B$6)</f>
        <v>0</v>
      </c>
      <c r="C72" s="275">
        <f>IF(C$6=0,0,C$6/TRE_fec!C$6)</f>
        <v>0</v>
      </c>
      <c r="D72" s="275">
        <f>IF(D$6=0,0,D$6/TRE_fec!D$6)</f>
        <v>0</v>
      </c>
      <c r="E72" s="275">
        <f>IF(E$6=0,0,E$6/TRE_fec!E$6)</f>
        <v>0</v>
      </c>
      <c r="F72" s="275">
        <f>IF(F$6=0,0,F$6/TRE_fec!F$6)</f>
        <v>0</v>
      </c>
      <c r="G72" s="275">
        <f>IF(G$6=0,0,G$6/TRE_fec!G$6)</f>
        <v>0</v>
      </c>
      <c r="H72" s="275">
        <f>IF(H$6=0,0,H$6/TRE_fec!H$6)</f>
        <v>0</v>
      </c>
      <c r="I72" s="275">
        <f>IF(I$6=0,0,I$6/TRE_fec!I$6)</f>
        <v>0</v>
      </c>
      <c r="J72" s="275">
        <f>IF(J$6=0,0,J$6/TRE_fec!J$6)</f>
        <v>0</v>
      </c>
      <c r="K72" s="275">
        <f>IF(K$6=0,0,K$6/TRE_fec!K$6)</f>
        <v>0</v>
      </c>
      <c r="L72" s="275">
        <f>IF(L$6=0,0,L$6/TRE_fec!L$6)</f>
        <v>0</v>
      </c>
      <c r="M72" s="275">
        <f>IF(M$6=0,0,M$6/TRE_fec!M$6)</f>
        <v>0</v>
      </c>
      <c r="N72" s="275">
        <f>IF(N$6=0,0,N$6/TRE_fec!N$6)</f>
        <v>0</v>
      </c>
      <c r="O72" s="275">
        <f>IF(O$6=0,0,O$6/TRE_fec!O$6)</f>
        <v>0</v>
      </c>
      <c r="P72" s="275">
        <f>IF(P$6=0,0,P$6/TRE_fec!P$6)</f>
        <v>0</v>
      </c>
      <c r="Q72" s="275">
        <f>IF(Q$6=0,0,Q$6/TRE_fec!Q$6)</f>
        <v>0</v>
      </c>
    </row>
    <row r="73" spans="1:17" x14ac:dyDescent="0.25">
      <c r="A73" s="76" t="s">
        <v>82</v>
      </c>
      <c r="B73" s="274">
        <f>IF(B$7=0,0,B$7/TRE_fec!B$7)</f>
        <v>0</v>
      </c>
      <c r="C73" s="274">
        <f>IF(C$7=0,0,C$7/TRE_fec!C$7)</f>
        <v>0</v>
      </c>
      <c r="D73" s="274">
        <f>IF(D$7=0,0,D$7/TRE_fec!D$7)</f>
        <v>0</v>
      </c>
      <c r="E73" s="274">
        <f>IF(E$7=0,0,E$7/TRE_fec!E$7)</f>
        <v>0</v>
      </c>
      <c r="F73" s="274">
        <f>IF(F$7=0,0,F$7/TRE_fec!F$7)</f>
        <v>0</v>
      </c>
      <c r="G73" s="274">
        <f>IF(G$7=0,0,G$7/TRE_fec!G$7)</f>
        <v>0</v>
      </c>
      <c r="H73" s="274">
        <f>IF(H$7=0,0,H$7/TRE_fec!H$7)</f>
        <v>0</v>
      </c>
      <c r="I73" s="274">
        <f>IF(I$7=0,0,I$7/TRE_fec!I$7)</f>
        <v>0</v>
      </c>
      <c r="J73" s="274">
        <f>IF(J$7=0,0,J$7/TRE_fec!J$7)</f>
        <v>0</v>
      </c>
      <c r="K73" s="274">
        <f>IF(K$7=0,0,K$7/TRE_fec!K$7)</f>
        <v>0</v>
      </c>
      <c r="L73" s="274">
        <f>IF(L$7=0,0,L$7/TRE_fec!L$7)</f>
        <v>0</v>
      </c>
      <c r="M73" s="274">
        <f>IF(M$7=0,0,M$7/TRE_fec!M$7)</f>
        <v>0</v>
      </c>
      <c r="N73" s="274">
        <f>IF(N$7=0,0,N$7/TRE_fec!N$7)</f>
        <v>0</v>
      </c>
      <c r="O73" s="274">
        <f>IF(O$7=0,0,O$7/TRE_fec!O$7)</f>
        <v>0</v>
      </c>
      <c r="P73" s="274">
        <f>IF(P$7=0,0,P$7/TRE_fec!P$7)</f>
        <v>0</v>
      </c>
      <c r="Q73" s="274">
        <f>IF(Q$7=0,0,Q$7/TRE_fec!Q$7)</f>
        <v>0</v>
      </c>
    </row>
    <row r="74" spans="1:17" x14ac:dyDescent="0.25">
      <c r="A74" s="76" t="s">
        <v>81</v>
      </c>
      <c r="B74" s="274">
        <f>IF(B$8=0,0,B$8/TRE_fec!B$8)</f>
        <v>0</v>
      </c>
      <c r="C74" s="274">
        <f>IF(C$8=0,0,C$8/TRE_fec!C$8)</f>
        <v>0</v>
      </c>
      <c r="D74" s="274">
        <f>IF(D$8=0,0,D$8/TRE_fec!D$8)</f>
        <v>0</v>
      </c>
      <c r="E74" s="274">
        <f>IF(E$8=0,0,E$8/TRE_fec!E$8)</f>
        <v>0</v>
      </c>
      <c r="F74" s="274">
        <f>IF(F$8=0,0,F$8/TRE_fec!F$8)</f>
        <v>0</v>
      </c>
      <c r="G74" s="274">
        <f>IF(G$8=0,0,G$8/TRE_fec!G$8)</f>
        <v>0</v>
      </c>
      <c r="H74" s="274">
        <f>IF(H$8=0,0,H$8/TRE_fec!H$8)</f>
        <v>0</v>
      </c>
      <c r="I74" s="274">
        <f>IF(I$8=0,0,I$8/TRE_fec!I$8)</f>
        <v>0</v>
      </c>
      <c r="J74" s="274">
        <f>IF(J$8=0,0,J$8/TRE_fec!J$8)</f>
        <v>0</v>
      </c>
      <c r="K74" s="274">
        <f>IF(K$8=0,0,K$8/TRE_fec!K$8)</f>
        <v>0</v>
      </c>
      <c r="L74" s="274">
        <f>IF(L$8=0,0,L$8/TRE_fec!L$8)</f>
        <v>0</v>
      </c>
      <c r="M74" s="274">
        <f>IF(M$8=0,0,M$8/TRE_fec!M$8)</f>
        <v>0</v>
      </c>
      <c r="N74" s="274">
        <f>IF(N$8=0,0,N$8/TRE_fec!N$8)</f>
        <v>0</v>
      </c>
      <c r="O74" s="274">
        <f>IF(O$8=0,0,O$8/TRE_fec!O$8)</f>
        <v>0</v>
      </c>
      <c r="P74" s="274">
        <f>IF(P$8=0,0,P$8/TRE_fec!P$8)</f>
        <v>0</v>
      </c>
      <c r="Q74" s="274">
        <f>IF(Q$8=0,0,Q$8/TRE_fec!Q$8)</f>
        <v>0</v>
      </c>
    </row>
    <row r="75" spans="1:17" x14ac:dyDescent="0.25">
      <c r="A75" s="76" t="s">
        <v>80</v>
      </c>
      <c r="B75" s="274">
        <f>IF(B$9=0,0,B$9/TRE_fec!B$9)</f>
        <v>0</v>
      </c>
      <c r="C75" s="274">
        <f>IF(C$9=0,0,C$9/TRE_fec!C$9)</f>
        <v>0</v>
      </c>
      <c r="D75" s="274">
        <f>IF(D$9=0,0,D$9/TRE_fec!D$9)</f>
        <v>0</v>
      </c>
      <c r="E75" s="274">
        <f>IF(E$9=0,0,E$9/TRE_fec!E$9)</f>
        <v>0</v>
      </c>
      <c r="F75" s="274">
        <f>IF(F$9=0,0,F$9/TRE_fec!F$9)</f>
        <v>0</v>
      </c>
      <c r="G75" s="274">
        <f>IF(G$9=0,0,G$9/TRE_fec!G$9)</f>
        <v>0</v>
      </c>
      <c r="H75" s="274">
        <f>IF(H$9=0,0,H$9/TRE_fec!H$9)</f>
        <v>0</v>
      </c>
      <c r="I75" s="274">
        <f>IF(I$9=0,0,I$9/TRE_fec!I$9)</f>
        <v>0</v>
      </c>
      <c r="J75" s="274">
        <f>IF(J$9=0,0,J$9/TRE_fec!J$9)</f>
        <v>0</v>
      </c>
      <c r="K75" s="274">
        <f>IF(K$9=0,0,K$9/TRE_fec!K$9)</f>
        <v>0</v>
      </c>
      <c r="L75" s="274">
        <f>IF(L$9=0,0,L$9/TRE_fec!L$9)</f>
        <v>0</v>
      </c>
      <c r="M75" s="274">
        <f>IF(M$9=0,0,M$9/TRE_fec!M$9)</f>
        <v>0</v>
      </c>
      <c r="N75" s="274">
        <f>IF(N$9=0,0,N$9/TRE_fec!N$9)</f>
        <v>0</v>
      </c>
      <c r="O75" s="274">
        <f>IF(O$9=0,0,O$9/TRE_fec!O$9)</f>
        <v>0</v>
      </c>
      <c r="P75" s="274">
        <f>IF(P$9=0,0,P$9/TRE_fec!P$9)</f>
        <v>0</v>
      </c>
      <c r="Q75" s="274">
        <f>IF(Q$9=0,0,Q$9/TRE_fec!Q$9)</f>
        <v>0</v>
      </c>
    </row>
    <row r="76" spans="1:17" x14ac:dyDescent="0.25">
      <c r="A76" s="129" t="s">
        <v>79</v>
      </c>
      <c r="B76" s="273">
        <f>IF(B$10=0,0,B$10/TRE_fec!B$10)</f>
        <v>1.3251222000000002</v>
      </c>
      <c r="C76" s="273">
        <f>IF(C$10=0,0,C$10/TRE_fec!C$10)</f>
        <v>1.3251222</v>
      </c>
      <c r="D76" s="273">
        <f>IF(D$10=0,0,D$10/TRE_fec!D$10)</f>
        <v>1.3251221999999998</v>
      </c>
      <c r="E76" s="273">
        <f>IF(E$10=0,0,E$10/TRE_fec!E$10)</f>
        <v>1.3251222</v>
      </c>
      <c r="F76" s="273">
        <f>IF(F$10=0,0,F$10/TRE_fec!F$10)</f>
        <v>1.3251222000000002</v>
      </c>
      <c r="G76" s="273">
        <f>IF(G$10=0,0,G$10/TRE_fec!G$10)</f>
        <v>1.3251221999999998</v>
      </c>
      <c r="H76" s="273">
        <f>IF(H$10=0,0,H$10/TRE_fec!H$10)</f>
        <v>1.3251222000000002</v>
      </c>
      <c r="I76" s="273">
        <f>IF(I$10=0,0,I$10/TRE_fec!I$10)</f>
        <v>1.3251221999999998</v>
      </c>
      <c r="J76" s="273">
        <f>IF(J$10=0,0,J$10/TRE_fec!J$10)</f>
        <v>1.3251222</v>
      </c>
      <c r="K76" s="273">
        <f>IF(K$10=0,0,K$10/TRE_fec!K$10)</f>
        <v>1.3251222000000002</v>
      </c>
      <c r="L76" s="273">
        <f>IF(L$10=0,0,L$10/TRE_fec!L$10)</f>
        <v>1.3251222000000002</v>
      </c>
      <c r="M76" s="273">
        <f>IF(M$10=0,0,M$10/TRE_fec!M$10)</f>
        <v>1.3251222</v>
      </c>
      <c r="N76" s="273">
        <f>IF(N$10=0,0,N$10/TRE_fec!N$10)</f>
        <v>1.3251222</v>
      </c>
      <c r="O76" s="273">
        <f>IF(O$10=0,0,O$10/TRE_fec!O$10)</f>
        <v>1.3251222000000002</v>
      </c>
      <c r="P76" s="273">
        <f>IF(P$10=0,0,P$10/TRE_fec!P$10)</f>
        <v>1.3251222000000002</v>
      </c>
      <c r="Q76" s="273">
        <f>IF(Q$10=0,0,Q$10/TRE_fec!Q$10)</f>
        <v>1.3251222</v>
      </c>
    </row>
    <row r="77" spans="1:17" x14ac:dyDescent="0.25">
      <c r="A77" s="127" t="s">
        <v>283</v>
      </c>
      <c r="B77" s="296">
        <f>IF(B$15=0,0,B$15/TRE_fec!B$15)</f>
        <v>2.6542360842336721</v>
      </c>
      <c r="C77" s="296">
        <f>IF(C$15=0,0,C$15/TRE_fec!C$15)</f>
        <v>2.5617085691470765</v>
      </c>
      <c r="D77" s="296">
        <f>IF(D$15=0,0,D$15/TRE_fec!D$15)</f>
        <v>2.4783041278500595</v>
      </c>
      <c r="E77" s="296">
        <f>IF(E$15=0,0,E$15/TRE_fec!E$15)</f>
        <v>2.5449254582696219</v>
      </c>
      <c r="F77" s="296">
        <f>IF(F$15=0,0,F$15/TRE_fec!F$15)</f>
        <v>2.3918297951999041</v>
      </c>
      <c r="G77" s="296">
        <f>IF(G$15=0,0,G$15/TRE_fec!G$15)</f>
        <v>2.2876695605453423</v>
      </c>
      <c r="H77" s="296">
        <f>IF(H$15=0,0,H$15/TRE_fec!H$15)</f>
        <v>2.2992251844466143</v>
      </c>
      <c r="I77" s="296">
        <f>IF(I$15=0,0,I$15/TRE_fec!I$15)</f>
        <v>2.3133291194361179</v>
      </c>
      <c r="J77" s="296">
        <f>IF(J$15=0,0,J$15/TRE_fec!J$15)</f>
        <v>2.229560034121576</v>
      </c>
      <c r="K77" s="296">
        <f>IF(K$15=0,0,K$15/TRE_fec!K$15)</f>
        <v>2.0775577298470109</v>
      </c>
      <c r="L77" s="296">
        <f>IF(L$15=0,0,L$15/TRE_fec!L$15)</f>
        <v>2.1219268842877983</v>
      </c>
      <c r="M77" s="296">
        <f>IF(M$15=0,0,M$15/TRE_fec!M$15)</f>
        <v>2.2106598705685956</v>
      </c>
      <c r="N77" s="296">
        <f>IF(N$15=0,0,N$15/TRE_fec!N$15)</f>
        <v>2.2010686368438659</v>
      </c>
      <c r="O77" s="296">
        <f>IF(O$15=0,0,O$15/TRE_fec!O$15)</f>
        <v>2.1709201665498088</v>
      </c>
      <c r="P77" s="296">
        <f>IF(P$15=0,0,P$15/TRE_fec!P$15)</f>
        <v>2.1373280846791145</v>
      </c>
      <c r="Q77" s="296">
        <f>IF(Q$15=0,0,Q$15/TRE_fec!Q$15)</f>
        <v>2.113435353780202</v>
      </c>
    </row>
    <row r="78" spans="1:17" x14ac:dyDescent="0.25">
      <c r="A78" s="127" t="s">
        <v>282</v>
      </c>
      <c r="B78" s="296">
        <f>IF(B$23=0,0,B$23/TRE_fec!B$23)</f>
        <v>1.64415636</v>
      </c>
      <c r="C78" s="296">
        <f>IF(C$23=0,0,C$23/TRE_fec!C$23)</f>
        <v>1.6441563600000002</v>
      </c>
      <c r="D78" s="296">
        <f>IF(D$23=0,0,D$23/TRE_fec!D$23)</f>
        <v>1.6441563600000002</v>
      </c>
      <c r="E78" s="296">
        <f>IF(E$23=0,0,E$23/TRE_fec!E$23)</f>
        <v>1.6441563600000002</v>
      </c>
      <c r="F78" s="296">
        <f>IF(F$23=0,0,F$23/TRE_fec!F$23)</f>
        <v>1.64415636</v>
      </c>
      <c r="G78" s="296">
        <f>IF(G$23=0,0,G$23/TRE_fec!G$23)</f>
        <v>1.64415636</v>
      </c>
      <c r="H78" s="296">
        <f>IF(H$23=0,0,H$23/TRE_fec!H$23)</f>
        <v>1.6441563600000002</v>
      </c>
      <c r="I78" s="296">
        <f>IF(I$23=0,0,I$23/TRE_fec!I$23)</f>
        <v>1.64415636</v>
      </c>
      <c r="J78" s="296">
        <f>IF(J$23=0,0,J$23/TRE_fec!J$23)</f>
        <v>1.6441563600000002</v>
      </c>
      <c r="K78" s="296">
        <f>IF(K$23=0,0,K$23/TRE_fec!K$23)</f>
        <v>1.6441563600000004</v>
      </c>
      <c r="L78" s="296">
        <f>IF(L$23=0,0,L$23/TRE_fec!L$23)</f>
        <v>1.64415636</v>
      </c>
      <c r="M78" s="296">
        <f>IF(M$23=0,0,M$23/TRE_fec!M$23)</f>
        <v>1.6441563600000002</v>
      </c>
      <c r="N78" s="296">
        <f>IF(N$23=0,0,N$23/TRE_fec!N$23)</f>
        <v>1.6441563600000002</v>
      </c>
      <c r="O78" s="296">
        <f>IF(O$23=0,0,O$23/TRE_fec!O$23)</f>
        <v>1.6441563600000002</v>
      </c>
      <c r="P78" s="296">
        <f>IF(P$23=0,0,P$23/TRE_fec!P$23)</f>
        <v>1.64415636</v>
      </c>
      <c r="Q78" s="296">
        <f>IF(Q$23=0,0,Q$23/TRE_fec!Q$23)</f>
        <v>1.64415636</v>
      </c>
    </row>
    <row r="79" spans="1:17" x14ac:dyDescent="0.25">
      <c r="A79" s="127" t="s">
        <v>281</v>
      </c>
      <c r="B79" s="296">
        <f>IF(B$26=0,0,B$26/TRE_fec!B$26)</f>
        <v>2.4856347572532926</v>
      </c>
      <c r="C79" s="296">
        <f>IF(C$26=0,0,C$26/TRE_fec!C$26)</f>
        <v>2.3989847381130676</v>
      </c>
      <c r="D79" s="296">
        <f>IF(D$26=0,0,D$26/TRE_fec!D$26)</f>
        <v>2.3208782805041883</v>
      </c>
      <c r="E79" s="296">
        <f>IF(E$26=0,0,E$26/TRE_fec!E$26)</f>
        <v>2.3832677173176542</v>
      </c>
      <c r="F79" s="296">
        <f>IF(F$26=0,0,F$26/TRE_fec!F$26)</f>
        <v>2.2398969359575256</v>
      </c>
      <c r="G79" s="296">
        <f>IF(G$26=0,0,G$26/TRE_fec!G$26)</f>
        <v>2.1423531262267534</v>
      </c>
      <c r="H79" s="296">
        <f>IF(H$26=0,0,H$26/TRE_fec!H$26)</f>
        <v>2.1531747183908307</v>
      </c>
      <c r="I79" s="296">
        <f>IF(I$26=0,0,I$26/TRE_fec!I$26)</f>
        <v>2.1663827488415452</v>
      </c>
      <c r="J79" s="296">
        <f>IF(J$26=0,0,J$26/TRE_fec!J$26)</f>
        <v>2.025651108736382</v>
      </c>
      <c r="K79" s="296">
        <f>IF(K$26=0,0,K$26/TRE_fec!K$26)</f>
        <v>1.9455879355204131</v>
      </c>
      <c r="L79" s="296">
        <f>IF(L$26=0,0,L$26/TRE_fec!L$26)</f>
        <v>1.9871386902114001</v>
      </c>
      <c r="M79" s="296">
        <f>IF(M$26=0,0,M$26/TRE_fec!M$26)</f>
        <v>1.9919926436247652</v>
      </c>
      <c r="N79" s="296">
        <f>IF(N$26=0,0,N$26/TRE_fec!N$26)</f>
        <v>1.956444570994315</v>
      </c>
      <c r="O79" s="296">
        <f>IF(O$26=0,0,O$26/TRE_fec!O$26)</f>
        <v>1.9212536772072106</v>
      </c>
      <c r="P79" s="296">
        <f>IF(P$26=0,0,P$26/TRE_fec!P$26)</f>
        <v>1.8175665548320024</v>
      </c>
      <c r="Q79" s="296">
        <f>IF(Q$26=0,0,Q$26/TRE_fec!Q$26)</f>
        <v>1.7039474788885156</v>
      </c>
    </row>
    <row r="80" spans="1:17" x14ac:dyDescent="0.25">
      <c r="A80" s="127" t="s">
        <v>280</v>
      </c>
      <c r="B80" s="296">
        <f>IF(B$34=0,0,B$34/TRE_fec!B$34)</f>
        <v>1.7799546123620895</v>
      </c>
      <c r="C80" s="296">
        <f>IF(C$34=0,0,C$34/TRE_fec!C$34)</f>
        <v>1.2275945925827301</v>
      </c>
      <c r="D80" s="296">
        <f>IF(D$34=0,0,D$34/TRE_fec!D$34)</f>
        <v>1.0412312576930984</v>
      </c>
      <c r="E80" s="296">
        <f>IF(E$34=0,0,E$34/TRE_fec!E$34)</f>
        <v>0.63493591208595113</v>
      </c>
      <c r="F80" s="296">
        <f>IF(F$34=0,0,F$34/TRE_fec!F$34)</f>
        <v>0.52306302948934047</v>
      </c>
      <c r="G80" s="296">
        <f>IF(G$34=0,0,G$34/TRE_fec!G$34)</f>
        <v>0.65773419970523961</v>
      </c>
      <c r="H80" s="296">
        <f>IF(H$34=0,0,H$34/TRE_fec!H$34)</f>
        <v>0.51045090526479542</v>
      </c>
      <c r="I80" s="296">
        <f>IF(I$34=0,0,I$34/TRE_fec!I$34)</f>
        <v>0.34998387673800296</v>
      </c>
      <c r="J80" s="296">
        <f>IF(J$34=0,0,J$34/TRE_fec!J$34)</f>
        <v>0.14162095644026285</v>
      </c>
      <c r="K80" s="296">
        <f>IF(K$34=0,0,K$34/TRE_fec!K$34)</f>
        <v>0.61568896732757439</v>
      </c>
      <c r="L80" s="296">
        <f>IF(L$34=0,0,L$34/TRE_fec!L$34)</f>
        <v>0.54869890762118056</v>
      </c>
      <c r="M80" s="296">
        <f>IF(M$34=0,0,M$34/TRE_fec!M$34)</f>
        <v>8.8206999395908953E-2</v>
      </c>
      <c r="N80" s="296">
        <f>IF(N$34=0,0,N$34/TRE_fec!N$34)</f>
        <v>2.71024766626136E-2</v>
      </c>
      <c r="O80" s="296">
        <f>IF(O$34=0,0,O$34/TRE_fec!O$34)</f>
        <v>6.1358230438943791E-2</v>
      </c>
      <c r="P80" s="296">
        <f>IF(P$34=0,0,P$34/TRE_fec!P$34)</f>
        <v>9.8756370124457607E-2</v>
      </c>
      <c r="Q80" s="296">
        <f>IF(Q$34=0,0,Q$34/TRE_fec!Q$34)</f>
        <v>5.4262991448657044E-3</v>
      </c>
    </row>
    <row r="81" spans="1:17" x14ac:dyDescent="0.25">
      <c r="A81" s="127" t="s">
        <v>279</v>
      </c>
      <c r="B81" s="296">
        <f>IF(B$45=0,0,B$45/TRE_fec!B$45)</f>
        <v>0</v>
      </c>
      <c r="C81" s="296">
        <f>IF(C$45=0,0,C$45/TRE_fec!C$45)</f>
        <v>0</v>
      </c>
      <c r="D81" s="296">
        <f>IF(D$45=0,0,D$45/TRE_fec!D$45)</f>
        <v>0</v>
      </c>
      <c r="E81" s="296">
        <f>IF(E$45=0,0,E$45/TRE_fec!E$45)</f>
        <v>0</v>
      </c>
      <c r="F81" s="296">
        <f>IF(F$45=0,0,F$45/TRE_fec!F$45)</f>
        <v>0</v>
      </c>
      <c r="G81" s="296">
        <f>IF(G$45=0,0,G$45/TRE_fec!G$45)</f>
        <v>0</v>
      </c>
      <c r="H81" s="296">
        <f>IF(H$45=0,0,H$45/TRE_fec!H$45)</f>
        <v>0</v>
      </c>
      <c r="I81" s="296">
        <f>IF(I$45=0,0,I$45/TRE_fec!I$45)</f>
        <v>0</v>
      </c>
      <c r="J81" s="296">
        <f>IF(J$45=0,0,J$45/TRE_fec!J$45)</f>
        <v>0</v>
      </c>
      <c r="K81" s="296">
        <f>IF(K$45=0,0,K$45/TRE_fec!K$45)</f>
        <v>0</v>
      </c>
      <c r="L81" s="296">
        <f>IF(L$45=0,0,L$45/TRE_fec!L$45)</f>
        <v>0</v>
      </c>
      <c r="M81" s="296">
        <f>IF(M$45=0,0,M$45/TRE_fec!M$45)</f>
        <v>0</v>
      </c>
      <c r="N81" s="296">
        <f>IF(N$45=0,0,N$45/TRE_fec!N$45)</f>
        <v>0</v>
      </c>
      <c r="O81" s="296">
        <f>IF(O$45=0,0,O$45/TRE_fec!O$45)</f>
        <v>0</v>
      </c>
      <c r="P81" s="296">
        <f>IF(P$45=0,0,P$45/TRE_fec!P$45)</f>
        <v>0</v>
      </c>
      <c r="Q81" s="296">
        <f>IF(Q$45=0,0,Q$45/TRE_fec!Q$45)</f>
        <v>0</v>
      </c>
    </row>
    <row r="82" spans="1:17" x14ac:dyDescent="0.25">
      <c r="A82" s="72" t="s">
        <v>278</v>
      </c>
      <c r="B82" s="295">
        <f>IF(B$46=0,0,B$46/TRE_fec!B$46)</f>
        <v>0</v>
      </c>
      <c r="C82" s="295">
        <f>IF(C$46=0,0,C$46/TRE_fec!C$46)</f>
        <v>0</v>
      </c>
      <c r="D82" s="295">
        <f>IF(D$46=0,0,D$46/TRE_fec!D$46)</f>
        <v>0</v>
      </c>
      <c r="E82" s="295">
        <f>IF(E$46=0,0,E$46/TRE_fec!E$46)</f>
        <v>0</v>
      </c>
      <c r="F82" s="295">
        <f>IF(F$46=0,0,F$46/TRE_fec!F$46)</f>
        <v>0</v>
      </c>
      <c r="G82" s="295">
        <f>IF(G$46=0,0,G$46/TRE_fec!G$46)</f>
        <v>0</v>
      </c>
      <c r="H82" s="295">
        <f>IF(H$46=0,0,H$46/TRE_fec!H$46)</f>
        <v>0</v>
      </c>
      <c r="I82" s="295">
        <f>IF(I$46=0,0,I$46/TRE_fec!I$46)</f>
        <v>0</v>
      </c>
      <c r="J82" s="295">
        <f>IF(J$46=0,0,J$46/TRE_fec!J$46)</f>
        <v>0</v>
      </c>
      <c r="K82" s="295">
        <f>IF(K$46=0,0,K$46/TRE_fec!K$46)</f>
        <v>0</v>
      </c>
      <c r="L82" s="295">
        <f>IF(L$46=0,0,L$46/TRE_fec!L$46)</f>
        <v>0</v>
      </c>
      <c r="M82" s="295">
        <f>IF(M$46=0,0,M$46/TRE_fec!M$46)</f>
        <v>0</v>
      </c>
      <c r="N82" s="295">
        <f>IF(N$46=0,0,N$46/TRE_fec!N$46)</f>
        <v>0</v>
      </c>
      <c r="O82" s="295">
        <f>IF(O$46=0,0,O$46/TRE_fec!O$46)</f>
        <v>0</v>
      </c>
      <c r="P82" s="295">
        <f>IF(P$46=0,0,P$46/TRE_fec!P$46)</f>
        <v>0</v>
      </c>
      <c r="Q82" s="295">
        <f>IF(Q$46=0,0,Q$46/TRE_fec!Q$46)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7645.7191733867394</v>
      </c>
      <c r="C3" s="46">
        <v>7085.2172795095448</v>
      </c>
      <c r="D3" s="46">
        <v>7375.7449443153391</v>
      </c>
      <c r="E3" s="46">
        <v>8685.4818898927315</v>
      </c>
      <c r="F3" s="46">
        <v>9074.7526076491049</v>
      </c>
      <c r="G3" s="46">
        <v>9458.9400116482248</v>
      </c>
      <c r="H3" s="46">
        <v>10702.583140672239</v>
      </c>
      <c r="I3" s="46">
        <v>11307.043962019492</v>
      </c>
      <c r="J3" s="46">
        <v>12668.836376522373</v>
      </c>
      <c r="K3" s="46">
        <v>13908.97782821229</v>
      </c>
      <c r="L3" s="46">
        <v>13028.2</v>
      </c>
      <c r="M3" s="46">
        <v>14006.420834708513</v>
      </c>
      <c r="N3" s="46">
        <v>14256.446624509977</v>
      </c>
      <c r="O3" s="46">
        <v>13490.243926438319</v>
      </c>
      <c r="P3" s="46">
        <v>14789.50299453851</v>
      </c>
      <c r="Q3" s="46">
        <v>16035.963234729825</v>
      </c>
    </row>
    <row r="5" spans="1:17" x14ac:dyDescent="0.25">
      <c r="A5" s="31" t="s">
        <v>257</v>
      </c>
      <c r="B5" s="46">
        <v>21749.538102272225</v>
      </c>
      <c r="C5" s="46">
        <v>20571.089046841767</v>
      </c>
      <c r="D5" s="46">
        <v>19357.455542683278</v>
      </c>
      <c r="E5" s="46">
        <v>20371.959792805312</v>
      </c>
      <c r="F5" s="46">
        <v>19364.158159221744</v>
      </c>
      <c r="G5" s="46">
        <v>19113.700127607157</v>
      </c>
      <c r="H5" s="46">
        <v>19330.496699950312</v>
      </c>
      <c r="I5" s="46">
        <v>19923.514299207734</v>
      </c>
      <c r="J5" s="46">
        <v>19023.957265646772</v>
      </c>
      <c r="K5" s="46">
        <v>16495.914372406001</v>
      </c>
      <c r="L5" s="46">
        <v>18303.121341421309</v>
      </c>
      <c r="M5" s="46">
        <v>18655.242188058866</v>
      </c>
      <c r="N5" s="46">
        <v>18724.587522675913</v>
      </c>
      <c r="O5" s="46">
        <v>19853.277533314358</v>
      </c>
      <c r="P5" s="46">
        <v>20694.10084486067</v>
      </c>
      <c r="Q5" s="46">
        <v>21611.387154634311</v>
      </c>
    </row>
    <row r="6" spans="1:17" x14ac:dyDescent="0.25">
      <c r="A6" s="294" t="s">
        <v>256</v>
      </c>
      <c r="B6" s="293">
        <v>27186.922627840282</v>
      </c>
      <c r="C6" s="293">
        <v>26172.314130875478</v>
      </c>
      <c r="D6" s="293">
        <v>25521.047307791054</v>
      </c>
      <c r="E6" s="293">
        <v>24320.21259436394</v>
      </c>
      <c r="F6" s="293">
        <v>23113.150819530292</v>
      </c>
      <c r="G6" s="293">
        <v>20352.176736990878</v>
      </c>
      <c r="H6" s="293">
        <v>20903.501432496916</v>
      </c>
      <c r="I6" s="293">
        <v>22127.516680763521</v>
      </c>
      <c r="J6" s="293">
        <v>21475.217295892242</v>
      </c>
      <c r="K6" s="293">
        <v>20279.48976179435</v>
      </c>
      <c r="L6" s="293">
        <v>19840.591553519342</v>
      </c>
      <c r="M6" s="293">
        <v>20299.614308105509</v>
      </c>
      <c r="N6" s="293">
        <v>20369.820314623696</v>
      </c>
      <c r="O6" s="293">
        <v>21126.883227659102</v>
      </c>
      <c r="P6" s="293">
        <v>22069.477249445205</v>
      </c>
      <c r="Q6" s="293">
        <v>22963.48179022524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0</v>
      </c>
      <c r="F7" s="291">
        <v>0</v>
      </c>
      <c r="G7" s="291">
        <v>0</v>
      </c>
      <c r="H7" s="291">
        <v>1746.5060822458083</v>
      </c>
      <c r="I7" s="291">
        <v>3412.4352888443664</v>
      </c>
      <c r="J7" s="291">
        <v>0</v>
      </c>
      <c r="K7" s="291">
        <v>0</v>
      </c>
      <c r="L7" s="291">
        <v>0</v>
      </c>
      <c r="M7" s="291">
        <v>1565.2709975161797</v>
      </c>
      <c r="N7" s="291">
        <v>1570.6844711017577</v>
      </c>
      <c r="O7" s="291">
        <v>757.06291303540638</v>
      </c>
      <c r="P7" s="291">
        <v>3159.8347931894186</v>
      </c>
      <c r="Q7" s="291">
        <v>1534.0944201646964</v>
      </c>
    </row>
    <row r="8" spans="1:17" x14ac:dyDescent="0.25">
      <c r="A8" s="290" t="s">
        <v>254</v>
      </c>
      <c r="B8" s="289"/>
      <c r="C8" s="289">
        <f>B6+C7-C6</f>
        <v>1014.6084969648036</v>
      </c>
      <c r="D8" s="289">
        <f t="shared" ref="D8:Q8" si="0">C6+D7-D6</f>
        <v>651.26682308442469</v>
      </c>
      <c r="E8" s="289">
        <f t="shared" si="0"/>
        <v>1200.8347134271135</v>
      </c>
      <c r="F8" s="289">
        <f t="shared" si="0"/>
        <v>1207.0617748336481</v>
      </c>
      <c r="G8" s="289">
        <f t="shared" si="0"/>
        <v>2760.9740825394147</v>
      </c>
      <c r="H8" s="289">
        <f t="shared" si="0"/>
        <v>1195.1813867397686</v>
      </c>
      <c r="I8" s="289">
        <f t="shared" si="0"/>
        <v>2188.4200405777628</v>
      </c>
      <c r="J8" s="289">
        <f t="shared" si="0"/>
        <v>652.29938487127947</v>
      </c>
      <c r="K8" s="289">
        <f t="shared" si="0"/>
        <v>1195.7275340978922</v>
      </c>
      <c r="L8" s="289">
        <f t="shared" si="0"/>
        <v>438.89820827500807</v>
      </c>
      <c r="M8" s="289">
        <f t="shared" si="0"/>
        <v>1106.2482429300107</v>
      </c>
      <c r="N8" s="289">
        <f t="shared" si="0"/>
        <v>1500.4784645835716</v>
      </c>
      <c r="O8" s="289">
        <f t="shared" si="0"/>
        <v>0</v>
      </c>
      <c r="P8" s="289">
        <f t="shared" si="0"/>
        <v>2217.2407714033179</v>
      </c>
      <c r="Q8" s="289">
        <f t="shared" si="0"/>
        <v>640.08987938466089</v>
      </c>
    </row>
    <row r="9" spans="1:17" x14ac:dyDescent="0.25">
      <c r="A9" s="288" t="s">
        <v>253</v>
      </c>
      <c r="B9" s="287">
        <f>B6-B5</f>
        <v>5437.3845255680571</v>
      </c>
      <c r="C9" s="287">
        <f t="shared" ref="C9:Q9" si="1">C6-C5</f>
        <v>5601.225084033711</v>
      </c>
      <c r="D9" s="287">
        <f t="shared" si="1"/>
        <v>6163.5917651077762</v>
      </c>
      <c r="E9" s="287">
        <f t="shared" si="1"/>
        <v>3948.2528015586286</v>
      </c>
      <c r="F9" s="287">
        <f t="shared" si="1"/>
        <v>3748.9926603085478</v>
      </c>
      <c r="G9" s="287">
        <f t="shared" si="1"/>
        <v>1238.4766093837206</v>
      </c>
      <c r="H9" s="287">
        <f t="shared" si="1"/>
        <v>1573.0047325466039</v>
      </c>
      <c r="I9" s="287">
        <f t="shared" si="1"/>
        <v>2204.002381555787</v>
      </c>
      <c r="J9" s="287">
        <f t="shared" si="1"/>
        <v>2451.2600302454703</v>
      </c>
      <c r="K9" s="287">
        <f t="shared" si="1"/>
        <v>3783.5753893883484</v>
      </c>
      <c r="L9" s="287">
        <f t="shared" si="1"/>
        <v>1537.4702120980328</v>
      </c>
      <c r="M9" s="287">
        <f t="shared" si="1"/>
        <v>1644.3721200466425</v>
      </c>
      <c r="N9" s="287">
        <f t="shared" si="1"/>
        <v>1645.232791947783</v>
      </c>
      <c r="O9" s="287">
        <f t="shared" si="1"/>
        <v>1273.6056943447438</v>
      </c>
      <c r="P9" s="287">
        <f t="shared" si="1"/>
        <v>1375.3764045845346</v>
      </c>
      <c r="Q9" s="287">
        <f t="shared" si="1"/>
        <v>1352.0946355909291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888.52821866294835</v>
      </c>
      <c r="C12" s="38">
        <v>835.53194999999994</v>
      </c>
      <c r="D12" s="38">
        <v>786.07488999999998</v>
      </c>
      <c r="E12" s="38">
        <v>817.98105999999984</v>
      </c>
      <c r="F12" s="38">
        <v>777.74423999999999</v>
      </c>
      <c r="G12" s="38">
        <v>770.18078758176523</v>
      </c>
      <c r="H12" s="38">
        <v>767.98145999999997</v>
      </c>
      <c r="I12" s="38">
        <v>769.14307000000008</v>
      </c>
      <c r="J12" s="38">
        <v>734.26232000000005</v>
      </c>
      <c r="K12" s="38">
        <v>632.46865000000003</v>
      </c>
      <c r="L12" s="38">
        <v>701.15568924609602</v>
      </c>
      <c r="M12" s="38">
        <v>704.334593932198</v>
      </c>
      <c r="N12" s="38">
        <v>691.62552548977305</v>
      </c>
      <c r="O12" s="38">
        <v>734.90615335718178</v>
      </c>
      <c r="P12" s="38">
        <v>733.85763964595765</v>
      </c>
      <c r="Q12" s="38">
        <v>753.34304202902138</v>
      </c>
    </row>
    <row r="13" spans="1:17" x14ac:dyDescent="0.25">
      <c r="A13" s="55" t="s">
        <v>33</v>
      </c>
      <c r="B13" s="54">
        <v>236.53437204424515</v>
      </c>
      <c r="C13" s="54">
        <v>200.79282000000001</v>
      </c>
      <c r="D13" s="54">
        <v>168.37649000000002</v>
      </c>
      <c r="E13" s="54">
        <v>151.59778</v>
      </c>
      <c r="F13" s="54">
        <v>122.60216</v>
      </c>
      <c r="G13" s="54">
        <v>118.8736551027353</v>
      </c>
      <c r="H13" s="54">
        <v>95.188940000000002</v>
      </c>
      <c r="I13" s="54">
        <v>80.802040000000005</v>
      </c>
      <c r="J13" s="54">
        <v>70.400490000000005</v>
      </c>
      <c r="K13" s="54">
        <v>51.801369999999999</v>
      </c>
      <c r="L13" s="54">
        <v>55.316248784965303</v>
      </c>
      <c r="M13" s="54">
        <v>48.342405794682939</v>
      </c>
      <c r="N13" s="54">
        <v>44.807588324813878</v>
      </c>
      <c r="O13" s="54">
        <v>44.712020053422869</v>
      </c>
      <c r="P13" s="54">
        <v>35.419455791862859</v>
      </c>
      <c r="Q13" s="54">
        <v>53.047732934906691</v>
      </c>
    </row>
    <row r="14" spans="1:17" x14ac:dyDescent="0.25">
      <c r="A14" s="52" t="s">
        <v>32</v>
      </c>
      <c r="B14" s="51">
        <v>59.83179770071461</v>
      </c>
      <c r="C14" s="51">
        <v>56.041869999999996</v>
      </c>
      <c r="D14" s="51">
        <v>42.745560000000005</v>
      </c>
      <c r="E14" s="51">
        <v>46.606610000000003</v>
      </c>
      <c r="F14" s="51">
        <v>40.552029999999995</v>
      </c>
      <c r="G14" s="51">
        <v>42.510091565986755</v>
      </c>
      <c r="H14" s="51">
        <v>41.346609999999998</v>
      </c>
      <c r="I14" s="51">
        <v>33.166239999999995</v>
      </c>
      <c r="J14" s="51">
        <v>31.963510000000003</v>
      </c>
      <c r="K14" s="51">
        <v>26.289909999999999</v>
      </c>
      <c r="L14" s="51">
        <v>31.239878089343495</v>
      </c>
      <c r="M14" s="51">
        <v>31.385394915504701</v>
      </c>
      <c r="N14" s="51">
        <v>39.075945820431272</v>
      </c>
      <c r="O14" s="51">
        <v>37.761639770774529</v>
      </c>
      <c r="P14" s="51">
        <v>47.888809307736686</v>
      </c>
      <c r="Q14" s="51">
        <v>44.903066521720973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20.869856253297495</v>
      </c>
      <c r="C16" s="51">
        <v>9.8890499999999992</v>
      </c>
      <c r="D16" s="51">
        <v>9.8884299999999996</v>
      </c>
      <c r="E16" s="51">
        <v>9.8747900000000008</v>
      </c>
      <c r="F16" s="51">
        <v>10.96932</v>
      </c>
      <c r="G16" s="51">
        <v>9.8882503859569066</v>
      </c>
      <c r="H16" s="51">
        <v>9.8665800000000008</v>
      </c>
      <c r="I16" s="51">
        <v>8.7893299999999996</v>
      </c>
      <c r="J16" s="51">
        <v>8.7962399999999992</v>
      </c>
      <c r="K16" s="51">
        <v>7.6653700000000002</v>
      </c>
      <c r="L16" s="51">
        <v>9.888220484923858</v>
      </c>
      <c r="M16" s="51">
        <v>12.085899651875483</v>
      </c>
      <c r="N16" s="51">
        <v>8.78951469790311</v>
      </c>
      <c r="O16" s="51">
        <v>9.8882149220227973</v>
      </c>
      <c r="P16" s="51">
        <v>9.8882971351024072</v>
      </c>
      <c r="Q16" s="51">
        <v>8.789508956758656</v>
      </c>
    </row>
    <row r="17" spans="1:17" x14ac:dyDescent="0.25">
      <c r="A17" s="53" t="s">
        <v>76</v>
      </c>
      <c r="B17" s="51">
        <v>34.835947532256291</v>
      </c>
      <c r="C17" s="51">
        <v>42.006909999999998</v>
      </c>
      <c r="D17" s="51">
        <v>29.707930000000001</v>
      </c>
      <c r="E17" s="51">
        <v>32.740830000000003</v>
      </c>
      <c r="F17" s="51">
        <v>26.560479999999998</v>
      </c>
      <c r="G17" s="51">
        <v>27.658577391605604</v>
      </c>
      <c r="H17" s="51">
        <v>25.54881</v>
      </c>
      <c r="I17" s="51">
        <v>21.525469999999999</v>
      </c>
      <c r="J17" s="51">
        <v>20.516670000000001</v>
      </c>
      <c r="K17" s="51">
        <v>17.542210000000001</v>
      </c>
      <c r="L17" s="51">
        <v>18.604913276540433</v>
      </c>
      <c r="M17" s="51">
        <v>16.552678903438427</v>
      </c>
      <c r="N17" s="51">
        <v>17.579902101285352</v>
      </c>
      <c r="O17" s="51">
        <v>20.684240385399871</v>
      </c>
      <c r="P17" s="51">
        <v>18.606210932637246</v>
      </c>
      <c r="Q17" s="51">
        <v>17.459663053983004</v>
      </c>
    </row>
    <row r="18" spans="1:17" x14ac:dyDescent="0.25">
      <c r="A18" s="53" t="s">
        <v>29</v>
      </c>
      <c r="B18" s="51">
        <v>0.95503013855029895</v>
      </c>
      <c r="C18" s="51">
        <v>1.0001599999999999</v>
      </c>
      <c r="D18" s="51">
        <v>0.99941999999999998</v>
      </c>
      <c r="E18" s="51">
        <v>1.89577</v>
      </c>
      <c r="F18" s="51">
        <v>0.99733000000000005</v>
      </c>
      <c r="G18" s="51">
        <v>2.866137704493958</v>
      </c>
      <c r="H18" s="51">
        <v>2.8923700000000001</v>
      </c>
      <c r="I18" s="51">
        <v>1.9003300000000001</v>
      </c>
      <c r="J18" s="51">
        <v>1.90005</v>
      </c>
      <c r="K18" s="51">
        <v>0</v>
      </c>
      <c r="L18" s="51">
        <v>0.9553757815567836</v>
      </c>
      <c r="M18" s="51">
        <v>0.95539306363613397</v>
      </c>
      <c r="N18" s="51">
        <v>0.95537475360083046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3.1709637766105261</v>
      </c>
      <c r="C19" s="51">
        <v>3.1457499999999996</v>
      </c>
      <c r="D19" s="51">
        <v>2.1497799999999998</v>
      </c>
      <c r="E19" s="51">
        <v>2.0952199999999999</v>
      </c>
      <c r="F19" s="51">
        <v>2.0249000000000001</v>
      </c>
      <c r="G19" s="51">
        <v>2.0971260839302861</v>
      </c>
      <c r="H19" s="51">
        <v>3.0388499999999996</v>
      </c>
      <c r="I19" s="51">
        <v>0.9511099999999999</v>
      </c>
      <c r="J19" s="51">
        <v>0.75055000000000005</v>
      </c>
      <c r="K19" s="51">
        <v>1.08233</v>
      </c>
      <c r="L19" s="51">
        <v>1.7913685463224205</v>
      </c>
      <c r="M19" s="51">
        <v>1.7914232965546584</v>
      </c>
      <c r="N19" s="51">
        <v>11.751154267641979</v>
      </c>
      <c r="O19" s="51">
        <v>7.1891844633518636</v>
      </c>
      <c r="P19" s="51">
        <v>19.394301239997034</v>
      </c>
      <c r="Q19" s="51">
        <v>18.653894510979313</v>
      </c>
    </row>
    <row r="20" spans="1:17" x14ac:dyDescent="0.25">
      <c r="A20" s="52" t="s">
        <v>27</v>
      </c>
      <c r="B20" s="51">
        <v>197.57756321865227</v>
      </c>
      <c r="C20" s="51">
        <v>185.70111</v>
      </c>
      <c r="D20" s="51">
        <v>190.27949000000001</v>
      </c>
      <c r="E20" s="51">
        <v>200.87946000000002</v>
      </c>
      <c r="F20" s="51">
        <v>213.69007999999999</v>
      </c>
      <c r="G20" s="51">
        <v>195.78081304312323</v>
      </c>
      <c r="H20" s="51">
        <v>208.97675000000001</v>
      </c>
      <c r="I20" s="51">
        <v>218.7996</v>
      </c>
      <c r="J20" s="51">
        <v>213.79411999999999</v>
      </c>
      <c r="K20" s="51">
        <v>186.48632000000001</v>
      </c>
      <c r="L20" s="51">
        <v>201.06207631506288</v>
      </c>
      <c r="M20" s="51">
        <v>200.29407767467191</v>
      </c>
      <c r="N20" s="51">
        <v>191.43660172138283</v>
      </c>
      <c r="O20" s="51">
        <v>209.44313404141448</v>
      </c>
      <c r="P20" s="51">
        <v>210.66137366088296</v>
      </c>
      <c r="Q20" s="51">
        <v>206.10160926388534</v>
      </c>
    </row>
    <row r="21" spans="1:17" x14ac:dyDescent="0.25">
      <c r="A21" s="53" t="s">
        <v>66</v>
      </c>
      <c r="B21" s="51">
        <v>197.48201082225324</v>
      </c>
      <c r="C21" s="51">
        <v>185.20114000000001</v>
      </c>
      <c r="D21" s="51">
        <v>189.87952000000001</v>
      </c>
      <c r="E21" s="51">
        <v>198.08017000000001</v>
      </c>
      <c r="F21" s="51">
        <v>202.98473999999999</v>
      </c>
      <c r="G21" s="51">
        <v>192.84285296575237</v>
      </c>
      <c r="H21" s="51">
        <v>207.47735</v>
      </c>
      <c r="I21" s="51">
        <v>217.39895999999999</v>
      </c>
      <c r="J21" s="51">
        <v>212.69409999999999</v>
      </c>
      <c r="K21" s="51">
        <v>185.58534</v>
      </c>
      <c r="L21" s="51">
        <v>200.36942118398596</v>
      </c>
      <c r="M21" s="51">
        <v>199.41025954156157</v>
      </c>
      <c r="N21" s="51">
        <v>191.1022155935361</v>
      </c>
      <c r="O21" s="51">
        <v>209.10877210921882</v>
      </c>
      <c r="P21" s="51">
        <v>210.51805797994621</v>
      </c>
      <c r="Q21" s="51">
        <v>206.02996411416936</v>
      </c>
    </row>
    <row r="22" spans="1:17" x14ac:dyDescent="0.25">
      <c r="A22" s="53" t="s">
        <v>25</v>
      </c>
      <c r="B22" s="51">
        <v>9.555239639902989E-2</v>
      </c>
      <c r="C22" s="51">
        <v>0.49997000000000003</v>
      </c>
      <c r="D22" s="51">
        <v>0.39996999999999999</v>
      </c>
      <c r="E22" s="51">
        <v>2.7992900000000001</v>
      </c>
      <c r="F22" s="51">
        <v>10.705340000000001</v>
      </c>
      <c r="G22" s="51">
        <v>2.9379600773708465</v>
      </c>
      <c r="H22" s="51">
        <v>1.4994000000000001</v>
      </c>
      <c r="I22" s="51">
        <v>1.4006400000000001</v>
      </c>
      <c r="J22" s="51">
        <v>1.10002</v>
      </c>
      <c r="K22" s="51">
        <v>0.90098</v>
      </c>
      <c r="L22" s="51">
        <v>0.692655131076922</v>
      </c>
      <c r="M22" s="51">
        <v>0.88381813311033086</v>
      </c>
      <c r="N22" s="51">
        <v>0.33438612784672356</v>
      </c>
      <c r="O22" s="51">
        <v>0.33436193219566201</v>
      </c>
      <c r="P22" s="51">
        <v>0.14331568093674679</v>
      </c>
      <c r="Q22" s="51">
        <v>7.1645149715966125E-2</v>
      </c>
    </row>
    <row r="23" spans="1:17" x14ac:dyDescent="0.25">
      <c r="A23" s="52" t="s">
        <v>24</v>
      </c>
      <c r="B23" s="51">
        <v>7.1655589068844422E-2</v>
      </c>
      <c r="C23" s="51">
        <v>0.10001</v>
      </c>
      <c r="D23" s="51">
        <v>0.19996</v>
      </c>
      <c r="E23" s="51">
        <v>0.50009999999999999</v>
      </c>
      <c r="F23" s="51">
        <v>1.2002900000000001</v>
      </c>
      <c r="G23" s="51">
        <v>1.2897514604596909</v>
      </c>
      <c r="H23" s="51">
        <v>0.69991000000000003</v>
      </c>
      <c r="I23" s="51">
        <v>0.60009999999999997</v>
      </c>
      <c r="J23" s="51">
        <v>0.89983000000000002</v>
      </c>
      <c r="K23" s="51">
        <v>1.1001099999999999</v>
      </c>
      <c r="L23" s="51">
        <v>0.95537555360632453</v>
      </c>
      <c r="M23" s="51">
        <v>0.35826813136492608</v>
      </c>
      <c r="N23" s="51">
        <v>0.66877942639032883</v>
      </c>
      <c r="O23" s="51">
        <v>1.4330737606822304</v>
      </c>
      <c r="P23" s="51">
        <v>2.269036385835967</v>
      </c>
      <c r="Q23" s="51">
        <v>1.7913590868533089</v>
      </c>
    </row>
    <row r="24" spans="1:17" x14ac:dyDescent="0.25">
      <c r="A24" s="53" t="s">
        <v>23</v>
      </c>
      <c r="B24" s="51">
        <v>7.1655589068844422E-2</v>
      </c>
      <c r="C24" s="51">
        <v>0.10001</v>
      </c>
      <c r="D24" s="51">
        <v>0.19996</v>
      </c>
      <c r="E24" s="51">
        <v>0.50009999999999999</v>
      </c>
      <c r="F24" s="51">
        <v>1.2002900000000001</v>
      </c>
      <c r="G24" s="51">
        <v>1.2897514604596909</v>
      </c>
      <c r="H24" s="51">
        <v>0.69991000000000003</v>
      </c>
      <c r="I24" s="51">
        <v>0.60009999999999997</v>
      </c>
      <c r="J24" s="51">
        <v>0.89983000000000002</v>
      </c>
      <c r="K24" s="51">
        <v>1.1001099999999999</v>
      </c>
      <c r="L24" s="51">
        <v>0.95537555360632453</v>
      </c>
      <c r="M24" s="51">
        <v>0.35826813136492608</v>
      </c>
      <c r="N24" s="51">
        <v>0.66877942639032883</v>
      </c>
      <c r="O24" s="51">
        <v>1.4330737606822304</v>
      </c>
      <c r="P24" s="51">
        <v>2.269036385835967</v>
      </c>
      <c r="Q24" s="51">
        <v>1.7913590868533089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97.952777205825228</v>
      </c>
      <c r="C29" s="51">
        <v>107.09246</v>
      </c>
      <c r="D29" s="51">
        <v>96.091740000000001</v>
      </c>
      <c r="E29" s="51">
        <v>127.40037</v>
      </c>
      <c r="F29" s="51">
        <v>109.90127</v>
      </c>
      <c r="G29" s="51">
        <v>107.93574963581027</v>
      </c>
      <c r="H29" s="51">
        <v>98.887230000000002</v>
      </c>
      <c r="I29" s="51">
        <v>92.491659999999996</v>
      </c>
      <c r="J29" s="51">
        <v>86.409710000000004</v>
      </c>
      <c r="K29" s="51">
        <v>86.898870000000002</v>
      </c>
      <c r="L29" s="51">
        <v>100.45932175938709</v>
      </c>
      <c r="M29" s="51">
        <v>82.258904653806965</v>
      </c>
      <c r="N29" s="51">
        <v>78.747393250573296</v>
      </c>
      <c r="O29" s="51">
        <v>76.024915689697494</v>
      </c>
      <c r="P29" s="51">
        <v>59.544544639495811</v>
      </c>
      <c r="Q29" s="51">
        <v>56.869213184848704</v>
      </c>
    </row>
    <row r="30" spans="1:17" x14ac:dyDescent="0.25">
      <c r="A30" s="63" t="s">
        <v>21</v>
      </c>
      <c r="B30" s="62">
        <v>296.56005290444222</v>
      </c>
      <c r="C30" s="62">
        <v>285.80367999999999</v>
      </c>
      <c r="D30" s="62">
        <v>288.38164999999998</v>
      </c>
      <c r="E30" s="62">
        <v>290.99673999999999</v>
      </c>
      <c r="F30" s="62">
        <v>289.79840999999999</v>
      </c>
      <c r="G30" s="62">
        <v>303.79072677364996</v>
      </c>
      <c r="H30" s="62">
        <v>322.88202000000001</v>
      </c>
      <c r="I30" s="62">
        <v>343.28343000000001</v>
      </c>
      <c r="J30" s="62">
        <v>330.79466000000002</v>
      </c>
      <c r="K30" s="62">
        <v>279.89206999999999</v>
      </c>
      <c r="L30" s="62">
        <v>312.12278874373089</v>
      </c>
      <c r="M30" s="62">
        <v>341.69554276216661</v>
      </c>
      <c r="N30" s="62">
        <v>336.88921694618142</v>
      </c>
      <c r="O30" s="62">
        <v>365.5313700411902</v>
      </c>
      <c r="P30" s="62">
        <v>378.07441986014334</v>
      </c>
      <c r="Q30" s="62">
        <v>390.63006103680635</v>
      </c>
    </row>
    <row r="32" spans="1:17" x14ac:dyDescent="0.25">
      <c r="A32" s="31" t="s">
        <v>63</v>
      </c>
      <c r="B32" s="70">
        <v>1583.2055472714806</v>
      </c>
      <c r="C32" s="70">
        <v>1406.8429112435401</v>
      </c>
      <c r="D32" s="70">
        <v>1246.07433078144</v>
      </c>
      <c r="E32" s="70">
        <v>1216.235820802284</v>
      </c>
      <c r="F32" s="70">
        <v>1110.1914019211761</v>
      </c>
      <c r="G32" s="70">
        <v>1063.3461869247999</v>
      </c>
      <c r="H32" s="70">
        <v>994.44728305479612</v>
      </c>
      <c r="I32" s="70">
        <v>935.50793103421199</v>
      </c>
      <c r="J32" s="70">
        <v>877.93455546374412</v>
      </c>
      <c r="K32" s="70">
        <v>723.23001302972398</v>
      </c>
      <c r="L32" s="70">
        <v>787.46718704960017</v>
      </c>
      <c r="M32" s="70">
        <v>757.32769124841514</v>
      </c>
      <c r="N32" s="70">
        <v>755.47121644330014</v>
      </c>
      <c r="O32" s="70">
        <v>788.67608240546713</v>
      </c>
      <c r="P32" s="70">
        <v>797.44318067899064</v>
      </c>
      <c r="Q32" s="70">
        <v>845.94827898613437</v>
      </c>
    </row>
    <row r="34" spans="1:17" x14ac:dyDescent="0.25">
      <c r="A34" s="184" t="s">
        <v>252</v>
      </c>
      <c r="B34" s="190">
        <f t="shared" ref="B34:Q34" si="2">IF(B$12=0,"",B$12/B$3*1000)</f>
        <v>116.21251036210461</v>
      </c>
      <c r="C34" s="190">
        <f t="shared" si="2"/>
        <v>117.92608709634906</v>
      </c>
      <c r="D34" s="190">
        <f t="shared" si="2"/>
        <v>106.57566061931772</v>
      </c>
      <c r="E34" s="190">
        <f t="shared" si="2"/>
        <v>94.177970821847182</v>
      </c>
      <c r="F34" s="190">
        <f t="shared" si="2"/>
        <v>85.704180998216927</v>
      </c>
      <c r="G34" s="190">
        <f t="shared" si="2"/>
        <v>81.423583047712015</v>
      </c>
      <c r="H34" s="190">
        <f t="shared" si="2"/>
        <v>71.756645092668933</v>
      </c>
      <c r="I34" s="190">
        <f t="shared" si="2"/>
        <v>68.023355404256108</v>
      </c>
      <c r="J34" s="190">
        <f t="shared" si="2"/>
        <v>57.958150076096956</v>
      </c>
      <c r="K34" s="190">
        <f t="shared" si="2"/>
        <v>45.471971974614235</v>
      </c>
      <c r="L34" s="190">
        <f t="shared" si="2"/>
        <v>53.818308687776977</v>
      </c>
      <c r="M34" s="190">
        <f t="shared" si="2"/>
        <v>50.286550878638934</v>
      </c>
      <c r="N34" s="190">
        <f t="shared" si="2"/>
        <v>48.513177491277254</v>
      </c>
      <c r="O34" s="190">
        <f t="shared" si="2"/>
        <v>54.476861750209359</v>
      </c>
      <c r="P34" s="190">
        <f t="shared" si="2"/>
        <v>49.620169110277587</v>
      </c>
      <c r="Q34" s="190">
        <f t="shared" si="2"/>
        <v>46.978346794751417</v>
      </c>
    </row>
    <row r="35" spans="1:17" x14ac:dyDescent="0.25">
      <c r="A35" s="286" t="s">
        <v>251</v>
      </c>
      <c r="B35" s="285">
        <f t="shared" ref="B35:Q35" si="3">IF(B$12=0,"",B$12/B$5*1000)</f>
        <v>40.852739698877642</v>
      </c>
      <c r="C35" s="285">
        <f t="shared" si="3"/>
        <v>40.616806825221403</v>
      </c>
      <c r="D35" s="285">
        <f t="shared" si="3"/>
        <v>40.608378940439835</v>
      </c>
      <c r="E35" s="285">
        <f t="shared" si="3"/>
        <v>40.152300923393881</v>
      </c>
      <c r="F35" s="285">
        <f t="shared" si="3"/>
        <v>40.164113182974432</v>
      </c>
      <c r="G35" s="285">
        <f t="shared" si="3"/>
        <v>40.294698694646939</v>
      </c>
      <c r="H35" s="285">
        <f t="shared" si="3"/>
        <v>39.72900810158562</v>
      </c>
      <c r="I35" s="285">
        <f t="shared" si="3"/>
        <v>38.604789217863306</v>
      </c>
      <c r="J35" s="285">
        <f t="shared" si="3"/>
        <v>38.596718324526613</v>
      </c>
      <c r="K35" s="285">
        <f t="shared" si="3"/>
        <v>38.34092707573577</v>
      </c>
      <c r="L35" s="285">
        <f t="shared" si="3"/>
        <v>38.307984532634286</v>
      </c>
      <c r="M35" s="285">
        <f t="shared" si="3"/>
        <v>37.755317611638368</v>
      </c>
      <c r="N35" s="285">
        <f t="shared" si="3"/>
        <v>36.936756265108563</v>
      </c>
      <c r="O35" s="285">
        <f t="shared" si="3"/>
        <v>37.016867976785626</v>
      </c>
      <c r="P35" s="285">
        <f t="shared" si="3"/>
        <v>35.462166012794384</v>
      </c>
      <c r="Q35" s="285">
        <f t="shared" si="3"/>
        <v>34.858615813907889</v>
      </c>
    </row>
    <row r="36" spans="1:17" x14ac:dyDescent="0.25">
      <c r="A36" s="286" t="s">
        <v>250</v>
      </c>
      <c r="B36" s="285">
        <f>IF(MAE_ued!B$5=0,"",MAE_ued!B$5/B$5*1000)</f>
        <v>19.246501885753517</v>
      </c>
      <c r="C36" s="285">
        <f>IF(MAE_ued!C$5=0,"",MAE_ued!C$5/C$5*1000)</f>
        <v>19.246501885753517</v>
      </c>
      <c r="D36" s="285">
        <f>IF(MAE_ued!D$5=0,"",MAE_ued!D$5/D$5*1000)</f>
        <v>19.246501885753514</v>
      </c>
      <c r="E36" s="285">
        <f>IF(MAE_ued!E$5=0,"",MAE_ued!E$5/E$5*1000)</f>
        <v>19.246501885753517</v>
      </c>
      <c r="F36" s="285">
        <f>IF(MAE_ued!F$5=0,"",MAE_ued!F$5/F$5*1000)</f>
        <v>19.246501885753514</v>
      </c>
      <c r="G36" s="285">
        <f>IF(MAE_ued!G$5=0,"",MAE_ued!G$5/G$5*1000)</f>
        <v>19.246501885753517</v>
      </c>
      <c r="H36" s="285">
        <f>IF(MAE_ued!H$5=0,"",MAE_ued!H$5/H$5*1000)</f>
        <v>19.246501885753517</v>
      </c>
      <c r="I36" s="285">
        <f>IF(MAE_ued!I$5=0,"",MAE_ued!I$5/I$5*1000)</f>
        <v>19.246501885753514</v>
      </c>
      <c r="J36" s="285">
        <f>IF(MAE_ued!J$5=0,"",MAE_ued!J$5/J$5*1000)</f>
        <v>19.246501885753514</v>
      </c>
      <c r="K36" s="285">
        <f>IF(MAE_ued!K$5=0,"",MAE_ued!K$5/K$5*1000)</f>
        <v>19.246501885753517</v>
      </c>
      <c r="L36" s="285">
        <f>IF(MAE_ued!L$5=0,"",MAE_ued!L$5/L$5*1000)</f>
        <v>19.246501885753517</v>
      </c>
      <c r="M36" s="285">
        <f>IF(MAE_ued!M$5=0,"",MAE_ued!M$5/M$5*1000)</f>
        <v>19.246501885753517</v>
      </c>
      <c r="N36" s="285">
        <f>IF(MAE_ued!N$5=0,"",MAE_ued!N$5/N$5*1000)</f>
        <v>19.246501885753514</v>
      </c>
      <c r="O36" s="285">
        <f>IF(MAE_ued!O$5=0,"",MAE_ued!O$5/O$5*1000)</f>
        <v>19.246501885753517</v>
      </c>
      <c r="P36" s="285">
        <f>IF(MAE_ued!P$5=0,"",MAE_ued!P$5/P$5*1000)</f>
        <v>19.246501885753517</v>
      </c>
      <c r="Q36" s="285">
        <f>IF(MAE_ued!Q$5=0,"",MAE_ued!Q$5/Q$5*1000)</f>
        <v>19.246501885753514</v>
      </c>
    </row>
    <row r="37" spans="1:17" x14ac:dyDescent="0.25">
      <c r="A37" s="284" t="s">
        <v>60</v>
      </c>
      <c r="B37" s="283">
        <f t="shared" ref="B37:Q37" si="4">IF(B$12=0,"",B$32/B$12)</f>
        <v>1.7818292250232393</v>
      </c>
      <c r="C37" s="283">
        <f t="shared" si="4"/>
        <v>1.6837691380246325</v>
      </c>
      <c r="D37" s="283">
        <f t="shared" si="4"/>
        <v>1.5851852624136615</v>
      </c>
      <c r="E37" s="283">
        <f t="shared" si="4"/>
        <v>1.4868752838877275</v>
      </c>
      <c r="F37" s="283">
        <f t="shared" si="4"/>
        <v>1.4274504969926567</v>
      </c>
      <c r="G37" s="283">
        <f t="shared" si="4"/>
        <v>1.3806449135968757</v>
      </c>
      <c r="H37" s="283">
        <f t="shared" si="4"/>
        <v>1.2948844924652168</v>
      </c>
      <c r="I37" s="283">
        <f t="shared" si="4"/>
        <v>1.2162989793748149</v>
      </c>
      <c r="J37" s="283">
        <f t="shared" si="4"/>
        <v>1.1956688114729135</v>
      </c>
      <c r="K37" s="283">
        <f t="shared" si="4"/>
        <v>1.1435033389081404</v>
      </c>
      <c r="L37" s="283">
        <f t="shared" si="4"/>
        <v>1.123098905317746</v>
      </c>
      <c r="M37" s="283">
        <f t="shared" si="4"/>
        <v>1.075238526934144</v>
      </c>
      <c r="N37" s="283">
        <f t="shared" si="4"/>
        <v>1.0923125139262535</v>
      </c>
      <c r="O37" s="283">
        <f t="shared" si="4"/>
        <v>1.0731657080331343</v>
      </c>
      <c r="P37" s="283">
        <f t="shared" si="4"/>
        <v>1.0866456075373272</v>
      </c>
      <c r="Q37" s="283">
        <f t="shared" si="4"/>
        <v>1.1229257214717137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888.52821866294835</v>
      </c>
      <c r="C5" s="96">
        <v>835.53194999999994</v>
      </c>
      <c r="D5" s="96">
        <v>786.07488999999998</v>
      </c>
      <c r="E5" s="96">
        <v>817.98105999999984</v>
      </c>
      <c r="F5" s="96">
        <v>777.74423999999999</v>
      </c>
      <c r="G5" s="96">
        <v>770.18078758176512</v>
      </c>
      <c r="H5" s="96">
        <v>767.9814600000002</v>
      </c>
      <c r="I5" s="96">
        <v>769.14307000000008</v>
      </c>
      <c r="J5" s="96">
        <v>734.26231999999982</v>
      </c>
      <c r="K5" s="96">
        <v>632.46865000000003</v>
      </c>
      <c r="L5" s="96">
        <v>701.15568924609602</v>
      </c>
      <c r="M5" s="96">
        <v>704.334593932198</v>
      </c>
      <c r="N5" s="96">
        <v>691.62552548977305</v>
      </c>
      <c r="O5" s="96">
        <v>734.90615335718189</v>
      </c>
      <c r="P5" s="96">
        <v>733.85763964595776</v>
      </c>
      <c r="Q5" s="96">
        <v>753.34304202902149</v>
      </c>
    </row>
    <row r="6" spans="1:17" x14ac:dyDescent="0.25">
      <c r="A6" s="132" t="s">
        <v>83</v>
      </c>
      <c r="B6" s="160">
        <v>17.849333954646365</v>
      </c>
      <c r="C6" s="160">
        <v>16.784710369434201</v>
      </c>
      <c r="D6" s="160">
        <v>15.791184714522108</v>
      </c>
      <c r="E6" s="160">
        <v>16.43213665232404</v>
      </c>
      <c r="F6" s="160">
        <v>15.623833187822109</v>
      </c>
      <c r="G6" s="160">
        <v>15.47189362616553</v>
      </c>
      <c r="H6" s="160">
        <v>15.427712100291579</v>
      </c>
      <c r="I6" s="160">
        <v>15.451047279050739</v>
      </c>
      <c r="J6" s="160">
        <v>14.750340039526694</v>
      </c>
      <c r="K6" s="160">
        <v>12.705442452556186</v>
      </c>
      <c r="L6" s="160">
        <v>14.085272463700202</v>
      </c>
      <c r="M6" s="160">
        <v>14.149132372885314</v>
      </c>
      <c r="N6" s="160">
        <v>13.89382432288026</v>
      </c>
      <c r="O6" s="160">
        <v>14.763273783624063</v>
      </c>
      <c r="P6" s="160">
        <v>14.742210556824325</v>
      </c>
      <c r="Q6" s="160">
        <v>15.133646019503649</v>
      </c>
    </row>
    <row r="7" spans="1:17" x14ac:dyDescent="0.25">
      <c r="A7" s="76" t="s">
        <v>82</v>
      </c>
      <c r="B7" s="159">
        <v>24.275094178319058</v>
      </c>
      <c r="C7" s="159">
        <v>22.827206102430516</v>
      </c>
      <c r="D7" s="159">
        <v>21.476011211750066</v>
      </c>
      <c r="E7" s="159">
        <v>22.347705847160697</v>
      </c>
      <c r="F7" s="159">
        <v>21.248413135438071</v>
      </c>
      <c r="G7" s="159">
        <v>21.041775331585121</v>
      </c>
      <c r="H7" s="159">
        <v>20.981688456396547</v>
      </c>
      <c r="I7" s="159">
        <v>21.013424299509005</v>
      </c>
      <c r="J7" s="159">
        <v>20.060462453756305</v>
      </c>
      <c r="K7" s="159">
        <v>17.279401735476412</v>
      </c>
      <c r="L7" s="159">
        <v>19.155970550632276</v>
      </c>
      <c r="M7" s="159">
        <v>19.242820027124026</v>
      </c>
      <c r="N7" s="159">
        <v>18.895601079117153</v>
      </c>
      <c r="O7" s="159">
        <v>20.078052345728725</v>
      </c>
      <c r="P7" s="159">
        <v>20.049406357281082</v>
      </c>
      <c r="Q7" s="159">
        <v>20.581758586524963</v>
      </c>
    </row>
    <row r="8" spans="1:17" x14ac:dyDescent="0.25">
      <c r="A8" s="76" t="s">
        <v>81</v>
      </c>
      <c r="B8" s="159">
        <v>29.986881043805901</v>
      </c>
      <c r="C8" s="159">
        <v>28.198313420649466</v>
      </c>
      <c r="D8" s="159">
        <v>26.529190320397149</v>
      </c>
      <c r="E8" s="159">
        <v>27.605989575904395</v>
      </c>
      <c r="F8" s="159">
        <v>26.24803975554115</v>
      </c>
      <c r="G8" s="159">
        <v>25.992781291958096</v>
      </c>
      <c r="H8" s="159">
        <v>25.918556328489856</v>
      </c>
      <c r="I8" s="159">
        <v>25.957759428805247</v>
      </c>
      <c r="J8" s="159">
        <v>24.780571266404852</v>
      </c>
      <c r="K8" s="159">
        <v>21.345143320294397</v>
      </c>
      <c r="L8" s="159">
        <v>23.663257739016345</v>
      </c>
      <c r="M8" s="159">
        <v>23.770542386447332</v>
      </c>
      <c r="N8" s="159">
        <v>23.341624862438842</v>
      </c>
      <c r="O8" s="159">
        <v>24.802299956488433</v>
      </c>
      <c r="P8" s="159">
        <v>24.766913735464872</v>
      </c>
      <c r="Q8" s="159">
        <v>25.424525312766136</v>
      </c>
    </row>
    <row r="9" spans="1:17" x14ac:dyDescent="0.25">
      <c r="A9" s="76" t="s">
        <v>80</v>
      </c>
      <c r="B9" s="159">
        <v>18.563307312832219</v>
      </c>
      <c r="C9" s="159">
        <v>17.456098784211569</v>
      </c>
      <c r="D9" s="159">
        <v>16.422832103102991</v>
      </c>
      <c r="E9" s="159">
        <v>17.089422118417001</v>
      </c>
      <c r="F9" s="159">
        <v>16.248786515334992</v>
      </c>
      <c r="G9" s="159">
        <v>16.090769371212151</v>
      </c>
      <c r="H9" s="159">
        <v>16.044820584303238</v>
      </c>
      <c r="I9" s="159">
        <v>16.069089170212767</v>
      </c>
      <c r="J9" s="159">
        <v>15.340353641107759</v>
      </c>
      <c r="K9" s="159">
        <v>13.213660150658431</v>
      </c>
      <c r="L9" s="159">
        <v>14.648683362248208</v>
      </c>
      <c r="M9" s="159">
        <v>14.715097667800723</v>
      </c>
      <c r="N9" s="159">
        <v>14.44957729579547</v>
      </c>
      <c r="O9" s="159">
        <v>15.353804734969025</v>
      </c>
      <c r="P9" s="159">
        <v>15.331898979097296</v>
      </c>
      <c r="Q9" s="159">
        <v>15.738991860283793</v>
      </c>
    </row>
    <row r="10" spans="1:17" x14ac:dyDescent="0.25">
      <c r="A10" s="129" t="s">
        <v>79</v>
      </c>
      <c r="B10" s="158">
        <v>19.277280671018076</v>
      </c>
      <c r="C10" s="158">
        <v>18.127487198988938</v>
      </c>
      <c r="D10" s="158">
        <v>17.054479491683871</v>
      </c>
      <c r="E10" s="158">
        <v>17.746707584509963</v>
      </c>
      <c r="F10" s="158">
        <v>16.873739842847876</v>
      </c>
      <c r="G10" s="158">
        <v>16.70964511625877</v>
      </c>
      <c r="H10" s="158">
        <v>16.661929068314905</v>
      </c>
      <c r="I10" s="158">
        <v>16.687131061374796</v>
      </c>
      <c r="J10" s="158">
        <v>15.930367242688828</v>
      </c>
      <c r="K10" s="158">
        <v>13.721877848760681</v>
      </c>
      <c r="L10" s="158">
        <v>15.212094260796217</v>
      </c>
      <c r="M10" s="158">
        <v>15.281062962716137</v>
      </c>
      <c r="N10" s="158">
        <v>15.005330268710679</v>
      </c>
      <c r="O10" s="158">
        <v>15.944335686313988</v>
      </c>
      <c r="P10" s="158">
        <v>15.921587401370269</v>
      </c>
      <c r="Q10" s="158">
        <v>16.344337701063935</v>
      </c>
    </row>
    <row r="11" spans="1:17" x14ac:dyDescent="0.25">
      <c r="A11" s="92" t="s">
        <v>125</v>
      </c>
      <c r="B11" s="91">
        <v>3.8554561342036155</v>
      </c>
      <c r="C11" s="91">
        <v>3.6254974397977877</v>
      </c>
      <c r="D11" s="91">
        <v>3.4108958983367752</v>
      </c>
      <c r="E11" s="91">
        <v>3.5493415169019928</v>
      </c>
      <c r="F11" s="91">
        <v>3.3747479685695754</v>
      </c>
      <c r="G11" s="91">
        <v>3.3419290232517542</v>
      </c>
      <c r="H11" s="91">
        <v>3.3323858136629809</v>
      </c>
      <c r="I11" s="91">
        <v>3.3374262122749592</v>
      </c>
      <c r="J11" s="91">
        <v>3.1860734485377655</v>
      </c>
      <c r="K11" s="91">
        <v>2.7443755697521359</v>
      </c>
      <c r="L11" s="91">
        <v>3.0424188521592437</v>
      </c>
      <c r="M11" s="91">
        <v>3.0562125925432273</v>
      </c>
      <c r="N11" s="91">
        <v>3.0010660537421359</v>
      </c>
      <c r="O11" s="91">
        <v>3.1888671372627977</v>
      </c>
      <c r="P11" s="91">
        <v>3.1843174802740539</v>
      </c>
      <c r="Q11" s="91">
        <v>3.268867540212788</v>
      </c>
    </row>
    <row r="12" spans="1:17" x14ac:dyDescent="0.25">
      <c r="A12" s="92" t="s">
        <v>26</v>
      </c>
      <c r="B12" s="91">
        <v>5.7831842013054224</v>
      </c>
      <c r="C12" s="91">
        <v>5.4382461596966811</v>
      </c>
      <c r="D12" s="91">
        <v>5.1163438475051626</v>
      </c>
      <c r="E12" s="91">
        <v>5.324012275352989</v>
      </c>
      <c r="F12" s="91">
        <v>5.0621219528543628</v>
      </c>
      <c r="G12" s="91">
        <v>5.0128935348776311</v>
      </c>
      <c r="H12" s="91">
        <v>4.9985787204944714</v>
      </c>
      <c r="I12" s="91">
        <v>5.0061393184124388</v>
      </c>
      <c r="J12" s="91">
        <v>4.7791101728066483</v>
      </c>
      <c r="K12" s="91">
        <v>4.1165633546282034</v>
      </c>
      <c r="L12" s="91">
        <v>4.5636282782388653</v>
      </c>
      <c r="M12" s="91">
        <v>4.584318888814841</v>
      </c>
      <c r="N12" s="91">
        <v>4.5015990806132038</v>
      </c>
      <c r="O12" s="91">
        <v>4.7833007058941961</v>
      </c>
      <c r="P12" s="91">
        <v>4.7764762204110802</v>
      </c>
      <c r="Q12" s="91">
        <v>4.9033013103191818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9.638640335509038</v>
      </c>
      <c r="C14" s="157">
        <v>9.0637435994944688</v>
      </c>
      <c r="D14" s="157">
        <v>8.5272397458419356</v>
      </c>
      <c r="E14" s="157">
        <v>8.8733537922549814</v>
      </c>
      <c r="F14" s="157">
        <v>8.4368699214239378</v>
      </c>
      <c r="G14" s="157">
        <v>8.3548225581293849</v>
      </c>
      <c r="H14" s="157">
        <v>8.3309645341574523</v>
      </c>
      <c r="I14" s="157">
        <v>8.3435655306873979</v>
      </c>
      <c r="J14" s="157">
        <v>7.9651836213444138</v>
      </c>
      <c r="K14" s="157">
        <v>6.8609389243803403</v>
      </c>
      <c r="L14" s="157">
        <v>7.6060471303981076</v>
      </c>
      <c r="M14" s="157">
        <v>7.6405314813580683</v>
      </c>
      <c r="N14" s="157">
        <v>7.5026651343553397</v>
      </c>
      <c r="O14" s="157">
        <v>7.9721678431569947</v>
      </c>
      <c r="P14" s="157">
        <v>7.9607937006851355</v>
      </c>
      <c r="Q14" s="157">
        <v>8.1721688505319676</v>
      </c>
    </row>
    <row r="15" spans="1:17" x14ac:dyDescent="0.25">
      <c r="A15" s="156" t="s">
        <v>295</v>
      </c>
      <c r="B15" s="204">
        <v>136.79804845673414</v>
      </c>
      <c r="C15" s="204">
        <v>128.6387283852911</v>
      </c>
      <c r="D15" s="204">
        <v>121.02430585114978</v>
      </c>
      <c r="E15" s="204">
        <v>125.93658854296653</v>
      </c>
      <c r="F15" s="204">
        <v>119.74171669028891</v>
      </c>
      <c r="G15" s="204">
        <v>118.57724547972138</v>
      </c>
      <c r="H15" s="204">
        <v>118.23863640149165</v>
      </c>
      <c r="I15" s="204">
        <v>118.41747819596719</v>
      </c>
      <c r="J15" s="204">
        <v>113.0472283507934</v>
      </c>
      <c r="K15" s="204">
        <v>97.3750469740406</v>
      </c>
      <c r="L15" s="204">
        <v>107.95012239176505</v>
      </c>
      <c r="M15" s="204">
        <v>108.43954742988382</v>
      </c>
      <c r="N15" s="204">
        <v>106.48285576370017</v>
      </c>
      <c r="O15" s="204">
        <v>113.14635311120489</v>
      </c>
      <c r="P15" s="204">
        <v>112.98492365239557</v>
      </c>
      <c r="Q15" s="204">
        <v>115.98490155226287</v>
      </c>
    </row>
    <row r="16" spans="1:17" x14ac:dyDescent="0.25">
      <c r="A16" s="152" t="s">
        <v>301</v>
      </c>
      <c r="B16" s="264">
        <v>61.55912180553036</v>
      </c>
      <c r="C16" s="264">
        <v>57.887427773380992</v>
      </c>
      <c r="D16" s="264">
        <v>54.460937633017394</v>
      </c>
      <c r="E16" s="264">
        <v>56.671464844334935</v>
      </c>
      <c r="F16" s="264">
        <v>53.883772510630003</v>
      </c>
      <c r="G16" s="264">
        <v>53.359760465874629</v>
      </c>
      <c r="H16" s="264">
        <v>53.207386380671245</v>
      </c>
      <c r="I16" s="264">
        <v>53.287865188185236</v>
      </c>
      <c r="J16" s="264">
        <v>50.871252757857029</v>
      </c>
      <c r="K16" s="264">
        <v>43.818771138318269</v>
      </c>
      <c r="L16" s="264">
        <v>48.577555076294267</v>
      </c>
      <c r="M16" s="264">
        <v>48.797796343447715</v>
      </c>
      <c r="N16" s="264">
        <v>47.917285093665072</v>
      </c>
      <c r="O16" s="264">
        <v>50.915858900042196</v>
      </c>
      <c r="P16" s="264">
        <v>50.843215643578006</v>
      </c>
      <c r="Q16" s="264">
        <v>52.193205698518277</v>
      </c>
    </row>
    <row r="17" spans="1:17" x14ac:dyDescent="0.25">
      <c r="A17" s="154" t="s">
        <v>33</v>
      </c>
      <c r="B17" s="83">
        <v>11.324404229042321</v>
      </c>
      <c r="C17" s="83">
        <v>10.89445527073903</v>
      </c>
      <c r="D17" s="83">
        <v>8.5883529215563374</v>
      </c>
      <c r="E17" s="83">
        <v>8.3958687292697611</v>
      </c>
      <c r="F17" s="83">
        <v>5.0168593668658552</v>
      </c>
      <c r="G17" s="83">
        <v>6.8701807757724787</v>
      </c>
      <c r="H17" s="83">
        <v>3.5010139675100853</v>
      </c>
      <c r="I17" s="83">
        <v>2.3967824764697321</v>
      </c>
      <c r="J17" s="83">
        <v>0.88722949962859954</v>
      </c>
      <c r="K17" s="83">
        <v>0.1684345697003379</v>
      </c>
      <c r="L17" s="83">
        <v>1.4180025576176594</v>
      </c>
      <c r="M17" s="83">
        <v>1.8909887943053285</v>
      </c>
      <c r="N17" s="83">
        <v>3.4926521451035355</v>
      </c>
      <c r="O17" s="83">
        <v>1.5567590230797994</v>
      </c>
      <c r="P17" s="83">
        <v>1.6391908167435025</v>
      </c>
      <c r="Q17" s="83">
        <v>5.071853636699112</v>
      </c>
    </row>
    <row r="18" spans="1:17" x14ac:dyDescent="0.25">
      <c r="A18" s="154" t="s">
        <v>30</v>
      </c>
      <c r="B18" s="83">
        <v>5.4076824329330364</v>
      </c>
      <c r="C18" s="83">
        <v>2.5623962769243764</v>
      </c>
      <c r="D18" s="83">
        <v>2.5622356259324519</v>
      </c>
      <c r="E18" s="83">
        <v>2.5587013041101061</v>
      </c>
      <c r="F18" s="83">
        <v>2.8423099011929471</v>
      </c>
      <c r="G18" s="83">
        <v>2.5621890853289258</v>
      </c>
      <c r="H18" s="83">
        <v>2.5565739740396216</v>
      </c>
      <c r="I18" s="83">
        <v>2.2774428755704288</v>
      </c>
      <c r="J18" s="83">
        <v>2.2792333567868783</v>
      </c>
      <c r="K18" s="83">
        <v>1.9862085386612287</v>
      </c>
      <c r="L18" s="83">
        <v>2.5621813375376048</v>
      </c>
      <c r="M18" s="83">
        <v>3.1316318828651242</v>
      </c>
      <c r="N18" s="83">
        <v>2.2774907334758172</v>
      </c>
      <c r="O18" s="83">
        <v>2.5621798961092606</v>
      </c>
      <c r="P18" s="83">
        <v>2.5622011987105346</v>
      </c>
      <c r="Q18" s="83">
        <v>2.2774892458620237</v>
      </c>
    </row>
    <row r="19" spans="1:17" x14ac:dyDescent="0.25">
      <c r="A19" s="154" t="s">
        <v>125</v>
      </c>
      <c r="B19" s="83">
        <v>8.0274946345359659</v>
      </c>
      <c r="C19" s="83">
        <v>9.9451806439810326</v>
      </c>
      <c r="D19" s="83">
        <v>6.8139429243714229</v>
      </c>
      <c r="E19" s="83">
        <v>7.5639380331751873</v>
      </c>
      <c r="F19" s="83">
        <v>6.0077594344354219</v>
      </c>
      <c r="G19" s="83">
        <v>6.3007962591299602</v>
      </c>
      <c r="H19" s="83">
        <v>5.7565977137988629</v>
      </c>
      <c r="I19" s="83">
        <v>4.7127859284970972</v>
      </c>
      <c r="J19" s="83">
        <v>4.4906089139346319</v>
      </c>
      <c r="K19" s="83">
        <v>3.8343335154145755</v>
      </c>
      <c r="L19" s="83">
        <v>4.0324680098382277</v>
      </c>
      <c r="M19" s="83">
        <v>3.4971301618126245</v>
      </c>
      <c r="N19" s="83">
        <v>3.7775878582993974</v>
      </c>
      <c r="O19" s="83">
        <v>4.5333049458167141</v>
      </c>
      <c r="P19" s="83">
        <v>3.9960362588377958</v>
      </c>
      <c r="Q19" s="83">
        <v>3.6770409282064462</v>
      </c>
    </row>
    <row r="20" spans="1:17" x14ac:dyDescent="0.25">
      <c r="A20" s="154" t="s">
        <v>29</v>
      </c>
      <c r="B20" s="83">
        <v>4.019627434856269E-2</v>
      </c>
      <c r="C20" s="83">
        <v>4.8652449573962475E-2</v>
      </c>
      <c r="D20" s="83">
        <v>4.5278984579421956E-2</v>
      </c>
      <c r="E20" s="83">
        <v>9.4410925159446255E-2</v>
      </c>
      <c r="F20" s="83">
        <v>3.4848597406882641E-2</v>
      </c>
      <c r="G20" s="83">
        <v>0.14983692631166959</v>
      </c>
      <c r="H20" s="83">
        <v>8.8761812223138906E-2</v>
      </c>
      <c r="I20" s="83">
        <v>4.442219310564588E-2</v>
      </c>
      <c r="J20" s="83">
        <v>1.1113113864245178E-2</v>
      </c>
      <c r="K20" s="83">
        <v>0</v>
      </c>
      <c r="L20" s="83">
        <v>1.8379284022854228E-2</v>
      </c>
      <c r="M20" s="83">
        <v>3.1613214006529285E-2</v>
      </c>
      <c r="N20" s="83">
        <v>6.9727367766868067E-2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36.759344234670472</v>
      </c>
      <c r="C21" s="83">
        <v>34.436743132162597</v>
      </c>
      <c r="D21" s="83">
        <v>36.451127176577756</v>
      </c>
      <c r="E21" s="83">
        <v>38.058545852620433</v>
      </c>
      <c r="F21" s="83">
        <v>39.981995210728897</v>
      </c>
      <c r="G21" s="83">
        <v>37.476757419331591</v>
      </c>
      <c r="H21" s="83">
        <v>41.304438913099538</v>
      </c>
      <c r="I21" s="83">
        <v>43.856431714542332</v>
      </c>
      <c r="J21" s="83">
        <v>43.203067873642674</v>
      </c>
      <c r="K21" s="83">
        <v>37.829794514542129</v>
      </c>
      <c r="L21" s="83">
        <v>40.546523887277921</v>
      </c>
      <c r="M21" s="83">
        <v>40.24643229045811</v>
      </c>
      <c r="N21" s="83">
        <v>38.299826989019451</v>
      </c>
      <c r="O21" s="83">
        <v>42.263615035036423</v>
      </c>
      <c r="P21" s="83">
        <v>42.645787369286168</v>
      </c>
      <c r="Q21" s="83">
        <v>41.166821887750693</v>
      </c>
    </row>
    <row r="22" spans="1:17" x14ac:dyDescent="0.25">
      <c r="A22" s="152" t="s">
        <v>300</v>
      </c>
      <c r="B22" s="264">
        <v>75.238926651203784</v>
      </c>
      <c r="C22" s="264">
        <v>70.751300611910111</v>
      </c>
      <c r="D22" s="264">
        <v>66.563368218132382</v>
      </c>
      <c r="E22" s="264">
        <v>69.265123698631598</v>
      </c>
      <c r="F22" s="264">
        <v>65.857944179658915</v>
      </c>
      <c r="G22" s="264">
        <v>65.217485013846755</v>
      </c>
      <c r="H22" s="264">
        <v>65.031250020820409</v>
      </c>
      <c r="I22" s="264">
        <v>65.129613007781956</v>
      </c>
      <c r="J22" s="264">
        <v>62.175975592936382</v>
      </c>
      <c r="K22" s="264">
        <v>53.556275835722332</v>
      </c>
      <c r="L22" s="264">
        <v>59.372567315470782</v>
      </c>
      <c r="M22" s="264">
        <v>59.641751086436109</v>
      </c>
      <c r="N22" s="264">
        <v>58.5655706700351</v>
      </c>
      <c r="O22" s="264">
        <v>62.2304942111627</v>
      </c>
      <c r="P22" s="264">
        <v>62.14170800881756</v>
      </c>
      <c r="Q22" s="264">
        <v>63.791695853744585</v>
      </c>
    </row>
    <row r="23" spans="1:17" x14ac:dyDescent="0.25">
      <c r="A23" s="156" t="s">
        <v>294</v>
      </c>
      <c r="B23" s="204">
        <v>66.444766393270868</v>
      </c>
      <c r="C23" s="204">
        <v>62.481668072855676</v>
      </c>
      <c r="D23" s="204">
        <v>58.783234270558467</v>
      </c>
      <c r="E23" s="204">
        <v>61.169200149440897</v>
      </c>
      <c r="F23" s="204">
        <v>58.160262392426056</v>
      </c>
      <c r="G23" s="204">
        <v>57.594662090150386</v>
      </c>
      <c r="H23" s="204">
        <v>57.430194823581665</v>
      </c>
      <c r="I23" s="204">
        <v>57.517060838041218</v>
      </c>
      <c r="J23" s="204">
        <v>54.908653770385385</v>
      </c>
      <c r="K23" s="204">
        <v>47.296451387391159</v>
      </c>
      <c r="L23" s="204">
        <v>52.432916590285885</v>
      </c>
      <c r="M23" s="204">
        <v>52.670637323086439</v>
      </c>
      <c r="N23" s="204">
        <v>51.720244228082947</v>
      </c>
      <c r="O23" s="204">
        <v>54.956800082585247</v>
      </c>
      <c r="P23" s="204">
        <v>54.87839148830642</v>
      </c>
      <c r="Q23" s="204">
        <v>56.335523611099113</v>
      </c>
    </row>
    <row r="24" spans="1:17" x14ac:dyDescent="0.25">
      <c r="A24" s="152" t="s">
        <v>299</v>
      </c>
      <c r="B24" s="151">
        <v>49.833574794953151</v>
      </c>
      <c r="C24" s="151">
        <v>46.861251054641755</v>
      </c>
      <c r="D24" s="151">
        <v>44.08742570291885</v>
      </c>
      <c r="E24" s="151">
        <v>45.876900112080669</v>
      </c>
      <c r="F24" s="151">
        <v>43.62019679431954</v>
      </c>
      <c r="G24" s="151">
        <v>43.195996567612788</v>
      </c>
      <c r="H24" s="151">
        <v>43.072646117686247</v>
      </c>
      <c r="I24" s="151">
        <v>43.13779562853091</v>
      </c>
      <c r="J24" s="151">
        <v>41.181490327789035</v>
      </c>
      <c r="K24" s="151">
        <v>35.472338540543369</v>
      </c>
      <c r="L24" s="151">
        <v>39.324687442714414</v>
      </c>
      <c r="M24" s="151">
        <v>39.502977992314825</v>
      </c>
      <c r="N24" s="151">
        <v>38.79018317106221</v>
      </c>
      <c r="O24" s="151">
        <v>41.217600061938931</v>
      </c>
      <c r="P24" s="151">
        <v>41.158793616229815</v>
      </c>
      <c r="Q24" s="151">
        <v>42.251642708324333</v>
      </c>
    </row>
    <row r="25" spans="1:17" x14ac:dyDescent="0.25">
      <c r="A25" s="152" t="s">
        <v>298</v>
      </c>
      <c r="B25" s="151">
        <v>16.611191598317721</v>
      </c>
      <c r="C25" s="151">
        <v>15.620417018213923</v>
      </c>
      <c r="D25" s="151">
        <v>14.69580856763962</v>
      </c>
      <c r="E25" s="151">
        <v>15.292300037360226</v>
      </c>
      <c r="F25" s="151">
        <v>14.540065598106517</v>
      </c>
      <c r="G25" s="151">
        <v>14.398665522537598</v>
      </c>
      <c r="H25" s="151">
        <v>14.357548705895418</v>
      </c>
      <c r="I25" s="151">
        <v>14.379265209510306</v>
      </c>
      <c r="J25" s="151">
        <v>13.727163442596348</v>
      </c>
      <c r="K25" s="151">
        <v>11.824112846847791</v>
      </c>
      <c r="L25" s="151">
        <v>13.108229147571475</v>
      </c>
      <c r="M25" s="151">
        <v>13.167659330771611</v>
      </c>
      <c r="N25" s="151">
        <v>12.930061057020739</v>
      </c>
      <c r="O25" s="151">
        <v>13.739200020646313</v>
      </c>
      <c r="P25" s="151">
        <v>13.719597872076607</v>
      </c>
      <c r="Q25" s="151">
        <v>14.083880902774782</v>
      </c>
    </row>
    <row r="26" spans="1:17" x14ac:dyDescent="0.25">
      <c r="A26" s="156" t="s">
        <v>293</v>
      </c>
      <c r="B26" s="204">
        <v>195.42578350962015</v>
      </c>
      <c r="C26" s="204">
        <v>183.76961197898731</v>
      </c>
      <c r="D26" s="204">
        <v>172.89186550164257</v>
      </c>
      <c r="E26" s="204">
        <v>179.90941220423787</v>
      </c>
      <c r="F26" s="204">
        <v>171.05959527184135</v>
      </c>
      <c r="G26" s="204">
        <v>169.39606497103054</v>
      </c>
      <c r="H26" s="204">
        <v>168.91233771641666</v>
      </c>
      <c r="I26" s="204">
        <v>169.16782599423885</v>
      </c>
      <c r="J26" s="204">
        <v>161.49604050113345</v>
      </c>
      <c r="K26" s="204">
        <v>139.10720996291516</v>
      </c>
      <c r="L26" s="204">
        <v>154.21446055966436</v>
      </c>
      <c r="M26" s="204">
        <v>154.91363918554833</v>
      </c>
      <c r="N26" s="204">
        <v>152.11836537671456</v>
      </c>
      <c r="O26" s="204">
        <v>161.63764730172133</v>
      </c>
      <c r="P26" s="204">
        <v>161.40703378913651</v>
      </c>
      <c r="Q26" s="204">
        <v>165.69271650323265</v>
      </c>
    </row>
    <row r="27" spans="1:17" x14ac:dyDescent="0.25">
      <c r="A27" s="152" t="s">
        <v>297</v>
      </c>
      <c r="B27" s="264">
        <v>176.01585399863015</v>
      </c>
      <c r="C27" s="264">
        <v>165.51738778054357</v>
      </c>
      <c r="D27" s="264">
        <v>155.72003248071854</v>
      </c>
      <c r="E27" s="264">
        <v>162.0405878017713</v>
      </c>
      <c r="F27" s="264">
        <v>154.06974558682526</v>
      </c>
      <c r="G27" s="264">
        <v>152.57143916434967</v>
      </c>
      <c r="H27" s="264">
        <v>152.13575629643844</v>
      </c>
      <c r="I27" s="264">
        <v>152.36586916383939</v>
      </c>
      <c r="J27" s="264">
        <v>145.45605485473243</v>
      </c>
      <c r="K27" s="264">
        <v>125.29091054038899</v>
      </c>
      <c r="L27" s="264">
        <v>138.89769040128309</v>
      </c>
      <c r="M27" s="264">
        <v>139.5274257449129</v>
      </c>
      <c r="N27" s="264">
        <v>137.00978197352342</v>
      </c>
      <c r="O27" s="264">
        <v>145.58359709347829</v>
      </c>
      <c r="P27" s="264">
        <v>145.37588839899445</v>
      </c>
      <c r="Q27" s="264">
        <v>149.23591182753904</v>
      </c>
    </row>
    <row r="28" spans="1:17" x14ac:dyDescent="0.25">
      <c r="A28" s="154" t="s">
        <v>33</v>
      </c>
      <c r="B28" s="83">
        <v>32.379842709541556</v>
      </c>
      <c r="C28" s="83">
        <v>31.150490651683327</v>
      </c>
      <c r="D28" s="83">
        <v>24.556657560919959</v>
      </c>
      <c r="E28" s="83">
        <v>24.006287956987226</v>
      </c>
      <c r="F28" s="83">
        <v>14.344694335301401</v>
      </c>
      <c r="G28" s="83">
        <v>19.643891935182328</v>
      </c>
      <c r="H28" s="83">
        <v>10.010441105692626</v>
      </c>
      <c r="I28" s="83">
        <v>6.8531145680975447</v>
      </c>
      <c r="J28" s="83">
        <v>2.5368532475698125</v>
      </c>
      <c r="K28" s="83">
        <v>0.48160457393063905</v>
      </c>
      <c r="L28" s="83">
        <v>4.0544914194810913</v>
      </c>
      <c r="M28" s="83">
        <v>5.4068998674635163</v>
      </c>
      <c r="N28" s="83">
        <v>9.9865321663071054</v>
      </c>
      <c r="O28" s="83">
        <v>4.4512374588951218</v>
      </c>
      <c r="P28" s="83">
        <v>4.6869344950580345</v>
      </c>
      <c r="Q28" s="83">
        <v>14.50193932330353</v>
      </c>
    </row>
    <row r="29" spans="1:17" x14ac:dyDescent="0.25">
      <c r="A29" s="154" t="s">
        <v>30</v>
      </c>
      <c r="B29" s="83">
        <v>15.462173820364459</v>
      </c>
      <c r="C29" s="83">
        <v>7.3266537230756228</v>
      </c>
      <c r="D29" s="83">
        <v>7.3261943740675477</v>
      </c>
      <c r="E29" s="83">
        <v>7.3160886958898947</v>
      </c>
      <c r="F29" s="83">
        <v>8.1270100988070517</v>
      </c>
      <c r="G29" s="83">
        <v>7.3260613006279804</v>
      </c>
      <c r="H29" s="83">
        <v>7.3100060259603792</v>
      </c>
      <c r="I29" s="83">
        <v>6.5118871244295704</v>
      </c>
      <c r="J29" s="83">
        <v>6.5170066432131204</v>
      </c>
      <c r="K29" s="83">
        <v>5.6791614613387713</v>
      </c>
      <c r="L29" s="83">
        <v>7.3260391473862532</v>
      </c>
      <c r="M29" s="83">
        <v>8.9542677690103591</v>
      </c>
      <c r="N29" s="83">
        <v>6.5120239644272928</v>
      </c>
      <c r="O29" s="83">
        <v>7.3260350259135372</v>
      </c>
      <c r="P29" s="83">
        <v>7.326095936391873</v>
      </c>
      <c r="Q29" s="83">
        <v>6.5120197108966327</v>
      </c>
    </row>
    <row r="30" spans="1:17" x14ac:dyDescent="0.25">
      <c r="A30" s="154" t="s">
        <v>125</v>
      </c>
      <c r="B30" s="83">
        <v>22.952996763516712</v>
      </c>
      <c r="C30" s="83">
        <v>28.436231916221168</v>
      </c>
      <c r="D30" s="83">
        <v>19.483091177291804</v>
      </c>
      <c r="E30" s="83">
        <v>21.627550449922818</v>
      </c>
      <c r="F30" s="83">
        <v>17.177972596995001</v>
      </c>
      <c r="G30" s="83">
        <v>18.015852109223889</v>
      </c>
      <c r="H30" s="83">
        <v>16.459826472538154</v>
      </c>
      <c r="I30" s="83">
        <v>13.475257859227941</v>
      </c>
      <c r="J30" s="83">
        <v>12.839987637527603</v>
      </c>
      <c r="K30" s="83">
        <v>10.963500914833288</v>
      </c>
      <c r="L30" s="83">
        <v>11.530026414542961</v>
      </c>
      <c r="M30" s="83">
        <v>9.9993361490825752</v>
      </c>
      <c r="N30" s="83">
        <v>10.801248189243818</v>
      </c>
      <c r="O30" s="83">
        <v>12.962068302320361</v>
      </c>
      <c r="P30" s="83">
        <v>11.425857193525397</v>
      </c>
      <c r="Q30" s="83">
        <v>10.513754585563769</v>
      </c>
    </row>
    <row r="31" spans="1:17" x14ac:dyDescent="0.25">
      <c r="A31" s="154" t="s">
        <v>29</v>
      </c>
      <c r="B31" s="83">
        <v>0.11493311388321123</v>
      </c>
      <c r="C31" s="83">
        <v>0.13911183606451255</v>
      </c>
      <c r="D31" s="83">
        <v>0.12946609544098095</v>
      </c>
      <c r="E31" s="83">
        <v>0.26994893902543948</v>
      </c>
      <c r="F31" s="83">
        <v>9.9642513624615042E-2</v>
      </c>
      <c r="G31" s="83">
        <v>0.42842837538512424</v>
      </c>
      <c r="H31" s="83">
        <v>0.25379644352753367</v>
      </c>
      <c r="I31" s="83">
        <v>0.12701627357003442</v>
      </c>
      <c r="J31" s="83">
        <v>3.1775700660229396E-2</v>
      </c>
      <c r="K31" s="83">
        <v>0</v>
      </c>
      <c r="L31" s="83">
        <v>5.2551844118013988E-2</v>
      </c>
      <c r="M31" s="83">
        <v>9.0391589382628479E-2</v>
      </c>
      <c r="N31" s="83">
        <v>0.19937130070395581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105.10590759132421</v>
      </c>
      <c r="C32" s="83">
        <v>98.464899653498918</v>
      </c>
      <c r="D32" s="83">
        <v>104.22462327299826</v>
      </c>
      <c r="E32" s="83">
        <v>108.82071175994591</v>
      </c>
      <c r="F32" s="83">
        <v>114.3204260420972</v>
      </c>
      <c r="G32" s="83">
        <v>107.15720544393037</v>
      </c>
      <c r="H32" s="83">
        <v>118.10168624871974</v>
      </c>
      <c r="I32" s="83">
        <v>125.3985933385143</v>
      </c>
      <c r="J32" s="83">
        <v>123.53043162576165</v>
      </c>
      <c r="K32" s="83">
        <v>108.1666435902863</v>
      </c>
      <c r="L32" s="83">
        <v>115.93458157575478</v>
      </c>
      <c r="M32" s="83">
        <v>115.07653036997382</v>
      </c>
      <c r="N32" s="83">
        <v>109.51060635284124</v>
      </c>
      <c r="O32" s="83">
        <v>120.84425630634928</v>
      </c>
      <c r="P32" s="83">
        <v>121.93700077401915</v>
      </c>
      <c r="Q32" s="83">
        <v>117.70819820777513</v>
      </c>
    </row>
    <row r="33" spans="1:17" x14ac:dyDescent="0.25">
      <c r="A33" s="152" t="s">
        <v>296</v>
      </c>
      <c r="B33" s="264">
        <v>19.409929510990011</v>
      </c>
      <c r="C33" s="264">
        <v>18.252224198443727</v>
      </c>
      <c r="D33" s="264">
        <v>17.171833020924026</v>
      </c>
      <c r="E33" s="264">
        <v>17.868824402466586</v>
      </c>
      <c r="F33" s="264">
        <v>16.989849685016083</v>
      </c>
      <c r="G33" s="264">
        <v>16.824625806680871</v>
      </c>
      <c r="H33" s="264">
        <v>16.776581419978214</v>
      </c>
      <c r="I33" s="264">
        <v>16.801956830399462</v>
      </c>
      <c r="J33" s="264">
        <v>16.039985646401007</v>
      </c>
      <c r="K33" s="264">
        <v>13.816299422526171</v>
      </c>
      <c r="L33" s="264">
        <v>15.316770158381267</v>
      </c>
      <c r="M33" s="264">
        <v>15.386213440635423</v>
      </c>
      <c r="N33" s="264">
        <v>15.108583403191147</v>
      </c>
      <c r="O33" s="264">
        <v>16.054050208243034</v>
      </c>
      <c r="P33" s="264">
        <v>16.031145390142044</v>
      </c>
      <c r="Q33" s="264">
        <v>16.456804675693604</v>
      </c>
    </row>
    <row r="34" spans="1:17" x14ac:dyDescent="0.25">
      <c r="A34" s="156" t="s">
        <v>292</v>
      </c>
      <c r="B34" s="204">
        <v>294.92097482388334</v>
      </c>
      <c r="C34" s="204">
        <v>270.39845979193922</v>
      </c>
      <c r="D34" s="204">
        <v>234.89760443750333</v>
      </c>
      <c r="E34" s="204">
        <v>253.52201344955813</v>
      </c>
      <c r="F34" s="204">
        <v>227.93524518680124</v>
      </c>
      <c r="G34" s="204">
        <v>208.90804205214874</v>
      </c>
      <c r="H34" s="204">
        <v>188.35268667104663</v>
      </c>
      <c r="I34" s="204">
        <v>168.72454448875703</v>
      </c>
      <c r="J34" s="204">
        <v>157.99367843827713</v>
      </c>
      <c r="K34" s="204">
        <v>141.13362085636902</v>
      </c>
      <c r="L34" s="204">
        <v>154.62692045167523</v>
      </c>
      <c r="M34" s="204">
        <v>127.17031960799795</v>
      </c>
      <c r="N34" s="204">
        <v>123.51639317098557</v>
      </c>
      <c r="O34" s="204">
        <v>123.6855594173752</v>
      </c>
      <c r="P34" s="204">
        <v>110.44452842632688</v>
      </c>
      <c r="Q34" s="204">
        <v>110.86005190730134</v>
      </c>
    </row>
    <row r="35" spans="1:17" x14ac:dyDescent="0.25">
      <c r="A35" s="88" t="s">
        <v>33</v>
      </c>
      <c r="B35" s="87">
        <v>192.83012510566121</v>
      </c>
      <c r="C35" s="87">
        <v>158.74787407757768</v>
      </c>
      <c r="D35" s="87">
        <v>135.23147951752372</v>
      </c>
      <c r="E35" s="87">
        <v>119.19562331374301</v>
      </c>
      <c r="F35" s="87">
        <v>103.24060629783274</v>
      </c>
      <c r="G35" s="87">
        <v>92.359582391780492</v>
      </c>
      <c r="H35" s="87">
        <v>81.677484926797291</v>
      </c>
      <c r="I35" s="87">
        <v>71.552142955432728</v>
      </c>
      <c r="J35" s="87">
        <v>66.976407252801593</v>
      </c>
      <c r="K35" s="87">
        <v>51.151330856369022</v>
      </c>
      <c r="L35" s="87">
        <v>49.843754807866553</v>
      </c>
      <c r="M35" s="87">
        <v>41.044517132914095</v>
      </c>
      <c r="N35" s="87">
        <v>31.328404013403237</v>
      </c>
      <c r="O35" s="87">
        <v>38.704023571447948</v>
      </c>
      <c r="P35" s="87">
        <v>29.093330480061322</v>
      </c>
      <c r="Q35" s="87">
        <v>33.473939974904049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</v>
      </c>
      <c r="C38" s="87">
        <v>6.4923725004650427E-15</v>
      </c>
      <c r="D38" s="87">
        <v>0</v>
      </c>
      <c r="E38" s="87">
        <v>2.4637711992514487E-15</v>
      </c>
      <c r="F38" s="87">
        <v>0</v>
      </c>
      <c r="G38" s="87">
        <v>0</v>
      </c>
      <c r="H38" s="87">
        <v>1.8698679568983781E-15</v>
      </c>
      <c r="I38" s="87">
        <v>0</v>
      </c>
      <c r="J38" s="87">
        <v>1.4843140651640473E-15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88" t="s">
        <v>29</v>
      </c>
      <c r="B39" s="87">
        <v>0.79990075031852481</v>
      </c>
      <c r="C39" s="87">
        <v>0.81239571436152513</v>
      </c>
      <c r="D39" s="87">
        <v>0.82467491997959708</v>
      </c>
      <c r="E39" s="87">
        <v>1.5314101358151142</v>
      </c>
      <c r="F39" s="87">
        <v>0.86283888896850236</v>
      </c>
      <c r="G39" s="87">
        <v>2.2878724027971642</v>
      </c>
      <c r="H39" s="87">
        <v>2.5498117442493275</v>
      </c>
      <c r="I39" s="87">
        <v>1.7288915333243198</v>
      </c>
      <c r="J39" s="87">
        <v>1.8571611854755254</v>
      </c>
      <c r="K39" s="87">
        <v>0</v>
      </c>
      <c r="L39" s="87">
        <v>0.88444465341591538</v>
      </c>
      <c r="M39" s="87">
        <v>0.83338826024697621</v>
      </c>
      <c r="N39" s="87">
        <v>0.6862760851300066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3.1709637766105252</v>
      </c>
      <c r="C40" s="87">
        <v>3.1457500000000005</v>
      </c>
      <c r="D40" s="87">
        <v>2.1497799999999998</v>
      </c>
      <c r="E40" s="87">
        <v>2.0952199999999999</v>
      </c>
      <c r="F40" s="87">
        <v>2.0249000000000001</v>
      </c>
      <c r="G40" s="87">
        <v>2.0971260839302861</v>
      </c>
      <c r="H40" s="87">
        <v>3.0388499999999996</v>
      </c>
      <c r="I40" s="87">
        <v>0.9511099999999999</v>
      </c>
      <c r="J40" s="87">
        <v>0.75055000000000005</v>
      </c>
      <c r="K40" s="87">
        <v>1.08233</v>
      </c>
      <c r="L40" s="87">
        <v>1.7913685463224205</v>
      </c>
      <c r="M40" s="87">
        <v>1.7914232965546584</v>
      </c>
      <c r="N40" s="87">
        <v>11.751154267641979</v>
      </c>
      <c r="O40" s="87">
        <v>7.1891844633518636</v>
      </c>
      <c r="P40" s="87">
        <v>19.394301239997034</v>
      </c>
      <c r="Q40" s="87">
        <v>18.653894510979313</v>
      </c>
    </row>
    <row r="41" spans="1:17" x14ac:dyDescent="0.25">
      <c r="A41" s="88" t="s">
        <v>26</v>
      </c>
      <c r="B41" s="87">
        <v>0</v>
      </c>
      <c r="C41" s="87">
        <v>2.1929336929938973E-14</v>
      </c>
      <c r="D41" s="87">
        <v>0</v>
      </c>
      <c r="E41" s="87">
        <v>1.1747083515950553E-14</v>
      </c>
      <c r="F41" s="87">
        <v>0</v>
      </c>
      <c r="G41" s="87">
        <v>0</v>
      </c>
      <c r="H41" s="87">
        <v>1.2340986758303626E-14</v>
      </c>
      <c r="I41" s="87">
        <v>0</v>
      </c>
      <c r="J41" s="87">
        <v>1.2726540650037956E-14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88" t="s">
        <v>25</v>
      </c>
      <c r="B42" s="87">
        <v>9.5552396399029862E-2</v>
      </c>
      <c r="C42" s="87">
        <v>0.49997000000000014</v>
      </c>
      <c r="D42" s="87">
        <v>0.39996999999999999</v>
      </c>
      <c r="E42" s="87">
        <v>2.7992900000000001</v>
      </c>
      <c r="F42" s="87">
        <v>10.705340000000001</v>
      </c>
      <c r="G42" s="87">
        <v>2.9379600773708465</v>
      </c>
      <c r="H42" s="87">
        <v>1.4994000000000001</v>
      </c>
      <c r="I42" s="87">
        <v>1.4006400000000001</v>
      </c>
      <c r="J42" s="87">
        <v>1.10002</v>
      </c>
      <c r="K42" s="87">
        <v>0.90098</v>
      </c>
      <c r="L42" s="87">
        <v>0.692655131076922</v>
      </c>
      <c r="M42" s="87">
        <v>0.88381813311033086</v>
      </c>
      <c r="N42" s="87">
        <v>0.33438612784672356</v>
      </c>
      <c r="O42" s="87">
        <v>0.33436193219566201</v>
      </c>
      <c r="P42" s="87">
        <v>0.14331568093674679</v>
      </c>
      <c r="Q42" s="87">
        <v>7.1645149715966125E-2</v>
      </c>
    </row>
    <row r="43" spans="1:17" x14ac:dyDescent="0.25">
      <c r="A43" s="88" t="s">
        <v>86</v>
      </c>
      <c r="B43" s="87">
        <v>7.1655589068844408E-2</v>
      </c>
      <c r="C43" s="87">
        <v>0.10001000000000003</v>
      </c>
      <c r="D43" s="87">
        <v>0.19996</v>
      </c>
      <c r="E43" s="87">
        <v>0.50009999999999999</v>
      </c>
      <c r="F43" s="87">
        <v>1.2002900000000001</v>
      </c>
      <c r="G43" s="87">
        <v>1.2897514604596909</v>
      </c>
      <c r="H43" s="87">
        <v>0.69991000000000003</v>
      </c>
      <c r="I43" s="87">
        <v>0.60009999999999997</v>
      </c>
      <c r="J43" s="87">
        <v>0.89983000000000002</v>
      </c>
      <c r="K43" s="87">
        <v>1.1001099999999999</v>
      </c>
      <c r="L43" s="87">
        <v>0.95537555360632453</v>
      </c>
      <c r="M43" s="87">
        <v>0.35826813136492608</v>
      </c>
      <c r="N43" s="87">
        <v>0.66877942639032883</v>
      </c>
      <c r="O43" s="87">
        <v>1.4330737606822304</v>
      </c>
      <c r="P43" s="87">
        <v>2.269036385835967</v>
      </c>
      <c r="Q43" s="87">
        <v>1.7913590868533089</v>
      </c>
    </row>
    <row r="44" spans="1:17" x14ac:dyDescent="0.25">
      <c r="A44" s="88" t="s">
        <v>22</v>
      </c>
      <c r="B44" s="87">
        <v>97.9527772058252</v>
      </c>
      <c r="C44" s="87">
        <v>107.09246000000003</v>
      </c>
      <c r="D44" s="87">
        <v>96.091740000000001</v>
      </c>
      <c r="E44" s="87">
        <v>127.40037</v>
      </c>
      <c r="F44" s="87">
        <v>109.90127</v>
      </c>
      <c r="G44" s="87">
        <v>107.93574963581027</v>
      </c>
      <c r="H44" s="87">
        <v>98.887230000000002</v>
      </c>
      <c r="I44" s="87">
        <v>92.491659999999996</v>
      </c>
      <c r="J44" s="87">
        <v>86.409710000000004</v>
      </c>
      <c r="K44" s="87">
        <v>86.898870000000002</v>
      </c>
      <c r="L44" s="87">
        <v>100.45932175938709</v>
      </c>
      <c r="M44" s="87">
        <v>82.258904653806965</v>
      </c>
      <c r="N44" s="87">
        <v>78.747393250573296</v>
      </c>
      <c r="O44" s="87">
        <v>76.024915689697494</v>
      </c>
      <c r="P44" s="87">
        <v>59.544544639495811</v>
      </c>
      <c r="Q44" s="87">
        <v>56.869213184848704</v>
      </c>
    </row>
    <row r="45" spans="1:17" x14ac:dyDescent="0.25">
      <c r="A45" s="156" t="s">
        <v>291</v>
      </c>
      <c r="B45" s="204">
        <v>54.719219382693652</v>
      </c>
      <c r="C45" s="204">
        <v>51.45549135411644</v>
      </c>
      <c r="D45" s="204">
        <v>48.409722340459908</v>
      </c>
      <c r="E45" s="204">
        <v>50.37463541718661</v>
      </c>
      <c r="F45" s="204">
        <v>47.896686676115571</v>
      </c>
      <c r="G45" s="204">
        <v>47.430898191888545</v>
      </c>
      <c r="H45" s="204">
        <v>47.29545456059666</v>
      </c>
      <c r="I45" s="204">
        <v>47.366991278386877</v>
      </c>
      <c r="J45" s="204">
        <v>45.218891340317363</v>
      </c>
      <c r="K45" s="204">
        <v>38.950018789616244</v>
      </c>
      <c r="L45" s="204">
        <v>43.180048956706024</v>
      </c>
      <c r="M45" s="204">
        <v>43.375818971953528</v>
      </c>
      <c r="N45" s="204">
        <v>42.593142305480072</v>
      </c>
      <c r="O45" s="204">
        <v>45.258541244481961</v>
      </c>
      <c r="P45" s="204">
        <v>45.193969460958222</v>
      </c>
      <c r="Q45" s="204">
        <v>46.393960620905148</v>
      </c>
    </row>
    <row r="46" spans="1:17" x14ac:dyDescent="0.25">
      <c r="A46" s="72" t="s">
        <v>290</v>
      </c>
      <c r="B46" s="306">
        <v>30.267528936124428</v>
      </c>
      <c r="C46" s="306">
        <v>35.394174541095452</v>
      </c>
      <c r="D46" s="306">
        <v>52.794459757229745</v>
      </c>
      <c r="E46" s="306">
        <v>45.847248458293578</v>
      </c>
      <c r="F46" s="306">
        <v>56.707921345542708</v>
      </c>
      <c r="G46" s="306">
        <v>72.967010059645872</v>
      </c>
      <c r="H46" s="306">
        <v>92.717443289070559</v>
      </c>
      <c r="I46" s="306">
        <v>112.77071796565635</v>
      </c>
      <c r="J46" s="306">
        <v>110.73573295560881</v>
      </c>
      <c r="K46" s="306">
        <v>90.340776521921754</v>
      </c>
      <c r="L46" s="306">
        <v>101.98594191960615</v>
      </c>
      <c r="M46" s="306">
        <v>130.60597599675441</v>
      </c>
      <c r="N46" s="306">
        <v>129.60856681586739</v>
      </c>
      <c r="O46" s="306">
        <v>145.27948569268892</v>
      </c>
      <c r="P46" s="306">
        <v>158.13677579879626</v>
      </c>
      <c r="Q46" s="306">
        <v>164.85262835407772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0.99999999999999978</v>
      </c>
      <c r="C50" s="77">
        <f t="shared" si="0"/>
        <v>0.99999999999999978</v>
      </c>
      <c r="D50" s="77">
        <f t="shared" si="0"/>
        <v>0.99999999999999989</v>
      </c>
      <c r="E50" s="77">
        <f t="shared" si="0"/>
        <v>0.99999999999999978</v>
      </c>
      <c r="F50" s="77">
        <f t="shared" si="0"/>
        <v>1</v>
      </c>
      <c r="G50" s="77">
        <f t="shared" si="0"/>
        <v>1</v>
      </c>
      <c r="H50" s="77">
        <f t="shared" si="0"/>
        <v>0.99999999999999956</v>
      </c>
      <c r="I50" s="77">
        <f t="shared" si="0"/>
        <v>1</v>
      </c>
      <c r="J50" s="77">
        <f t="shared" si="0"/>
        <v>1.0000000000000002</v>
      </c>
      <c r="K50" s="77">
        <f t="shared" si="0"/>
        <v>1</v>
      </c>
      <c r="L50" s="77">
        <f t="shared" si="0"/>
        <v>1</v>
      </c>
      <c r="M50" s="77">
        <f t="shared" si="0"/>
        <v>1</v>
      </c>
      <c r="N50" s="77">
        <f t="shared" si="0"/>
        <v>1</v>
      </c>
      <c r="O50" s="77">
        <f t="shared" si="0"/>
        <v>0.99999999999999978</v>
      </c>
      <c r="P50" s="77">
        <f t="shared" si="0"/>
        <v>0.99999999999999989</v>
      </c>
      <c r="Q50" s="77">
        <f t="shared" si="0"/>
        <v>0.99999999999999967</v>
      </c>
    </row>
    <row r="51" spans="1:17" x14ac:dyDescent="0.25">
      <c r="A51" s="132" t="s">
        <v>83</v>
      </c>
      <c r="B51" s="203">
        <f t="shared" ref="B51:Q51" si="1">IF(B$6=0,0,B$6/B$5)</f>
        <v>2.0088651749863309E-2</v>
      </c>
      <c r="C51" s="203">
        <f t="shared" si="1"/>
        <v>2.0088651749863309E-2</v>
      </c>
      <c r="D51" s="203">
        <f t="shared" si="1"/>
        <v>2.0088651749863309E-2</v>
      </c>
      <c r="E51" s="203">
        <f t="shared" si="1"/>
        <v>2.0088651749863306E-2</v>
      </c>
      <c r="F51" s="203">
        <f t="shared" si="1"/>
        <v>2.0088651749863309E-2</v>
      </c>
      <c r="G51" s="203">
        <f t="shared" si="1"/>
        <v>2.0088651749863313E-2</v>
      </c>
      <c r="H51" s="203">
        <f t="shared" si="1"/>
        <v>2.0088651749863306E-2</v>
      </c>
      <c r="I51" s="203">
        <f t="shared" si="1"/>
        <v>2.0088651749863309E-2</v>
      </c>
      <c r="J51" s="203">
        <f t="shared" si="1"/>
        <v>2.0088651749863316E-2</v>
      </c>
      <c r="K51" s="203">
        <f t="shared" si="1"/>
        <v>2.0088651749863309E-2</v>
      </c>
      <c r="L51" s="203">
        <f t="shared" si="1"/>
        <v>2.0088651749863309E-2</v>
      </c>
      <c r="M51" s="203">
        <f t="shared" si="1"/>
        <v>2.0088651749863309E-2</v>
      </c>
      <c r="N51" s="203">
        <f t="shared" si="1"/>
        <v>2.0088651749863309E-2</v>
      </c>
      <c r="O51" s="203">
        <f t="shared" si="1"/>
        <v>2.0088651749863306E-2</v>
      </c>
      <c r="P51" s="203">
        <f t="shared" si="1"/>
        <v>2.0088651749863306E-2</v>
      </c>
      <c r="Q51" s="203">
        <f t="shared" si="1"/>
        <v>2.0088651749863306E-2</v>
      </c>
    </row>
    <row r="52" spans="1:17" x14ac:dyDescent="0.25">
      <c r="A52" s="76" t="s">
        <v>82</v>
      </c>
      <c r="B52" s="202">
        <f t="shared" ref="B52:Q52" si="2">IF(B$7=0,0,B$7/B$5)</f>
        <v>2.7320566379814101E-2</v>
      </c>
      <c r="C52" s="202">
        <f t="shared" si="2"/>
        <v>2.7320566379814101E-2</v>
      </c>
      <c r="D52" s="202">
        <f t="shared" si="2"/>
        <v>2.7320566379814101E-2</v>
      </c>
      <c r="E52" s="202">
        <f t="shared" si="2"/>
        <v>2.7320566379814101E-2</v>
      </c>
      <c r="F52" s="202">
        <f t="shared" si="2"/>
        <v>2.7320566379814105E-2</v>
      </c>
      <c r="G52" s="202">
        <f t="shared" si="2"/>
        <v>2.7320566379814105E-2</v>
      </c>
      <c r="H52" s="202">
        <f t="shared" si="2"/>
        <v>2.7320566379814094E-2</v>
      </c>
      <c r="I52" s="202">
        <f t="shared" si="2"/>
        <v>2.7320566379814101E-2</v>
      </c>
      <c r="J52" s="202">
        <f t="shared" si="2"/>
        <v>2.7320566379814112E-2</v>
      </c>
      <c r="K52" s="202">
        <f t="shared" si="2"/>
        <v>2.7320566379814101E-2</v>
      </c>
      <c r="L52" s="202">
        <f t="shared" si="2"/>
        <v>2.7320566379814105E-2</v>
      </c>
      <c r="M52" s="202">
        <f t="shared" si="2"/>
        <v>2.7320566379814101E-2</v>
      </c>
      <c r="N52" s="202">
        <f t="shared" si="2"/>
        <v>2.7320566379814098E-2</v>
      </c>
      <c r="O52" s="202">
        <f t="shared" si="2"/>
        <v>2.7320566379814094E-2</v>
      </c>
      <c r="P52" s="202">
        <f t="shared" si="2"/>
        <v>2.7320566379814098E-2</v>
      </c>
      <c r="Q52" s="202">
        <f t="shared" si="2"/>
        <v>2.7320566379814098E-2</v>
      </c>
    </row>
    <row r="53" spans="1:17" x14ac:dyDescent="0.25">
      <c r="A53" s="76" t="s">
        <v>81</v>
      </c>
      <c r="B53" s="202">
        <f t="shared" ref="B53:Q53" si="3">IF(B$8=0,0,B$8/B$5)</f>
        <v>3.3748934939770367E-2</v>
      </c>
      <c r="C53" s="202">
        <f t="shared" si="3"/>
        <v>3.3748934939770367E-2</v>
      </c>
      <c r="D53" s="202">
        <f t="shared" si="3"/>
        <v>3.3748934939770367E-2</v>
      </c>
      <c r="E53" s="202">
        <f t="shared" si="3"/>
        <v>3.3748934939770367E-2</v>
      </c>
      <c r="F53" s="202">
        <f t="shared" si="3"/>
        <v>3.3748934939770367E-2</v>
      </c>
      <c r="G53" s="202">
        <f t="shared" si="3"/>
        <v>3.3748934939770374E-2</v>
      </c>
      <c r="H53" s="202">
        <f t="shared" si="3"/>
        <v>3.3748934939770353E-2</v>
      </c>
      <c r="I53" s="202">
        <f t="shared" si="3"/>
        <v>3.3748934939770367E-2</v>
      </c>
      <c r="J53" s="202">
        <f t="shared" si="3"/>
        <v>3.3748934939770381E-2</v>
      </c>
      <c r="K53" s="202">
        <f t="shared" si="3"/>
        <v>3.3748934939770367E-2</v>
      </c>
      <c r="L53" s="202">
        <f t="shared" si="3"/>
        <v>3.3748934939770367E-2</v>
      </c>
      <c r="M53" s="202">
        <f t="shared" si="3"/>
        <v>3.3748934939770367E-2</v>
      </c>
      <c r="N53" s="202">
        <f t="shared" si="3"/>
        <v>3.3748934939770367E-2</v>
      </c>
      <c r="O53" s="202">
        <f t="shared" si="3"/>
        <v>3.3748934939770367E-2</v>
      </c>
      <c r="P53" s="202">
        <f t="shared" si="3"/>
        <v>3.374893493977036E-2</v>
      </c>
      <c r="Q53" s="202">
        <f t="shared" si="3"/>
        <v>3.374893493977036E-2</v>
      </c>
    </row>
    <row r="54" spans="1:17" x14ac:dyDescent="0.25">
      <c r="A54" s="76" t="s">
        <v>80</v>
      </c>
      <c r="B54" s="202">
        <f t="shared" ref="B54:Q54" si="4">IF(B$9=0,0,B$9/B$5)</f>
        <v>2.0892197819857839E-2</v>
      </c>
      <c r="C54" s="202">
        <f t="shared" si="4"/>
        <v>2.0892197819857843E-2</v>
      </c>
      <c r="D54" s="202">
        <f t="shared" si="4"/>
        <v>2.0892197819857839E-2</v>
      </c>
      <c r="E54" s="202">
        <f t="shared" si="4"/>
        <v>2.0892197819857839E-2</v>
      </c>
      <c r="F54" s="202">
        <f t="shared" si="4"/>
        <v>2.0892197819857839E-2</v>
      </c>
      <c r="G54" s="202">
        <f t="shared" si="4"/>
        <v>2.0892197819857846E-2</v>
      </c>
      <c r="H54" s="202">
        <f t="shared" si="4"/>
        <v>2.0892197819857832E-2</v>
      </c>
      <c r="I54" s="202">
        <f t="shared" si="4"/>
        <v>2.0892197819857839E-2</v>
      </c>
      <c r="J54" s="202">
        <f t="shared" si="4"/>
        <v>2.0892197819857846E-2</v>
      </c>
      <c r="K54" s="202">
        <f t="shared" si="4"/>
        <v>2.0892197819857839E-2</v>
      </c>
      <c r="L54" s="202">
        <f t="shared" si="4"/>
        <v>2.0892197819857839E-2</v>
      </c>
      <c r="M54" s="202">
        <f t="shared" si="4"/>
        <v>2.0892197819857839E-2</v>
      </c>
      <c r="N54" s="202">
        <f t="shared" si="4"/>
        <v>2.0892197819857839E-2</v>
      </c>
      <c r="O54" s="202">
        <f t="shared" si="4"/>
        <v>2.0892197819857836E-2</v>
      </c>
      <c r="P54" s="202">
        <f t="shared" si="4"/>
        <v>2.0892197819857836E-2</v>
      </c>
      <c r="Q54" s="202">
        <f t="shared" si="4"/>
        <v>2.0892197819857836E-2</v>
      </c>
    </row>
    <row r="55" spans="1:17" x14ac:dyDescent="0.25">
      <c r="A55" s="129" t="s">
        <v>79</v>
      </c>
      <c r="B55" s="201">
        <f t="shared" ref="B55:Q55" si="5">IF(B$10=0,0,B$10/B$5)</f>
        <v>2.1695743889852376E-2</v>
      </c>
      <c r="C55" s="201">
        <f t="shared" si="5"/>
        <v>2.1695743889852372E-2</v>
      </c>
      <c r="D55" s="201">
        <f t="shared" si="5"/>
        <v>2.1695743889852365E-2</v>
      </c>
      <c r="E55" s="201">
        <f t="shared" si="5"/>
        <v>2.1695743889852372E-2</v>
      </c>
      <c r="F55" s="201">
        <f t="shared" si="5"/>
        <v>2.1695743889852372E-2</v>
      </c>
      <c r="G55" s="201">
        <f t="shared" si="5"/>
        <v>2.1695743889852376E-2</v>
      </c>
      <c r="H55" s="201">
        <f t="shared" si="5"/>
        <v>2.1695743889852369E-2</v>
      </c>
      <c r="I55" s="201">
        <f t="shared" si="5"/>
        <v>2.1695743889852369E-2</v>
      </c>
      <c r="J55" s="201">
        <f t="shared" si="5"/>
        <v>2.1695743889852379E-2</v>
      </c>
      <c r="K55" s="201">
        <f t="shared" si="5"/>
        <v>2.1695743889852376E-2</v>
      </c>
      <c r="L55" s="201">
        <f t="shared" si="5"/>
        <v>2.1695743889852372E-2</v>
      </c>
      <c r="M55" s="201">
        <f t="shared" si="5"/>
        <v>2.1695743889852372E-2</v>
      </c>
      <c r="N55" s="201">
        <f t="shared" si="5"/>
        <v>2.1695743889852372E-2</v>
      </c>
      <c r="O55" s="201">
        <f t="shared" si="5"/>
        <v>2.1695743889852369E-2</v>
      </c>
      <c r="P55" s="201">
        <f t="shared" si="5"/>
        <v>2.1695743889852369E-2</v>
      </c>
      <c r="Q55" s="201">
        <f t="shared" si="5"/>
        <v>2.1695743889852362E-2</v>
      </c>
    </row>
    <row r="56" spans="1:17" x14ac:dyDescent="0.25">
      <c r="A56" s="127" t="s">
        <v>295</v>
      </c>
      <c r="B56" s="200">
        <f t="shared" ref="B56:Q56" si="6">IF(B$15=0,0,B$15/B$5)</f>
        <v>0.15396027451169417</v>
      </c>
      <c r="C56" s="200">
        <f t="shared" si="6"/>
        <v>0.15396027451169414</v>
      </c>
      <c r="D56" s="200">
        <f t="shared" si="6"/>
        <v>0.15396027451169414</v>
      </c>
      <c r="E56" s="200">
        <f t="shared" si="6"/>
        <v>0.15396027451169414</v>
      </c>
      <c r="F56" s="200">
        <f t="shared" si="6"/>
        <v>0.15396027451169411</v>
      </c>
      <c r="G56" s="200">
        <f t="shared" si="6"/>
        <v>0.1539602745116942</v>
      </c>
      <c r="H56" s="200">
        <f t="shared" si="6"/>
        <v>0.15396027451169408</v>
      </c>
      <c r="I56" s="200">
        <f t="shared" si="6"/>
        <v>0.15396027451169414</v>
      </c>
      <c r="J56" s="200">
        <f t="shared" si="6"/>
        <v>0.15396027451169417</v>
      </c>
      <c r="K56" s="200">
        <f t="shared" si="6"/>
        <v>0.15396027451169414</v>
      </c>
      <c r="L56" s="200">
        <f t="shared" si="6"/>
        <v>0.15396027451169414</v>
      </c>
      <c r="M56" s="200">
        <f t="shared" si="6"/>
        <v>0.15396027451169414</v>
      </c>
      <c r="N56" s="200">
        <f t="shared" si="6"/>
        <v>0.15396027451169414</v>
      </c>
      <c r="O56" s="200">
        <f t="shared" si="6"/>
        <v>0.15396027451169411</v>
      </c>
      <c r="P56" s="200">
        <f t="shared" si="6"/>
        <v>0.15396027451169414</v>
      </c>
      <c r="Q56" s="200">
        <f t="shared" si="6"/>
        <v>0.15396027451169411</v>
      </c>
    </row>
    <row r="57" spans="1:17" x14ac:dyDescent="0.25">
      <c r="A57" s="142" t="s">
        <v>301</v>
      </c>
      <c r="B57" s="199">
        <f t="shared" ref="B57:Q57" si="7">IF(B$16=0,0,B$16/B$5)</f>
        <v>6.9282123530262363E-2</v>
      </c>
      <c r="C57" s="199">
        <f t="shared" si="7"/>
        <v>6.9282123530262363E-2</v>
      </c>
      <c r="D57" s="199">
        <f t="shared" si="7"/>
        <v>6.9282123530262363E-2</v>
      </c>
      <c r="E57" s="199">
        <f t="shared" si="7"/>
        <v>6.9282123530262363E-2</v>
      </c>
      <c r="F57" s="199">
        <f t="shared" si="7"/>
        <v>6.9282123530262349E-2</v>
      </c>
      <c r="G57" s="199">
        <f t="shared" si="7"/>
        <v>6.9282123530262391E-2</v>
      </c>
      <c r="H57" s="199">
        <f t="shared" si="7"/>
        <v>6.9282123530262349E-2</v>
      </c>
      <c r="I57" s="199">
        <f t="shared" si="7"/>
        <v>6.9282123530262363E-2</v>
      </c>
      <c r="J57" s="199">
        <f t="shared" si="7"/>
        <v>6.9282123530262377E-2</v>
      </c>
      <c r="K57" s="199">
        <f t="shared" si="7"/>
        <v>6.9282123530262363E-2</v>
      </c>
      <c r="L57" s="199">
        <f t="shared" si="7"/>
        <v>6.9282123530262349E-2</v>
      </c>
      <c r="M57" s="199">
        <f t="shared" si="7"/>
        <v>6.9282123530262349E-2</v>
      </c>
      <c r="N57" s="199">
        <f t="shared" si="7"/>
        <v>6.9282123530262349E-2</v>
      </c>
      <c r="O57" s="199">
        <f t="shared" si="7"/>
        <v>6.9282123530262335E-2</v>
      </c>
      <c r="P57" s="199">
        <f t="shared" si="7"/>
        <v>6.9282123530262363E-2</v>
      </c>
      <c r="Q57" s="199">
        <f t="shared" si="7"/>
        <v>6.9282123530262335E-2</v>
      </c>
    </row>
    <row r="58" spans="1:17" x14ac:dyDescent="0.25">
      <c r="A58" s="142" t="s">
        <v>300</v>
      </c>
      <c r="B58" s="199">
        <f t="shared" ref="B58:Q58" si="8">IF(B$22=0,0,B$22/B$5)</f>
        <v>8.4678150981431791E-2</v>
      </c>
      <c r="C58" s="199">
        <f t="shared" si="8"/>
        <v>8.4678150981431791E-2</v>
      </c>
      <c r="D58" s="199">
        <f t="shared" si="8"/>
        <v>8.4678150981431791E-2</v>
      </c>
      <c r="E58" s="199">
        <f t="shared" si="8"/>
        <v>8.4678150981431791E-2</v>
      </c>
      <c r="F58" s="199">
        <f t="shared" si="8"/>
        <v>8.4678150981431777E-2</v>
      </c>
      <c r="G58" s="199">
        <f t="shared" si="8"/>
        <v>8.4678150981431791E-2</v>
      </c>
      <c r="H58" s="199">
        <f t="shared" si="8"/>
        <v>8.4678150981431749E-2</v>
      </c>
      <c r="I58" s="199">
        <f t="shared" si="8"/>
        <v>8.4678150981431777E-2</v>
      </c>
      <c r="J58" s="199">
        <f t="shared" si="8"/>
        <v>8.4678150981431805E-2</v>
      </c>
      <c r="K58" s="199">
        <f t="shared" si="8"/>
        <v>8.4678150981431777E-2</v>
      </c>
      <c r="L58" s="199">
        <f t="shared" si="8"/>
        <v>8.4678150981431777E-2</v>
      </c>
      <c r="M58" s="199">
        <f t="shared" si="8"/>
        <v>8.4678150981431777E-2</v>
      </c>
      <c r="N58" s="199">
        <f t="shared" si="8"/>
        <v>8.4678150981431791E-2</v>
      </c>
      <c r="O58" s="199">
        <f t="shared" si="8"/>
        <v>8.4678150981431777E-2</v>
      </c>
      <c r="P58" s="199">
        <f t="shared" si="8"/>
        <v>8.4678150981431763E-2</v>
      </c>
      <c r="Q58" s="199">
        <f t="shared" si="8"/>
        <v>8.4678150981431777E-2</v>
      </c>
    </row>
    <row r="59" spans="1:17" x14ac:dyDescent="0.25">
      <c r="A59" s="127" t="s">
        <v>294</v>
      </c>
      <c r="B59" s="200">
        <f t="shared" ref="B59:Q59" si="9">IF(B$23=0,0,B$23/B$5)</f>
        <v>7.4780704762822878E-2</v>
      </c>
      <c r="C59" s="200">
        <f t="shared" si="9"/>
        <v>7.4780704762822878E-2</v>
      </c>
      <c r="D59" s="200">
        <f t="shared" si="9"/>
        <v>7.4780704762822878E-2</v>
      </c>
      <c r="E59" s="200">
        <f t="shared" si="9"/>
        <v>7.4780704762822878E-2</v>
      </c>
      <c r="F59" s="200">
        <f t="shared" si="9"/>
        <v>7.4780704762822878E-2</v>
      </c>
      <c r="G59" s="200">
        <f t="shared" si="9"/>
        <v>7.4780704762822892E-2</v>
      </c>
      <c r="H59" s="200">
        <f t="shared" si="9"/>
        <v>7.478070476282285E-2</v>
      </c>
      <c r="I59" s="200">
        <f t="shared" si="9"/>
        <v>7.4780704762822878E-2</v>
      </c>
      <c r="J59" s="200">
        <f t="shared" si="9"/>
        <v>7.4780704762822905E-2</v>
      </c>
      <c r="K59" s="200">
        <f t="shared" si="9"/>
        <v>7.4780704762822878E-2</v>
      </c>
      <c r="L59" s="200">
        <f t="shared" si="9"/>
        <v>7.4780704762822864E-2</v>
      </c>
      <c r="M59" s="200">
        <f t="shared" si="9"/>
        <v>7.4780704762822878E-2</v>
      </c>
      <c r="N59" s="200">
        <f t="shared" si="9"/>
        <v>7.4780704762822878E-2</v>
      </c>
      <c r="O59" s="200">
        <f t="shared" si="9"/>
        <v>7.4780704762822864E-2</v>
      </c>
      <c r="P59" s="200">
        <f t="shared" si="9"/>
        <v>7.4780704762822864E-2</v>
      </c>
      <c r="Q59" s="200">
        <f t="shared" si="9"/>
        <v>7.4780704762822864E-2</v>
      </c>
    </row>
    <row r="60" spans="1:17" x14ac:dyDescent="0.25">
      <c r="A60" s="142" t="s">
        <v>299</v>
      </c>
      <c r="B60" s="199">
        <f t="shared" ref="B60:Q60" si="10">IF(B$24=0,0,B$24/B$5)</f>
        <v>5.6085528572117155E-2</v>
      </c>
      <c r="C60" s="199">
        <f t="shared" si="10"/>
        <v>5.6085528572117148E-2</v>
      </c>
      <c r="D60" s="199">
        <f t="shared" si="10"/>
        <v>5.6085528572117155E-2</v>
      </c>
      <c r="E60" s="199">
        <f t="shared" si="10"/>
        <v>5.6085528572117155E-2</v>
      </c>
      <c r="F60" s="199">
        <f t="shared" si="10"/>
        <v>5.6085528572117155E-2</v>
      </c>
      <c r="G60" s="199">
        <f t="shared" si="10"/>
        <v>5.6085528572117162E-2</v>
      </c>
      <c r="H60" s="199">
        <f t="shared" si="10"/>
        <v>5.6085528572117141E-2</v>
      </c>
      <c r="I60" s="199">
        <f t="shared" si="10"/>
        <v>5.6085528572117155E-2</v>
      </c>
      <c r="J60" s="199">
        <f t="shared" si="10"/>
        <v>5.6085528572117176E-2</v>
      </c>
      <c r="K60" s="199">
        <f t="shared" si="10"/>
        <v>5.6085528572117162E-2</v>
      </c>
      <c r="L60" s="199">
        <f t="shared" si="10"/>
        <v>5.6085528572117155E-2</v>
      </c>
      <c r="M60" s="199">
        <f t="shared" si="10"/>
        <v>5.6085528572117155E-2</v>
      </c>
      <c r="N60" s="199">
        <f t="shared" si="10"/>
        <v>5.6085528572117155E-2</v>
      </c>
      <c r="O60" s="199">
        <f t="shared" si="10"/>
        <v>5.6085528572117148E-2</v>
      </c>
      <c r="P60" s="199">
        <f t="shared" si="10"/>
        <v>5.6085528572117148E-2</v>
      </c>
      <c r="Q60" s="199">
        <f t="shared" si="10"/>
        <v>5.6085528572117148E-2</v>
      </c>
    </row>
    <row r="61" spans="1:17" x14ac:dyDescent="0.25">
      <c r="A61" s="142" t="s">
        <v>298</v>
      </c>
      <c r="B61" s="199">
        <f t="shared" ref="B61:Q61" si="11">IF(B$25=0,0,B$25/B$5)</f>
        <v>1.8695176190705723E-2</v>
      </c>
      <c r="C61" s="199">
        <f t="shared" si="11"/>
        <v>1.8695176190705723E-2</v>
      </c>
      <c r="D61" s="199">
        <f t="shared" si="11"/>
        <v>1.8695176190705723E-2</v>
      </c>
      <c r="E61" s="199">
        <f t="shared" si="11"/>
        <v>1.8695176190705723E-2</v>
      </c>
      <c r="F61" s="199">
        <f t="shared" si="11"/>
        <v>1.8695176190705723E-2</v>
      </c>
      <c r="G61" s="199">
        <f t="shared" si="11"/>
        <v>1.8695176190705723E-2</v>
      </c>
      <c r="H61" s="199">
        <f t="shared" si="11"/>
        <v>1.8695176190705716E-2</v>
      </c>
      <c r="I61" s="199">
        <f t="shared" si="11"/>
        <v>1.8695176190705723E-2</v>
      </c>
      <c r="J61" s="199">
        <f t="shared" si="11"/>
        <v>1.869517619070573E-2</v>
      </c>
      <c r="K61" s="199">
        <f t="shared" si="11"/>
        <v>1.8695176190705723E-2</v>
      </c>
      <c r="L61" s="199">
        <f t="shared" si="11"/>
        <v>1.8695176190705723E-2</v>
      </c>
      <c r="M61" s="199">
        <f t="shared" si="11"/>
        <v>1.8695176190705723E-2</v>
      </c>
      <c r="N61" s="199">
        <f t="shared" si="11"/>
        <v>1.8695176190705723E-2</v>
      </c>
      <c r="O61" s="199">
        <f t="shared" si="11"/>
        <v>1.8695176190705719E-2</v>
      </c>
      <c r="P61" s="199">
        <f t="shared" si="11"/>
        <v>1.8695176190705719E-2</v>
      </c>
      <c r="Q61" s="199">
        <f t="shared" si="11"/>
        <v>1.8695176190705719E-2</v>
      </c>
    </row>
    <row r="62" spans="1:17" x14ac:dyDescent="0.25">
      <c r="A62" s="127" t="s">
        <v>293</v>
      </c>
      <c r="B62" s="200">
        <f t="shared" ref="B62:Q62" si="12">IF(B$26=0,0,B$26/B$5)</f>
        <v>0.21994324930242015</v>
      </c>
      <c r="C62" s="200">
        <f t="shared" si="12"/>
        <v>0.21994324930242024</v>
      </c>
      <c r="D62" s="200">
        <f t="shared" si="12"/>
        <v>0.21994324930242026</v>
      </c>
      <c r="E62" s="200">
        <f t="shared" si="12"/>
        <v>0.21994324930242015</v>
      </c>
      <c r="F62" s="200">
        <f t="shared" si="12"/>
        <v>0.21994324930242024</v>
      </c>
      <c r="G62" s="200">
        <f t="shared" si="12"/>
        <v>0.21994324930242026</v>
      </c>
      <c r="H62" s="200">
        <f t="shared" si="12"/>
        <v>0.21994324930242015</v>
      </c>
      <c r="I62" s="200">
        <f t="shared" si="12"/>
        <v>0.21994324930242021</v>
      </c>
      <c r="J62" s="200">
        <f t="shared" si="12"/>
        <v>0.21994324930242026</v>
      </c>
      <c r="K62" s="200">
        <f t="shared" si="12"/>
        <v>0.21994324930242021</v>
      </c>
      <c r="L62" s="200">
        <f t="shared" si="12"/>
        <v>0.21994324930242021</v>
      </c>
      <c r="M62" s="200">
        <f t="shared" si="12"/>
        <v>0.21994324930242021</v>
      </c>
      <c r="N62" s="200">
        <f t="shared" si="12"/>
        <v>0.21994324930242024</v>
      </c>
      <c r="O62" s="200">
        <f t="shared" si="12"/>
        <v>0.21994324930242024</v>
      </c>
      <c r="P62" s="200">
        <f t="shared" si="12"/>
        <v>0.21994324930242015</v>
      </c>
      <c r="Q62" s="200">
        <f t="shared" si="12"/>
        <v>0.21994324930242015</v>
      </c>
    </row>
    <row r="63" spans="1:17" x14ac:dyDescent="0.25">
      <c r="A63" s="142" t="s">
        <v>297</v>
      </c>
      <c r="B63" s="199">
        <f t="shared" ref="B63:Q63" si="13">IF(B$27=0,0,B$27/B$5)</f>
        <v>0.19809821489237303</v>
      </c>
      <c r="C63" s="199">
        <f t="shared" si="13"/>
        <v>0.19809821489237317</v>
      </c>
      <c r="D63" s="199">
        <f t="shared" si="13"/>
        <v>0.19809821489237311</v>
      </c>
      <c r="E63" s="199">
        <f t="shared" si="13"/>
        <v>0.19809821489237334</v>
      </c>
      <c r="F63" s="199">
        <f t="shared" si="13"/>
        <v>0.19809821489237292</v>
      </c>
      <c r="G63" s="199">
        <f t="shared" si="13"/>
        <v>0.19809821489237311</v>
      </c>
      <c r="H63" s="199">
        <f t="shared" si="13"/>
        <v>0.19809821489237306</v>
      </c>
      <c r="I63" s="199">
        <f t="shared" si="13"/>
        <v>0.19809821489237286</v>
      </c>
      <c r="J63" s="199">
        <f t="shared" si="13"/>
        <v>0.19809821489237317</v>
      </c>
      <c r="K63" s="199">
        <f t="shared" si="13"/>
        <v>0.19809821489237292</v>
      </c>
      <c r="L63" s="199">
        <f t="shared" si="13"/>
        <v>0.19809821489237309</v>
      </c>
      <c r="M63" s="199">
        <f t="shared" si="13"/>
        <v>0.19809821489237309</v>
      </c>
      <c r="N63" s="199">
        <f t="shared" si="13"/>
        <v>0.19809821489237295</v>
      </c>
      <c r="O63" s="199">
        <f t="shared" si="13"/>
        <v>0.19809821489237306</v>
      </c>
      <c r="P63" s="199">
        <f t="shared" si="13"/>
        <v>0.19809821489237284</v>
      </c>
      <c r="Q63" s="199">
        <f t="shared" si="13"/>
        <v>0.19809821489237295</v>
      </c>
    </row>
    <row r="64" spans="1:17" x14ac:dyDescent="0.25">
      <c r="A64" s="142" t="s">
        <v>296</v>
      </c>
      <c r="B64" s="199">
        <f t="shared" ref="B64:Q64" si="14">IF(B$33=0,0,B$33/B$5)</f>
        <v>2.1845034410047159E-2</v>
      </c>
      <c r="C64" s="199">
        <f t="shared" si="14"/>
        <v>2.1845034410047072E-2</v>
      </c>
      <c r="D64" s="199">
        <f t="shared" si="14"/>
        <v>2.1845034410047148E-2</v>
      </c>
      <c r="E64" s="199">
        <f t="shared" si="14"/>
        <v>2.184503441004684E-2</v>
      </c>
      <c r="F64" s="199">
        <f t="shared" si="14"/>
        <v>2.1845034410047297E-2</v>
      </c>
      <c r="G64" s="199">
        <f t="shared" si="14"/>
        <v>2.1845034410047145E-2</v>
      </c>
      <c r="H64" s="199">
        <f t="shared" si="14"/>
        <v>2.18450344100471E-2</v>
      </c>
      <c r="I64" s="199">
        <f t="shared" si="14"/>
        <v>2.1845034410047353E-2</v>
      </c>
      <c r="J64" s="199">
        <f t="shared" si="14"/>
        <v>2.1845034410047096E-2</v>
      </c>
      <c r="K64" s="199">
        <f t="shared" si="14"/>
        <v>2.1845034410047315E-2</v>
      </c>
      <c r="L64" s="199">
        <f t="shared" si="14"/>
        <v>2.1845034410047114E-2</v>
      </c>
      <c r="M64" s="199">
        <f t="shared" si="14"/>
        <v>2.184503441004711E-2</v>
      </c>
      <c r="N64" s="199">
        <f t="shared" si="14"/>
        <v>2.1845034410047315E-2</v>
      </c>
      <c r="O64" s="199">
        <f t="shared" si="14"/>
        <v>2.1845034410047159E-2</v>
      </c>
      <c r="P64" s="199">
        <f t="shared" si="14"/>
        <v>2.1845034410047308E-2</v>
      </c>
      <c r="Q64" s="199">
        <f t="shared" si="14"/>
        <v>2.1845034410047193E-2</v>
      </c>
    </row>
    <row r="65" spans="1:17" x14ac:dyDescent="0.25">
      <c r="A65" s="127" t="s">
        <v>292</v>
      </c>
      <c r="B65" s="200">
        <f t="shared" ref="B65:Q65" si="15">IF(B$34=0,0,B$34/B$5)</f>
        <v>0.33192077486033988</v>
      </c>
      <c r="C65" s="200">
        <f t="shared" si="15"/>
        <v>0.32362432075989345</v>
      </c>
      <c r="D65" s="200">
        <f t="shared" si="15"/>
        <v>0.29882344217546924</v>
      </c>
      <c r="E65" s="200">
        <f t="shared" si="15"/>
        <v>0.30993628807194895</v>
      </c>
      <c r="F65" s="200">
        <f t="shared" si="15"/>
        <v>0.29307223822937117</v>
      </c>
      <c r="G65" s="200">
        <f t="shared" si="15"/>
        <v>0.27124546005371541</v>
      </c>
      <c r="H65" s="200">
        <f t="shared" si="15"/>
        <v>0.24525681475571895</v>
      </c>
      <c r="I65" s="200">
        <f t="shared" si="15"/>
        <v>0.21936691763829713</v>
      </c>
      <c r="J65" s="200">
        <f t="shared" si="15"/>
        <v>0.2151733435514942</v>
      </c>
      <c r="K65" s="200">
        <f t="shared" si="15"/>
        <v>0.22314721979716942</v>
      </c>
      <c r="L65" s="200">
        <f t="shared" si="15"/>
        <v>0.22053150651595627</v>
      </c>
      <c r="M65" s="200">
        <f t="shared" si="15"/>
        <v>0.18055384571986516</v>
      </c>
      <c r="N65" s="200">
        <f t="shared" si="15"/>
        <v>0.17858854050176606</v>
      </c>
      <c r="O65" s="200">
        <f t="shared" si="15"/>
        <v>0.1683011617910091</v>
      </c>
      <c r="P65" s="200">
        <f t="shared" si="15"/>
        <v>0.15049857419159626</v>
      </c>
      <c r="Q65" s="200">
        <f t="shared" si="15"/>
        <v>0.14715746442512523</v>
      </c>
    </row>
    <row r="66" spans="1:17" x14ac:dyDescent="0.25">
      <c r="A66" s="127" t="s">
        <v>291</v>
      </c>
      <c r="B66" s="200">
        <f t="shared" ref="B66:Q66" si="16">IF(B$45=0,0,B$45/B$5)</f>
        <v>6.1584109804677656E-2</v>
      </c>
      <c r="C66" s="200">
        <f t="shared" si="16"/>
        <v>6.1584109804677656E-2</v>
      </c>
      <c r="D66" s="200">
        <f t="shared" si="16"/>
        <v>6.1584109804677656E-2</v>
      </c>
      <c r="E66" s="200">
        <f t="shared" si="16"/>
        <v>6.1584109804677656E-2</v>
      </c>
      <c r="F66" s="200">
        <f t="shared" si="16"/>
        <v>6.1584109804677656E-2</v>
      </c>
      <c r="G66" s="200">
        <f t="shared" si="16"/>
        <v>6.1584109804677663E-2</v>
      </c>
      <c r="H66" s="200">
        <f t="shared" si="16"/>
        <v>6.1584109804677642E-2</v>
      </c>
      <c r="I66" s="200">
        <f t="shared" si="16"/>
        <v>6.1584109804677656E-2</v>
      </c>
      <c r="J66" s="200">
        <f t="shared" si="16"/>
        <v>6.158410980467767E-2</v>
      </c>
      <c r="K66" s="200">
        <f t="shared" si="16"/>
        <v>6.1584109804677663E-2</v>
      </c>
      <c r="L66" s="200">
        <f t="shared" si="16"/>
        <v>6.1584109804677663E-2</v>
      </c>
      <c r="M66" s="200">
        <f t="shared" si="16"/>
        <v>6.1584109804677656E-2</v>
      </c>
      <c r="N66" s="200">
        <f t="shared" si="16"/>
        <v>6.1584109804677663E-2</v>
      </c>
      <c r="O66" s="200">
        <f t="shared" si="16"/>
        <v>6.1584109804677649E-2</v>
      </c>
      <c r="P66" s="200">
        <f t="shared" si="16"/>
        <v>6.1584109804677649E-2</v>
      </c>
      <c r="Q66" s="200">
        <f t="shared" si="16"/>
        <v>6.1584109804677649E-2</v>
      </c>
    </row>
    <row r="67" spans="1:17" x14ac:dyDescent="0.25">
      <c r="A67" s="72" t="s">
        <v>290</v>
      </c>
      <c r="B67" s="71">
        <f t="shared" ref="B67:Q67" si="17">IF(B$46=0,0,B$46/B$5)</f>
        <v>3.406479197888708E-2</v>
      </c>
      <c r="C67" s="71">
        <f t="shared" si="17"/>
        <v>4.23612460793336E-2</v>
      </c>
      <c r="D67" s="71">
        <f t="shared" si="17"/>
        <v>6.7162124663757858E-2</v>
      </c>
      <c r="E67" s="71">
        <f t="shared" si="17"/>
        <v>5.6049278767278041E-2</v>
      </c>
      <c r="F67" s="71">
        <f t="shared" si="17"/>
        <v>7.2913328609855999E-2</v>
      </c>
      <c r="G67" s="71">
        <f t="shared" si="17"/>
        <v>9.4740106785511619E-2</v>
      </c>
      <c r="H67" s="71">
        <f t="shared" si="17"/>
        <v>0.12072875208350803</v>
      </c>
      <c r="I67" s="71">
        <f t="shared" si="17"/>
        <v>0.14661864920092998</v>
      </c>
      <c r="J67" s="71">
        <f t="shared" si="17"/>
        <v>0.15081222328773297</v>
      </c>
      <c r="K67" s="71">
        <f t="shared" si="17"/>
        <v>0.14283834704205775</v>
      </c>
      <c r="L67" s="71">
        <f t="shared" si="17"/>
        <v>0.14545406032327077</v>
      </c>
      <c r="M67" s="71">
        <f t="shared" si="17"/>
        <v>0.18543172111936199</v>
      </c>
      <c r="N67" s="71">
        <f t="shared" si="17"/>
        <v>0.18739702633746114</v>
      </c>
      <c r="O67" s="71">
        <f t="shared" si="17"/>
        <v>0.19768440504821794</v>
      </c>
      <c r="P67" s="71">
        <f t="shared" si="17"/>
        <v>0.21548699264763091</v>
      </c>
      <c r="Q67" s="71">
        <f t="shared" si="17"/>
        <v>0.2188281024141018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 t="shared" ref="B71:Q71" si="18">SUM(B$72:B$82)</f>
        <v>40.852739698877627</v>
      </c>
      <c r="C71" s="253">
        <f t="shared" si="18"/>
        <v>40.61680682522141</v>
      </c>
      <c r="D71" s="253">
        <f t="shared" si="18"/>
        <v>40.608378940439842</v>
      </c>
      <c r="E71" s="253">
        <f t="shared" si="18"/>
        <v>40.152300923393881</v>
      </c>
      <c r="F71" s="253">
        <f t="shared" si="18"/>
        <v>40.164113182974432</v>
      </c>
      <c r="G71" s="253">
        <f t="shared" si="18"/>
        <v>40.294698694646939</v>
      </c>
      <c r="H71" s="253">
        <f t="shared" si="18"/>
        <v>39.729008101585613</v>
      </c>
      <c r="I71" s="253">
        <f t="shared" si="18"/>
        <v>38.604789217863299</v>
      </c>
      <c r="J71" s="253">
        <f t="shared" si="18"/>
        <v>38.596718324526613</v>
      </c>
      <c r="K71" s="253">
        <f t="shared" si="18"/>
        <v>38.34092707573577</v>
      </c>
      <c r="L71" s="253">
        <f t="shared" si="18"/>
        <v>38.307984532634286</v>
      </c>
      <c r="M71" s="253">
        <f t="shared" si="18"/>
        <v>37.755317611638368</v>
      </c>
      <c r="N71" s="253">
        <f t="shared" si="18"/>
        <v>36.936756265108563</v>
      </c>
      <c r="O71" s="253">
        <f t="shared" si="18"/>
        <v>37.016867976785626</v>
      </c>
      <c r="P71" s="253">
        <f t="shared" si="18"/>
        <v>35.462166012794391</v>
      </c>
      <c r="Q71" s="253">
        <f t="shared" si="18"/>
        <v>34.858615813907889</v>
      </c>
    </row>
    <row r="72" spans="1:17" x14ac:dyDescent="0.25">
      <c r="A72" s="132" t="s">
        <v>83</v>
      </c>
      <c r="B72" s="282">
        <f>IF(B$6=0,0,B$6/MAE!B$5*1000)</f>
        <v>0.82067646083856849</v>
      </c>
      <c r="C72" s="282">
        <f>IF(C$6=0,0,C$6/MAE!C$5*1000)</f>
        <v>0.81593688750334392</v>
      </c>
      <c r="D72" s="282">
        <f>IF(D$6=0,0,D$6/MAE!D$5*1000)</f>
        <v>0.81576758266097904</v>
      </c>
      <c r="E72" s="282">
        <f>IF(E$6=0,0,E$6/MAE!E$5*1000)</f>
        <v>0.80660559020577471</v>
      </c>
      <c r="F72" s="282">
        <f>IF(F$6=0,0,F$6/MAE!F$5*1000)</f>
        <v>0.80684288257486736</v>
      </c>
      <c r="G72" s="282">
        <f>IF(G$6=0,0,G$6/MAE!G$5*1000)</f>
        <v>0.8094661694424341</v>
      </c>
      <c r="H72" s="282">
        <f>IF(H$6=0,0,H$6/MAE!H$5*1000)</f>
        <v>0.79810220812025146</v>
      </c>
      <c r="I72" s="282">
        <f>IF(I$6=0,0,I$6/MAE!I$5*1000)</f>
        <v>0.77551816647453375</v>
      </c>
      <c r="J72" s="282">
        <f>IF(J$6=0,0,J$6/MAE!J$5*1000)</f>
        <v>0.77535603310898293</v>
      </c>
      <c r="K72" s="282">
        <f>IF(K$6=0,0,K$6/MAE!K$5*1000)</f>
        <v>0.77021753179136088</v>
      </c>
      <c r="L72" s="282">
        <f>IF(L$6=0,0,L$6/MAE!L$5*1000)</f>
        <v>0.76955576051524033</v>
      </c>
      <c r="M72" s="282">
        <f>IF(M$6=0,0,M$6/MAE!M$5*1000)</f>
        <v>0.75845342720568421</v>
      </c>
      <c r="N72" s="282">
        <f>IF(N$6=0,0,N$6/MAE!N$5*1000)</f>
        <v>0.74200963337934756</v>
      </c>
      <c r="O72" s="282">
        <f>IF(O$6=0,0,O$6/MAE!O$5*1000)</f>
        <v>0.74361896965631358</v>
      </c>
      <c r="P72" s="282">
        <f>IF(P$6=0,0,P$6/MAE!P$5*1000)</f>
        <v>0.71238710332686517</v>
      </c>
      <c r="Q72" s="282">
        <f>IF(Q$6=0,0,Q$6/MAE!Q$5*1000)</f>
        <v>0.70026259356787357</v>
      </c>
    </row>
    <row r="73" spans="1:17" x14ac:dyDescent="0.25">
      <c r="A73" s="76" t="s">
        <v>82</v>
      </c>
      <c r="B73" s="281">
        <f>IF(B$7=0,0,B$7/MAE!B$5*1000)</f>
        <v>1.1161199867404532</v>
      </c>
      <c r="C73" s="281">
        <f>IF(C$7=0,0,C$7/MAE!C$5*1000)</f>
        <v>1.1096741670045478</v>
      </c>
      <c r="D73" s="281">
        <f>IF(D$7=0,0,D$7/MAE!D$5*1000)</f>
        <v>1.1094439124189315</v>
      </c>
      <c r="E73" s="281">
        <f>IF(E$7=0,0,E$7/MAE!E$5*1000)</f>
        <v>1.0969836026798536</v>
      </c>
      <c r="F73" s="281">
        <f>IF(F$7=0,0,F$7/MAE!F$5*1000)</f>
        <v>1.0973063203018196</v>
      </c>
      <c r="G73" s="281">
        <f>IF(G$7=0,0,G$7/MAE!G$5*1000)</f>
        <v>1.1008739904417104</v>
      </c>
      <c r="H73" s="281">
        <f>IF(H$7=0,0,H$7/MAE!H$5*1000)</f>
        <v>1.085419003043542</v>
      </c>
      <c r="I73" s="281">
        <f>IF(I$7=0,0,I$7/MAE!I$5*1000)</f>
        <v>1.0547047064053658</v>
      </c>
      <c r="J73" s="281">
        <f>IF(J$7=0,0,J$7/MAE!J$5*1000)</f>
        <v>1.0544842050282166</v>
      </c>
      <c r="K73" s="281">
        <f>IF(K$7=0,0,K$7/MAE!K$5*1000)</f>
        <v>1.0474958432362507</v>
      </c>
      <c r="L73" s="281">
        <f>IF(L$7=0,0,L$7/MAE!L$5*1000)</f>
        <v>1.0465958343007271</v>
      </c>
      <c r="M73" s="281">
        <f>IF(M$7=0,0,M$7/MAE!M$5*1000)</f>
        <v>1.0314966609997305</v>
      </c>
      <c r="N73" s="281">
        <f>IF(N$7=0,0,N$7/MAE!N$5*1000)</f>
        <v>1.0091331013959126</v>
      </c>
      <c r="O73" s="281">
        <f>IF(O$7=0,0,O$7/MAE!O$5*1000)</f>
        <v>1.0113217987325864</v>
      </c>
      <c r="P73" s="281">
        <f>IF(P$7=0,0,P$7/MAE!P$5*1000)</f>
        <v>0.9688464605245366</v>
      </c>
      <c r="Q73" s="281">
        <f>IF(Q$7=0,0,Q$7/MAE!Q$5*1000)</f>
        <v>0.95235712725230803</v>
      </c>
    </row>
    <row r="74" spans="1:17" x14ac:dyDescent="0.25">
      <c r="A74" s="76" t="s">
        <v>81</v>
      </c>
      <c r="B74" s="281">
        <f>IF(B$8=0,0,B$8/MAE!B$5*1000)</f>
        <v>1.3787364542087956</v>
      </c>
      <c r="C74" s="281">
        <f>IF(C$8=0,0,C$8/MAE!C$5*1000)</f>
        <v>1.3707739710056182</v>
      </c>
      <c r="D74" s="281">
        <f>IF(D$8=0,0,D$8/MAE!D$5*1000)</f>
        <v>1.3704895388704452</v>
      </c>
      <c r="E74" s="281">
        <f>IF(E$8=0,0,E$8/MAE!E$5*1000)</f>
        <v>1.3550973915457019</v>
      </c>
      <c r="F74" s="281">
        <f>IF(F$8=0,0,F$8/MAE!F$5*1000)</f>
        <v>1.3554960427257774</v>
      </c>
      <c r="G74" s="281">
        <f>IF(G$8=0,0,G$8/MAE!G$5*1000)</f>
        <v>1.3599031646632898</v>
      </c>
      <c r="H74" s="281">
        <f>IF(H$8=0,0,H$8/MAE!H$5*1000)</f>
        <v>1.3408117096420229</v>
      </c>
      <c r="I74" s="281">
        <f>IF(I$8=0,0,I$8/MAE!I$5*1000)</f>
        <v>1.302870519677217</v>
      </c>
      <c r="J74" s="281">
        <f>IF(J$8=0,0,J$8/MAE!J$5*1000)</f>
        <v>1.3025981356230916</v>
      </c>
      <c r="K74" s="281">
        <f>IF(K$8=0,0,K$8/MAE!K$5*1000)</f>
        <v>1.2939654534094867</v>
      </c>
      <c r="L74" s="281">
        <f>IF(L$8=0,0,L$8/MAE!L$5*1000)</f>
        <v>1.2928536776656041</v>
      </c>
      <c r="M74" s="281">
        <f>IF(M$8=0,0,M$8/MAE!M$5*1000)</f>
        <v>1.2742017577055498</v>
      </c>
      <c r="N74" s="281">
        <f>IF(N$8=0,0,N$8/MAE!N$5*1000)</f>
        <v>1.2465761840773042</v>
      </c>
      <c r="O74" s="281">
        <f>IF(O$8=0,0,O$8/MAE!O$5*1000)</f>
        <v>1.2492798690226072</v>
      </c>
      <c r="P74" s="281">
        <f>IF(P$8=0,0,P$8/MAE!P$5*1000)</f>
        <v>1.1968103335891338</v>
      </c>
      <c r="Q74" s="281">
        <f>IF(Q$8=0,0,Q$8/MAE!Q$5*1000)</f>
        <v>1.1764411571940279</v>
      </c>
    </row>
    <row r="75" spans="1:17" x14ac:dyDescent="0.25">
      <c r="A75" s="76" t="s">
        <v>80</v>
      </c>
      <c r="B75" s="281">
        <f>IF(B$9=0,0,B$9/MAE!B$5*1000)</f>
        <v>0.85350351927211121</v>
      </c>
      <c r="C75" s="281">
        <f>IF(C$9=0,0,C$9/MAE!C$5*1000)</f>
        <v>0.84857436300347766</v>
      </c>
      <c r="D75" s="281">
        <f>IF(D$9=0,0,D$9/MAE!D$5*1000)</f>
        <v>0.84839828596741818</v>
      </c>
      <c r="E75" s="281">
        <f>IF(E$9=0,0,E$9/MAE!E$5*1000)</f>
        <v>0.83886981381400572</v>
      </c>
      <c r="F75" s="281">
        <f>IF(F$9=0,0,F$9/MAE!F$5*1000)</f>
        <v>0.83911659787786186</v>
      </c>
      <c r="G75" s="281">
        <f>IF(G$9=0,0,G$9/MAE!G$5*1000)</f>
        <v>0.84184481622013152</v>
      </c>
      <c r="H75" s="281">
        <f>IF(H$9=0,0,H$9/MAE!H$5*1000)</f>
        <v>0.83002629644506143</v>
      </c>
      <c r="I75" s="281">
        <f>IF(I$9=0,0,I$9/MAE!I$5*1000)</f>
        <v>0.80653889313351501</v>
      </c>
      <c r="J75" s="281">
        <f>IF(J$9=0,0,J$9/MAE!J$5*1000)</f>
        <v>0.80637027443334208</v>
      </c>
      <c r="K75" s="281">
        <f>IF(K$9=0,0,K$9/MAE!K$5*1000)</f>
        <v>0.80102623306301513</v>
      </c>
      <c r="L75" s="281">
        <f>IF(L$9=0,0,L$9/MAE!L$5*1000)</f>
        <v>0.8003379909358499</v>
      </c>
      <c r="M75" s="281">
        <f>IF(M$9=0,0,M$9/MAE!M$5*1000)</f>
        <v>0.7887915642939114</v>
      </c>
      <c r="N75" s="281">
        <f>IF(N$9=0,0,N$9/MAE!N$5*1000)</f>
        <v>0.77169001871452148</v>
      </c>
      <c r="O75" s="281">
        <f>IF(O$9=0,0,O$9/MAE!O$5*1000)</f>
        <v>0.77336372844256618</v>
      </c>
      <c r="P75" s="281">
        <f>IF(P$9=0,0,P$9/MAE!P$5*1000)</f>
        <v>0.74088258745993962</v>
      </c>
      <c r="Q75" s="281">
        <f>IF(Q$9=0,0,Q$9/MAE!Q$5*1000)</f>
        <v>0.72827309731058842</v>
      </c>
    </row>
    <row r="76" spans="1:17" x14ac:dyDescent="0.25">
      <c r="A76" s="129" t="s">
        <v>79</v>
      </c>
      <c r="B76" s="280">
        <f>IF(B$10=0,0,B$10/MAE!B$5*1000)</f>
        <v>0.88633057770565415</v>
      </c>
      <c r="C76" s="280">
        <f>IF(C$10=0,0,C$10/MAE!C$5*1000)</f>
        <v>0.8812118385036114</v>
      </c>
      <c r="D76" s="280">
        <f>IF(D$10=0,0,D$10/MAE!D$5*1000)</f>
        <v>0.88102898927385709</v>
      </c>
      <c r="E76" s="280">
        <f>IF(E$10=0,0,E$10/MAE!E$5*1000)</f>
        <v>0.87113403742223661</v>
      </c>
      <c r="F76" s="280">
        <f>IF(F$10=0,0,F$10/MAE!F$5*1000)</f>
        <v>0.87139031318085658</v>
      </c>
      <c r="G76" s="280">
        <f>IF(G$10=0,0,G$10/MAE!G$5*1000)</f>
        <v>0.87422346299782872</v>
      </c>
      <c r="H76" s="280">
        <f>IF(H$10=0,0,H$10/MAE!H$5*1000)</f>
        <v>0.86195038476987151</v>
      </c>
      <c r="I76" s="280">
        <f>IF(I$10=0,0,I$10/MAE!I$5*1000)</f>
        <v>0.83755961979249638</v>
      </c>
      <c r="J76" s="280">
        <f>IF(J$10=0,0,J$10/MAE!J$5*1000)</f>
        <v>0.83738451575770145</v>
      </c>
      <c r="K76" s="280">
        <f>IF(K$10=0,0,K$10/MAE!K$5*1000)</f>
        <v>0.83183493433466971</v>
      </c>
      <c r="L76" s="280">
        <f>IF(L$10=0,0,L$10/MAE!L$5*1000)</f>
        <v>0.83112022135645947</v>
      </c>
      <c r="M76" s="280">
        <f>IF(M$10=0,0,M$10/MAE!M$5*1000)</f>
        <v>0.81912970138213881</v>
      </c>
      <c r="N76" s="280">
        <f>IF(N$10=0,0,N$10/MAE!N$5*1000)</f>
        <v>0.80137040404969528</v>
      </c>
      <c r="O76" s="280">
        <f>IF(O$10=0,0,O$10/MAE!O$5*1000)</f>
        <v>0.80310848722881867</v>
      </c>
      <c r="P76" s="280">
        <f>IF(P$10=0,0,P$10/MAE!P$5*1000)</f>
        <v>0.76937807159301419</v>
      </c>
      <c r="Q76" s="280">
        <f>IF(Q$10=0,0,Q$10/MAE!Q$5*1000)</f>
        <v>0.75628360105330317</v>
      </c>
    </row>
    <row r="77" spans="1:17" x14ac:dyDescent="0.25">
      <c r="A77" s="127" t="s">
        <v>295</v>
      </c>
      <c r="B77" s="305">
        <f>IF(B$15=0,0,B$15/MAE!B$5*1000)</f>
        <v>6.2896990185939865</v>
      </c>
      <c r="C77" s="305">
        <f>IF(C$15=0,0,C$15/MAE!C$5*1000)</f>
        <v>6.2533747285995398</v>
      </c>
      <c r="D77" s="305">
        <f>IF(D$15=0,0,D$15/MAE!D$5*1000)</f>
        <v>6.252077169145017</v>
      </c>
      <c r="E77" s="305">
        <f>IF(E$15=0,0,E$15/MAE!E$5*1000)</f>
        <v>6.1818592724418728</v>
      </c>
      <c r="F77" s="305">
        <f>IF(F$15=0,0,F$15/MAE!F$5*1000)</f>
        <v>6.1836778911694958</v>
      </c>
      <c r="G77" s="305">
        <f>IF(G$15=0,0,G$15/MAE!G$5*1000)</f>
        <v>6.2037828723938482</v>
      </c>
      <c r="H77" s="305">
        <f>IF(H$15=0,0,H$15/MAE!H$5*1000)</f>
        <v>6.1166889933974415</v>
      </c>
      <c r="I77" s="305">
        <f>IF(I$15=0,0,I$15/MAE!I$5*1000)</f>
        <v>5.9436039454483245</v>
      </c>
      <c r="J77" s="305">
        <f>IF(J$15=0,0,J$15/MAE!J$5*1000)</f>
        <v>5.9423613484946536</v>
      </c>
      <c r="K77" s="305">
        <f>IF(K$15=0,0,K$15/MAE!K$5*1000)</f>
        <v>5.9029796576131242</v>
      </c>
      <c r="L77" s="305">
        <f>IF(L$15=0,0,L$15/MAE!L$5*1000)</f>
        <v>5.8979078146341077</v>
      </c>
      <c r="M77" s="305">
        <f>IF(M$15=0,0,M$15/MAE!M$5*1000)</f>
        <v>5.8128190637640431</v>
      </c>
      <c r="N77" s="305">
        <f>IF(N$15=0,0,N$15/MAE!N$5*1000)</f>
        <v>5.6867931341476519</v>
      </c>
      <c r="O77" s="305">
        <f>IF(O$15=0,0,O$15/MAE!O$5*1000)</f>
        <v>5.6991271552690543</v>
      </c>
      <c r="P77" s="305">
        <f>IF(P$15=0,0,P$15/MAE!P$5*1000)</f>
        <v>5.4597648141090938</v>
      </c>
      <c r="Q77" s="305">
        <f>IF(Q$15=0,0,Q$15/MAE!Q$5*1000)</f>
        <v>5.3668420598069408</v>
      </c>
    </row>
    <row r="78" spans="1:17" x14ac:dyDescent="0.25">
      <c r="A78" s="127" t="s">
        <v>294</v>
      </c>
      <c r="B78" s="305">
        <f>IF(B$23=0,0,B$23/MAE!B$5*1000)</f>
        <v>3.0549966661742221</v>
      </c>
      <c r="C78" s="305">
        <f>IF(C$23=0,0,C$23/MAE!C$5*1000)</f>
        <v>3.0373534396054906</v>
      </c>
      <c r="D78" s="305">
        <f>IF(D$23=0,0,D$23/MAE!D$5*1000)</f>
        <v>3.0367231964418653</v>
      </c>
      <c r="E78" s="305">
        <f>IF(E$23=0,0,E$23/MAE!E$5*1000)</f>
        <v>3.0026173609003388</v>
      </c>
      <c r="F78" s="305">
        <f>IF(F$23=0,0,F$23/MAE!F$5*1000)</f>
        <v>3.0035006899966135</v>
      </c>
      <c r="G78" s="305">
        <f>IF(G$23=0,0,G$23/MAE!G$5*1000)</f>
        <v>3.0132659665912978</v>
      </c>
      <c r="H78" s="305">
        <f>IF(H$23=0,0,H$23/MAE!H$5*1000)</f>
        <v>2.9709632253644722</v>
      </c>
      <c r="I78" s="305">
        <f>IF(I$23=0,0,I$23/MAE!I$5*1000)</f>
        <v>2.8868933449320435</v>
      </c>
      <c r="J78" s="305">
        <f>IF(J$23=0,0,J$23/MAE!J$5*1000)</f>
        <v>2.8862897978402611</v>
      </c>
      <c r="K78" s="305">
        <f>IF(K$23=0,0,K$23/MAE!K$5*1000)</f>
        <v>2.8671615479835184</v>
      </c>
      <c r="L78" s="305">
        <f>IF(L$23=0,0,L$23/MAE!L$5*1000)</f>
        <v>2.8646980813937097</v>
      </c>
      <c r="M78" s="305">
        <f>IF(M$23=0,0,M$23/MAE!M$5*1000)</f>
        <v>2.8233692595425359</v>
      </c>
      <c r="N78" s="305">
        <f>IF(N$23=0,0,N$23/MAE!N$5*1000)</f>
        <v>2.7621566651574314</v>
      </c>
      <c r="O78" s="305">
        <f>IF(O$23=0,0,O$23/MAE!O$5*1000)</f>
        <v>2.7681474754163991</v>
      </c>
      <c r="P78" s="305">
        <f>IF(P$23=0,0,P$23/MAE!P$5*1000)</f>
        <v>2.6518857668529887</v>
      </c>
      <c r="Q78" s="305">
        <f>IF(Q$23=0,0,Q$23/MAE!Q$5*1000)</f>
        <v>2.6067518576205146</v>
      </c>
    </row>
    <row r="79" spans="1:17" x14ac:dyDescent="0.25">
      <c r="A79" s="127" t="s">
        <v>293</v>
      </c>
      <c r="B79" s="305">
        <f>IF(B$26=0,0,B$26/MAE!B$5*1000)</f>
        <v>8.9852843122771215</v>
      </c>
      <c r="C79" s="305">
        <f>IF(C$26=0,0,C$26/MAE!C$5*1000)</f>
        <v>8.9333924694279148</v>
      </c>
      <c r="D79" s="305">
        <f>IF(D$26=0,0,D$26/MAE!D$5*1000)</f>
        <v>8.9315388130643107</v>
      </c>
      <c r="E79" s="305">
        <f>IF(E$26=0,0,E$26/MAE!E$5*1000)</f>
        <v>8.8312275320598168</v>
      </c>
      <c r="F79" s="305">
        <f>IF(F$26=0,0,F$26/MAE!F$5*1000)</f>
        <v>8.8338255588135688</v>
      </c>
      <c r="G79" s="305">
        <f>IF(G$26=0,0,G$26/MAE!G$5*1000)</f>
        <v>8.8625469605626392</v>
      </c>
      <c r="H79" s="305">
        <f>IF(H$26=0,0,H$26/MAE!H$5*1000)</f>
        <v>8.7381271334249195</v>
      </c>
      <c r="I79" s="305">
        <f>IF(I$26=0,0,I$26/MAE!I$5*1000)</f>
        <v>8.4908627792118914</v>
      </c>
      <c r="J79" s="305">
        <f>IF(J$26=0,0,J$26/MAE!J$5*1000)</f>
        <v>8.4890876407066482</v>
      </c>
      <c r="K79" s="305">
        <f>IF(K$26=0,0,K$26/MAE!K$5*1000)</f>
        <v>8.4328280823044643</v>
      </c>
      <c r="L79" s="305">
        <f>IF(L$26=0,0,L$26/MAE!L$5*1000)</f>
        <v>8.4255825923344396</v>
      </c>
      <c r="M79" s="305">
        <f>IF(M$26=0,0,M$26/MAE!M$5*1000)</f>
        <v>8.3040272339486343</v>
      </c>
      <c r="N79" s="305">
        <f>IF(N$26=0,0,N$26/MAE!N$5*1000)</f>
        <v>8.1239901916395034</v>
      </c>
      <c r="O79" s="305">
        <f>IF(O$26=0,0,O$26/MAE!O$5*1000)</f>
        <v>8.1416102218129378</v>
      </c>
      <c r="P79" s="305">
        <f>IF(P$26=0,0,P$26/MAE!P$5*1000)</f>
        <v>7.7996640201558476</v>
      </c>
      <c r="Q79" s="305">
        <f>IF(Q$26=0,0,Q$26/MAE!Q$5*1000)</f>
        <v>7.6669172282956284</v>
      </c>
    </row>
    <row r="80" spans="1:17" x14ac:dyDescent="0.25">
      <c r="A80" s="127" t="s">
        <v>292</v>
      </c>
      <c r="B80" s="305">
        <f>IF(B$34=0,0,B$34/MAE!B$5*1000)</f>
        <v>13.559873016019235</v>
      </c>
      <c r="C80" s="305">
        <f>IF(C$34=0,0,C$34/MAE!C$5*1000)</f>
        <v>13.14458652024808</v>
      </c>
      <c r="D80" s="305">
        <f>IF(D$34=0,0,D$34/MAE!D$5*1000)</f>
        <v>12.134735576148065</v>
      </c>
      <c r="E80" s="305">
        <f>IF(E$34=0,0,E$34/MAE!E$5*1000)</f>
        <v>12.444655105744591</v>
      </c>
      <c r="F80" s="305">
        <f>IF(F$34=0,0,F$34/MAE!F$5*1000)</f>
        <v>11.770986547032111</v>
      </c>
      <c r="G80" s="305">
        <f>IF(G$34=0,0,G$34/MAE!G$5*1000)</f>
        <v>10.929754085155356</v>
      </c>
      <c r="H80" s="305">
        <f>IF(H$34=0,0,H$34/MAE!H$5*1000)</f>
        <v>9.7438099803990443</v>
      </c>
      <c r="I80" s="305">
        <f>IF(I$34=0,0,I$34/MAE!I$5*1000)</f>
        <v>8.4686136167988408</v>
      </c>
      <c r="J80" s="305">
        <f>IF(J$34=0,0,J$34/MAE!J$5*1000)</f>
        <v>8.3049849320036149</v>
      </c>
      <c r="K80" s="305">
        <f>IF(K$34=0,0,K$34/MAE!K$5*1000)</f>
        <v>8.5556712813964531</v>
      </c>
      <c r="L80" s="305">
        <f>IF(L$34=0,0,L$34/MAE!L$5*1000)</f>
        <v>8.4481175405717899</v>
      </c>
      <c r="M80" s="305">
        <f>IF(M$34=0,0,M$34/MAE!M$5*1000)</f>
        <v>6.8168677911562616</v>
      </c>
      <c r="N80" s="305">
        <f>IF(N$34=0,0,N$34/MAE!N$5*1000)</f>
        <v>6.5964813922552006</v>
      </c>
      <c r="O80" s="305">
        <f>IF(O$34=0,0,O$34/MAE!O$5*1000)</f>
        <v>6.2299818863574217</v>
      </c>
      <c r="P80" s="305">
        <f>IF(P$34=0,0,P$34/MAE!P$5*1000)</f>
        <v>5.3370054226712398</v>
      </c>
      <c r="Q80" s="305">
        <f>IF(Q$34=0,0,Q$34/MAE!Q$5*1000)</f>
        <v>5.1297055165442575</v>
      </c>
    </row>
    <row r="81" spans="1:17" x14ac:dyDescent="0.25">
      <c r="A81" s="127" t="s">
        <v>291</v>
      </c>
      <c r="B81" s="305">
        <f>IF(B$45=0,0,B$45/MAE!B$5*1000)</f>
        <v>2.5158796074375944</v>
      </c>
      <c r="C81" s="305">
        <f>IF(C$45=0,0,C$45/MAE!C$5*1000)</f>
        <v>2.501349891439816</v>
      </c>
      <c r="D81" s="305">
        <f>IF(D$45=0,0,D$45/MAE!D$5*1000)</f>
        <v>2.5008308676580064</v>
      </c>
      <c r="E81" s="305">
        <f>IF(E$45=0,0,E$45/MAE!E$5*1000)</f>
        <v>2.4727437089767492</v>
      </c>
      <c r="F81" s="305">
        <f>IF(F$45=0,0,F$45/MAE!F$5*1000)</f>
        <v>2.4734711564677987</v>
      </c>
      <c r="G81" s="305">
        <f>IF(G$45=0,0,G$45/MAE!G$5*1000)</f>
        <v>2.4815131489575388</v>
      </c>
      <c r="H81" s="305">
        <f>IF(H$45=0,0,H$45/MAE!H$5*1000)</f>
        <v>2.4466755973589769</v>
      </c>
      <c r="I81" s="305">
        <f>IF(I$45=0,0,I$45/MAE!I$5*1000)</f>
        <v>2.3774415781793294</v>
      </c>
      <c r="J81" s="305">
        <f>IF(J$45=0,0,J$45/MAE!J$5*1000)</f>
        <v>2.376944539397861</v>
      </c>
      <c r="K81" s="305">
        <f>IF(K$45=0,0,K$45/MAE!K$5*1000)</f>
        <v>2.3611918630452502</v>
      </c>
      <c r="L81" s="305">
        <f>IF(L$45=0,0,L$45/MAE!L$5*1000)</f>
        <v>2.3591631258536432</v>
      </c>
      <c r="M81" s="305">
        <f>IF(M$45=0,0,M$45/MAE!M$5*1000)</f>
        <v>2.3251276255056172</v>
      </c>
      <c r="N81" s="305">
        <f>IF(N$45=0,0,N$45/MAE!N$5*1000)</f>
        <v>2.2747172536590612</v>
      </c>
      <c r="O81" s="305">
        <f>IF(O$45=0,0,O$45/MAE!O$5*1000)</f>
        <v>2.2796508621076219</v>
      </c>
      <c r="P81" s="305">
        <f>IF(P$45=0,0,P$45/MAE!P$5*1000)</f>
        <v>2.1839059256436375</v>
      </c>
      <c r="Q81" s="305">
        <f>IF(Q$45=0,0,Q$45/MAE!Q$5*1000)</f>
        <v>2.1467368239227764</v>
      </c>
    </row>
    <row r="82" spans="1:17" x14ac:dyDescent="0.25">
      <c r="A82" s="72" t="s">
        <v>290</v>
      </c>
      <c r="B82" s="304">
        <f>IF(B$46=0,0,B$46/MAE!B$5*1000)</f>
        <v>1.3916400796098887</v>
      </c>
      <c r="C82" s="304">
        <f>IF(C$46=0,0,C$46/MAE!C$5*1000)</f>
        <v>1.7205785488799603</v>
      </c>
      <c r="D82" s="304">
        <f>IF(D$46=0,0,D$46/MAE!D$5*1000)</f>
        <v>2.7273450087909397</v>
      </c>
      <c r="E82" s="304">
        <f>IF(E$46=0,0,E$46/MAE!E$5*1000)</f>
        <v>2.2505075076029395</v>
      </c>
      <c r="F82" s="304">
        <f>IF(F$46=0,0,F$46/MAE!F$5*1000)</f>
        <v>2.9284991828336642</v>
      </c>
      <c r="G82" s="304">
        <f>IF(G$46=0,0,G$46/MAE!G$5*1000)</f>
        <v>3.8175240572208664</v>
      </c>
      <c r="H82" s="304">
        <f>IF(H$46=0,0,H$46/MAE!H$5*1000)</f>
        <v>4.7964335696200129</v>
      </c>
      <c r="I82" s="304">
        <f>IF(I$46=0,0,I$46/MAE!I$5*1000)</f>
        <v>5.6601820478097435</v>
      </c>
      <c r="J82" s="304">
        <f>IF(J$46=0,0,J$46/MAE!J$5*1000)</f>
        <v>5.8208569021322418</v>
      </c>
      <c r="K82" s="304">
        <f>IF(K$46=0,0,K$46/MAE!K$5*1000)</f>
        <v>5.4765546475581734</v>
      </c>
      <c r="L82" s="304">
        <f>IF(L$46=0,0,L$46/MAE!L$5*1000)</f>
        <v>5.572051893072711</v>
      </c>
      <c r="M82" s="304">
        <f>IF(M$46=0,0,M$46/MAE!M$5*1000)</f>
        <v>7.001033526134262</v>
      </c>
      <c r="N82" s="304">
        <f>IF(N$46=0,0,N$46/MAE!N$5*1000)</f>
        <v>6.9218382866329309</v>
      </c>
      <c r="O82" s="304">
        <f>IF(O$46=0,0,O$46/MAE!O$5*1000)</f>
        <v>7.3176575227392986</v>
      </c>
      <c r="P82" s="304">
        <f>IF(P$46=0,0,P$46/MAE!P$5*1000)</f>
        <v>7.6416355068680915</v>
      </c>
      <c r="Q82" s="304">
        <f>IF(Q$46=0,0,Q$46/MAE!Q$5*1000)</f>
        <v>7.6280447513396652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418.60252609965039</v>
      </c>
      <c r="C5" s="96">
        <v>395.92150413204359</v>
      </c>
      <c r="D5" s="96">
        <v>372.56330460564351</v>
      </c>
      <c r="E5" s="96">
        <v>392.08896256872231</v>
      </c>
      <c r="F5" s="96">
        <v>372.69230652749064</v>
      </c>
      <c r="G5" s="96">
        <v>367.87186554971839</v>
      </c>
      <c r="H5" s="96">
        <v>372.04444118814587</v>
      </c>
      <c r="I5" s="96">
        <v>383.45795553053881</v>
      </c>
      <c r="J5" s="96">
        <v>366.14462938776489</v>
      </c>
      <c r="K5" s="96">
        <v>317.48864707574069</v>
      </c>
      <c r="L5" s="96">
        <v>352.27105941284066</v>
      </c>
      <c r="M5" s="96">
        <v>359.04815395166355</v>
      </c>
      <c r="N5" s="96">
        <v>360.3828090651387</v>
      </c>
      <c r="O5" s="96">
        <v>382.10614348332274</v>
      </c>
      <c r="P5" s="96">
        <v>398.28905093458434</v>
      </c>
      <c r="Q5" s="96">
        <v>415.94360362541858</v>
      </c>
    </row>
    <row r="6" spans="1:17" x14ac:dyDescent="0.25">
      <c r="A6" s="76" t="s">
        <v>83</v>
      </c>
      <c r="B6" s="95">
        <v>7.1938850838059833</v>
      </c>
      <c r="C6" s="95">
        <v>6.7648057832009201</v>
      </c>
      <c r="D6" s="95">
        <v>6.3643813523839849</v>
      </c>
      <c r="E6" s="95">
        <v>6.6227066544095869</v>
      </c>
      <c r="F6" s="95">
        <v>6.2969330288365457</v>
      </c>
      <c r="G6" s="95">
        <v>6.2356962482923199</v>
      </c>
      <c r="H6" s="95">
        <v>6.3129354359762955</v>
      </c>
      <c r="I6" s="95">
        <v>6.5157652475917764</v>
      </c>
      <c r="J6" s="95">
        <v>6.2202743467117401</v>
      </c>
      <c r="K6" s="95">
        <v>5.3579332774347002</v>
      </c>
      <c r="L6" s="95">
        <v>5.9398128272038795</v>
      </c>
      <c r="M6" s="95">
        <v>6.104994800444735</v>
      </c>
      <c r="N6" s="95">
        <v>6.1368101618606685</v>
      </c>
      <c r="O6" s="95">
        <v>6.5208402288833334</v>
      </c>
      <c r="P6" s="95">
        <v>6.8382595825491412</v>
      </c>
      <c r="Q6" s="95">
        <v>7.1710439338090968</v>
      </c>
    </row>
    <row r="7" spans="1:17" x14ac:dyDescent="0.25">
      <c r="A7" s="76" t="s">
        <v>82</v>
      </c>
      <c r="B7" s="95">
        <v>2.4671857143466434</v>
      </c>
      <c r="C7" s="95">
        <v>2.3200304139154908</v>
      </c>
      <c r="D7" s="95">
        <v>2.1827024716592516</v>
      </c>
      <c r="E7" s="95">
        <v>2.2712966717871552</v>
      </c>
      <c r="F7" s="95">
        <v>2.1595706675819986</v>
      </c>
      <c r="G7" s="95">
        <v>2.138569149154717</v>
      </c>
      <c r="H7" s="95">
        <v>2.1650587883721437</v>
      </c>
      <c r="I7" s="95">
        <v>2.234620479701884</v>
      </c>
      <c r="J7" s="95">
        <v>2.1332801162018118</v>
      </c>
      <c r="K7" s="95">
        <v>1.8375351130179238</v>
      </c>
      <c r="L7" s="95">
        <v>2.0370941685125188</v>
      </c>
      <c r="M7" s="95">
        <v>2.0937443095558921</v>
      </c>
      <c r="N7" s="95">
        <v>2.1046555771488178</v>
      </c>
      <c r="O7" s="95">
        <v>2.2363609747469453</v>
      </c>
      <c r="P7" s="95">
        <v>2.3452218316689337</v>
      </c>
      <c r="Q7" s="95">
        <v>2.4593522059829329</v>
      </c>
    </row>
    <row r="8" spans="1:17" x14ac:dyDescent="0.25">
      <c r="A8" s="76" t="s">
        <v>81</v>
      </c>
      <c r="B8" s="95">
        <v>16.587919860381174</v>
      </c>
      <c r="C8" s="95">
        <v>15.598533323166768</v>
      </c>
      <c r="D8" s="95">
        <v>14.675220218891271</v>
      </c>
      <c r="E8" s="95">
        <v>15.270876023507265</v>
      </c>
      <c r="F8" s="95">
        <v>14.519695440181566</v>
      </c>
      <c r="G8" s="95">
        <v>14.378493461509152</v>
      </c>
      <c r="H8" s="95">
        <v>14.556594368106463</v>
      </c>
      <c r="I8" s="95">
        <v>15.024286668049873</v>
      </c>
      <c r="J8" s="95">
        <v>14.342933084253584</v>
      </c>
      <c r="K8" s="95">
        <v>12.354515924006833</v>
      </c>
      <c r="L8" s="95">
        <v>13.696234790449896</v>
      </c>
      <c r="M8" s="95">
        <v>14.077117345922868</v>
      </c>
      <c r="N8" s="95">
        <v>14.150478354522322</v>
      </c>
      <c r="O8" s="95">
        <v>15.035988743072842</v>
      </c>
      <c r="P8" s="95">
        <v>15.767905744721237</v>
      </c>
      <c r="Q8" s="95">
        <v>16.535251912359566</v>
      </c>
    </row>
    <row r="9" spans="1:17" x14ac:dyDescent="0.25">
      <c r="A9" s="76" t="s">
        <v>80</v>
      </c>
      <c r="B9" s="95">
        <v>7.3287848026430096</v>
      </c>
      <c r="C9" s="95">
        <v>6.8916594078432114</v>
      </c>
      <c r="D9" s="95">
        <v>6.4837262188930271</v>
      </c>
      <c r="E9" s="95">
        <v>6.7468956364703487</v>
      </c>
      <c r="F9" s="95">
        <v>6.4150131045160732</v>
      </c>
      <c r="G9" s="95">
        <v>6.3526280119844225</v>
      </c>
      <c r="H9" s="95">
        <v>6.4313155887627991</v>
      </c>
      <c r="I9" s="95">
        <v>6.6379488646037927</v>
      </c>
      <c r="J9" s="95">
        <v>6.3369169189359607</v>
      </c>
      <c r="K9" s="95">
        <v>5.4584052316365455</v>
      </c>
      <c r="L9" s="95">
        <v>6.0511961855700171</v>
      </c>
      <c r="M9" s="95">
        <v>6.2194756508457791</v>
      </c>
      <c r="N9" s="95">
        <v>6.2518876138559429</v>
      </c>
      <c r="O9" s="95">
        <v>6.6431190119344725</v>
      </c>
      <c r="P9" s="95">
        <v>6.9664906126912616</v>
      </c>
      <c r="Q9" s="95">
        <v>7.3055153354466409</v>
      </c>
    </row>
    <row r="10" spans="1:17" x14ac:dyDescent="0.25">
      <c r="A10" s="76" t="s">
        <v>79</v>
      </c>
      <c r="B10" s="95">
        <v>11.699137367485466</v>
      </c>
      <c r="C10" s="95">
        <v>11.001342278900673</v>
      </c>
      <c r="D10" s="95">
        <v>10.350147497937325</v>
      </c>
      <c r="E10" s="95">
        <v>10.770251955916212</v>
      </c>
      <c r="F10" s="95">
        <v>10.240458895298344</v>
      </c>
      <c r="G10" s="95">
        <v>10.140871885055136</v>
      </c>
      <c r="H10" s="95">
        <v>10.266482991757684</v>
      </c>
      <c r="I10" s="95">
        <v>10.596337277816879</v>
      </c>
      <c r="J10" s="95">
        <v>10.115791842358153</v>
      </c>
      <c r="K10" s="95">
        <v>8.7133998789659728</v>
      </c>
      <c r="L10" s="95">
        <v>9.6596881091469662</v>
      </c>
      <c r="M10" s="95">
        <v>9.9283171702265296</v>
      </c>
      <c r="N10" s="95">
        <v>9.9800572632729256</v>
      </c>
      <c r="O10" s="95">
        <v>10.6045905238134</v>
      </c>
      <c r="P10" s="95">
        <v>11.120797354805763</v>
      </c>
      <c r="Q10" s="95">
        <v>11.661991687740528</v>
      </c>
    </row>
    <row r="11" spans="1:17" x14ac:dyDescent="0.25">
      <c r="A11" s="92" t="s">
        <v>125</v>
      </c>
      <c r="B11" s="91">
        <v>1.9116247355849738</v>
      </c>
      <c r="C11" s="91">
        <v>1.7976058716458538</v>
      </c>
      <c r="D11" s="91">
        <v>1.6912014409710705</v>
      </c>
      <c r="E11" s="91">
        <v>1.7598459955374526</v>
      </c>
      <c r="F11" s="91">
        <v>1.6732784574698099</v>
      </c>
      <c r="G11" s="91">
        <v>1.6570060618098559</v>
      </c>
      <c r="H11" s="91">
        <v>1.6775307629988638</v>
      </c>
      <c r="I11" s="91">
        <v>1.7314285498666322</v>
      </c>
      <c r="J11" s="91">
        <v>1.6529080135108141</v>
      </c>
      <c r="K11" s="91">
        <v>1.423758882083676</v>
      </c>
      <c r="L11" s="91">
        <v>1.5783812214054103</v>
      </c>
      <c r="M11" s="91">
        <v>1.62227488140156</v>
      </c>
      <c r="N11" s="91">
        <v>1.6307291493174019</v>
      </c>
      <c r="O11" s="91">
        <v>1.7327771201671798</v>
      </c>
      <c r="P11" s="91">
        <v>1.8171246849325493</v>
      </c>
      <c r="Q11" s="91">
        <v>1.9055551769508572</v>
      </c>
    </row>
    <row r="12" spans="1:17" x14ac:dyDescent="0.25">
      <c r="A12" s="92" t="s">
        <v>26</v>
      </c>
      <c r="B12" s="91">
        <v>3.1811859360847174</v>
      </c>
      <c r="C12" s="91">
        <v>2.9914440899684136</v>
      </c>
      <c r="D12" s="91">
        <v>2.8143736262426242</v>
      </c>
      <c r="E12" s="91">
        <v>2.9286068685262103</v>
      </c>
      <c r="F12" s="91">
        <v>2.7845475092304675</v>
      </c>
      <c r="G12" s="91">
        <v>2.75746817966529</v>
      </c>
      <c r="H12" s="91">
        <v>2.791623884783236</v>
      </c>
      <c r="I12" s="91">
        <v>2.8813166358646187</v>
      </c>
      <c r="J12" s="91">
        <v>2.7506485077016296</v>
      </c>
      <c r="K12" s="91">
        <v>2.3693152990481168</v>
      </c>
      <c r="L12" s="91">
        <v>2.6266264763406109</v>
      </c>
      <c r="M12" s="91">
        <v>2.6996710918782445</v>
      </c>
      <c r="N12" s="91">
        <v>2.7137400656120132</v>
      </c>
      <c r="O12" s="91">
        <v>2.883560827830784</v>
      </c>
      <c r="P12" s="91">
        <v>3.023925870079768</v>
      </c>
      <c r="Q12" s="91">
        <v>3.1710854209544905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6.606326695815774</v>
      </c>
      <c r="C14" s="89">
        <v>6.2122923172864057</v>
      </c>
      <c r="D14" s="89">
        <v>5.8445724307236313</v>
      </c>
      <c r="E14" s="89">
        <v>6.0817990918525489</v>
      </c>
      <c r="F14" s="89">
        <v>5.7826329285980673</v>
      </c>
      <c r="G14" s="89">
        <v>5.7263976435799897</v>
      </c>
      <c r="H14" s="89">
        <v>5.7973283439755843</v>
      </c>
      <c r="I14" s="89">
        <v>5.9835920920856278</v>
      </c>
      <c r="J14" s="89">
        <v>5.7122353211457089</v>
      </c>
      <c r="K14" s="89">
        <v>4.9203256978341789</v>
      </c>
      <c r="L14" s="89">
        <v>5.4546804114009459</v>
      </c>
      <c r="M14" s="89">
        <v>5.6063711969467249</v>
      </c>
      <c r="N14" s="89">
        <v>5.6355880483435099</v>
      </c>
      <c r="O14" s="89">
        <v>5.9882525758154355</v>
      </c>
      <c r="P14" s="89">
        <v>6.279746799793446</v>
      </c>
      <c r="Q14" s="89">
        <v>6.5853510898351812</v>
      </c>
    </row>
    <row r="15" spans="1:17" x14ac:dyDescent="0.25">
      <c r="A15" s="74" t="s">
        <v>295</v>
      </c>
      <c r="B15" s="313">
        <v>68.649975365228073</v>
      </c>
      <c r="C15" s="313">
        <v>64.540443021833823</v>
      </c>
      <c r="D15" s="313">
        <v>60.928549452188484</v>
      </c>
      <c r="E15" s="313">
        <v>63.426940186661028</v>
      </c>
      <c r="F15" s="313">
        <v>60.561694141765756</v>
      </c>
      <c r="G15" s="313">
        <v>59.818078967010472</v>
      </c>
      <c r="H15" s="313">
        <v>60.8387374465905</v>
      </c>
      <c r="I15" s="313">
        <v>62.932529540528463</v>
      </c>
      <c r="J15" s="313">
        <v>60.188056355928197</v>
      </c>
      <c r="K15" s="313">
        <v>51.89216115368427</v>
      </c>
      <c r="L15" s="313">
        <v>57.42385678874497</v>
      </c>
      <c r="M15" s="313">
        <v>58.981920782903288</v>
      </c>
      <c r="N15" s="313">
        <v>59.168114706242818</v>
      </c>
      <c r="O15" s="313">
        <v>63.029542293473554</v>
      </c>
      <c r="P15" s="313">
        <v>66.111259355073742</v>
      </c>
      <c r="Q15" s="313">
        <v>69.058517268770032</v>
      </c>
    </row>
    <row r="16" spans="1:17" x14ac:dyDescent="0.25">
      <c r="A16" s="310" t="s">
        <v>301</v>
      </c>
      <c r="B16" s="309">
        <v>26.473873191875541</v>
      </c>
      <c r="C16" s="309">
        <v>24.879934607898896</v>
      </c>
      <c r="D16" s="309">
        <v>23.615637852784104</v>
      </c>
      <c r="E16" s="309">
        <v>24.599526450334846</v>
      </c>
      <c r="F16" s="309">
        <v>23.644216630092608</v>
      </c>
      <c r="G16" s="309">
        <v>23.259618687738545</v>
      </c>
      <c r="H16" s="309">
        <v>23.8274414834571</v>
      </c>
      <c r="I16" s="309">
        <v>24.73208880251488</v>
      </c>
      <c r="J16" s="309">
        <v>23.720011156851815</v>
      </c>
      <c r="K16" s="309">
        <v>20.479824326705568</v>
      </c>
      <c r="L16" s="309">
        <v>22.600093304577381</v>
      </c>
      <c r="M16" s="309">
        <v>23.189733185833902</v>
      </c>
      <c r="N16" s="309">
        <v>23.18940092504225</v>
      </c>
      <c r="O16" s="309">
        <v>24.799348101382364</v>
      </c>
      <c r="P16" s="309">
        <v>26.020108122934055</v>
      </c>
      <c r="Q16" s="309">
        <v>27.016327531438222</v>
      </c>
    </row>
    <row r="17" spans="1:17" x14ac:dyDescent="0.25">
      <c r="A17" s="154" t="s">
        <v>33</v>
      </c>
      <c r="B17" s="83">
        <v>4.2564015298482278</v>
      </c>
      <c r="C17" s="83">
        <v>4.0948004984062818</v>
      </c>
      <c r="D17" s="83">
        <v>3.2280266382967415</v>
      </c>
      <c r="E17" s="83">
        <v>3.1556793435561454</v>
      </c>
      <c r="F17" s="83">
        <v>1.8856416154236026</v>
      </c>
      <c r="G17" s="83">
        <v>2.5822327932570466</v>
      </c>
      <c r="H17" s="83">
        <v>1.3360090859461682</v>
      </c>
      <c r="I17" s="83">
        <v>0.94258793107348016</v>
      </c>
      <c r="J17" s="83">
        <v>0.3489227022696158</v>
      </c>
      <c r="K17" s="83">
        <v>6.6240634740012197E-2</v>
      </c>
      <c r="L17" s="83">
        <v>0.55766099350426901</v>
      </c>
      <c r="M17" s="83">
        <v>0.76090456637726067</v>
      </c>
      <c r="N17" s="83">
        <v>1.4386725779505614</v>
      </c>
      <c r="O17" s="83">
        <v>0.64125095312508429</v>
      </c>
      <c r="P17" s="83">
        <v>0.70908489113556372</v>
      </c>
      <c r="Q17" s="83">
        <v>2.2412549944856304</v>
      </c>
    </row>
    <row r="18" spans="1:17" x14ac:dyDescent="0.25">
      <c r="A18" s="154" t="s">
        <v>30</v>
      </c>
      <c r="B18" s="83">
        <v>2.2550757247546991</v>
      </c>
      <c r="C18" s="83">
        <v>1.0685534354057611</v>
      </c>
      <c r="D18" s="83">
        <v>1.0684864417986957</v>
      </c>
      <c r="E18" s="83">
        <v>1.0670125824432526</v>
      </c>
      <c r="F18" s="83">
        <v>1.1852811513810861</v>
      </c>
      <c r="G18" s="83">
        <v>1.0684670337460724</v>
      </c>
      <c r="H18" s="83">
        <v>1.0824221098797506</v>
      </c>
      <c r="I18" s="83">
        <v>0.9937187156764109</v>
      </c>
      <c r="J18" s="83">
        <v>0.99449995796965951</v>
      </c>
      <c r="K18" s="83">
        <v>0.86664417328561905</v>
      </c>
      <c r="L18" s="83">
        <v>1.1179589070615972</v>
      </c>
      <c r="M18" s="83">
        <v>1.398088501795852</v>
      </c>
      <c r="N18" s="83">
        <v>1.0408447921989072</v>
      </c>
      <c r="O18" s="83">
        <v>1.1709516804364981</v>
      </c>
      <c r="P18" s="83">
        <v>1.2297155713338921</v>
      </c>
      <c r="Q18" s="83">
        <v>1.1166154072891916</v>
      </c>
    </row>
    <row r="19" spans="1:17" x14ac:dyDescent="0.25">
      <c r="A19" s="154" t="s">
        <v>125</v>
      </c>
      <c r="B19" s="83">
        <v>3.3475723668044797</v>
      </c>
      <c r="C19" s="83">
        <v>4.1472730188369855</v>
      </c>
      <c r="D19" s="83">
        <v>2.8415051122519048</v>
      </c>
      <c r="E19" s="83">
        <v>3.154263079185772</v>
      </c>
      <c r="F19" s="83">
        <v>2.5053158407109266</v>
      </c>
      <c r="G19" s="83">
        <v>2.6275161063558596</v>
      </c>
      <c r="H19" s="83">
        <v>2.4372729701434972</v>
      </c>
      <c r="I19" s="83">
        <v>2.0563341589637041</v>
      </c>
      <c r="J19" s="83">
        <v>1.9593914606716412</v>
      </c>
      <c r="K19" s="83">
        <v>1.6730382207538095</v>
      </c>
      <c r="L19" s="83">
        <v>1.7594904244256808</v>
      </c>
      <c r="M19" s="83">
        <v>1.5612618760416019</v>
      </c>
      <c r="N19" s="83">
        <v>1.7264099438877039</v>
      </c>
      <c r="O19" s="83">
        <v>2.0717831141739653</v>
      </c>
      <c r="P19" s="83">
        <v>1.9178774928294879</v>
      </c>
      <c r="Q19" s="83">
        <v>1.8027925098343189</v>
      </c>
    </row>
    <row r="20" spans="1:17" x14ac:dyDescent="0.25">
      <c r="A20" s="154" t="s">
        <v>29</v>
      </c>
      <c r="B20" s="83">
        <v>1.5625710292717511E-2</v>
      </c>
      <c r="C20" s="83">
        <v>1.8912924005877893E-2</v>
      </c>
      <c r="D20" s="83">
        <v>1.760153911905445E-2</v>
      </c>
      <c r="E20" s="83">
        <v>3.67008581993543E-2</v>
      </c>
      <c r="F20" s="83">
        <v>1.3546879555691107E-2</v>
      </c>
      <c r="G20" s="83">
        <v>5.8246900730020749E-2</v>
      </c>
      <c r="H20" s="83">
        <v>3.5032285198028867E-2</v>
      </c>
      <c r="I20" s="83">
        <v>1.8068412155805437E-2</v>
      </c>
      <c r="J20" s="83">
        <v>4.5201802881735054E-3</v>
      </c>
      <c r="K20" s="83">
        <v>0</v>
      </c>
      <c r="L20" s="83">
        <v>7.4756434934171081E-3</v>
      </c>
      <c r="M20" s="83">
        <v>1.3156386560454487E-2</v>
      </c>
      <c r="N20" s="83">
        <v>2.9705484609565687E-2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16.599197860175419</v>
      </c>
      <c r="C21" s="83">
        <v>15.550394731243989</v>
      </c>
      <c r="D21" s="83">
        <v>16.460018121317706</v>
      </c>
      <c r="E21" s="83">
        <v>17.185870586950323</v>
      </c>
      <c r="F21" s="83">
        <v>18.054431143021301</v>
      </c>
      <c r="G21" s="83">
        <v>16.923155853649543</v>
      </c>
      <c r="H21" s="83">
        <v>18.936705032289655</v>
      </c>
      <c r="I21" s="83">
        <v>20.721379584645479</v>
      </c>
      <c r="J21" s="83">
        <v>20.412676855652723</v>
      </c>
      <c r="K21" s="83">
        <v>17.873901297926128</v>
      </c>
      <c r="L21" s="83">
        <v>19.157507336092419</v>
      </c>
      <c r="M21" s="83">
        <v>19.456321855058732</v>
      </c>
      <c r="N21" s="83">
        <v>18.953768126395513</v>
      </c>
      <c r="O21" s="83">
        <v>20.915362353646817</v>
      </c>
      <c r="P21" s="83">
        <v>22.163430167635113</v>
      </c>
      <c r="Q21" s="83">
        <v>21.855664619829081</v>
      </c>
    </row>
    <row r="22" spans="1:17" x14ac:dyDescent="0.25">
      <c r="A22" s="152" t="s">
        <v>300</v>
      </c>
      <c r="B22" s="264">
        <v>42.176102173352525</v>
      </c>
      <c r="C22" s="264">
        <v>39.66050841393492</v>
      </c>
      <c r="D22" s="264">
        <v>37.31291159940438</v>
      </c>
      <c r="E22" s="264">
        <v>38.827413736326179</v>
      </c>
      <c r="F22" s="264">
        <v>36.917477511673148</v>
      </c>
      <c r="G22" s="264">
        <v>36.558460279271927</v>
      </c>
      <c r="H22" s="264">
        <v>37.011295963133399</v>
      </c>
      <c r="I22" s="264">
        <v>38.200440738013583</v>
      </c>
      <c r="J22" s="264">
        <v>36.468045199076379</v>
      </c>
      <c r="K22" s="264">
        <v>31.412336826978699</v>
      </c>
      <c r="L22" s="264">
        <v>34.823763484167593</v>
      </c>
      <c r="M22" s="264">
        <v>35.792187597069386</v>
      </c>
      <c r="N22" s="264">
        <v>35.978713781200568</v>
      </c>
      <c r="O22" s="264">
        <v>38.23019419209119</v>
      </c>
      <c r="P22" s="264">
        <v>40.09115123213968</v>
      </c>
      <c r="Q22" s="264">
        <v>42.042189737331803</v>
      </c>
    </row>
    <row r="23" spans="1:17" x14ac:dyDescent="0.25">
      <c r="A23" s="74" t="s">
        <v>294</v>
      </c>
      <c r="B23" s="313">
        <v>27.1013746168436</v>
      </c>
      <c r="C23" s="313">
        <v>25.484913034463304</v>
      </c>
      <c r="D23" s="313">
        <v>23.976402350891924</v>
      </c>
      <c r="E23" s="313">
        <v>24.949585923001639</v>
      </c>
      <c r="F23" s="313">
        <v>23.722305675390103</v>
      </c>
      <c r="G23" s="313">
        <v>23.491609617484698</v>
      </c>
      <c r="H23" s="313">
        <v>23.782591213122956</v>
      </c>
      <c r="I23" s="313">
        <v>24.546707771007522</v>
      </c>
      <c r="J23" s="313">
        <v>23.433511006348944</v>
      </c>
      <c r="K23" s="313">
        <v>20.184831316069243</v>
      </c>
      <c r="L23" s="313">
        <v>22.376934119556307</v>
      </c>
      <c r="M23" s="313">
        <v>22.999220753912915</v>
      </c>
      <c r="N23" s="313">
        <v>23.119078107520696</v>
      </c>
      <c r="O23" s="313">
        <v>24.565826643154313</v>
      </c>
      <c r="P23" s="313">
        <v>25.761634014848134</v>
      </c>
      <c r="Q23" s="313">
        <v>27.015325624465532</v>
      </c>
    </row>
    <row r="24" spans="1:17" x14ac:dyDescent="0.25">
      <c r="A24" s="310" t="s">
        <v>299</v>
      </c>
      <c r="B24" s="312">
        <v>19.169264972889373</v>
      </c>
      <c r="C24" s="312">
        <v>18.025914097547211</v>
      </c>
      <c r="D24" s="312">
        <v>16.958918735996726</v>
      </c>
      <c r="E24" s="312">
        <v>17.647268091879205</v>
      </c>
      <c r="F24" s="312">
        <v>16.779191819178365</v>
      </c>
      <c r="G24" s="312">
        <v>16.616016558708687</v>
      </c>
      <c r="H24" s="312">
        <v>16.821832809282089</v>
      </c>
      <c r="I24" s="312">
        <v>17.362305496566293</v>
      </c>
      <c r="J24" s="312">
        <v>16.57492241912486</v>
      </c>
      <c r="K24" s="312">
        <v>14.277075808927023</v>
      </c>
      <c r="L24" s="312">
        <v>15.827587547978849</v>
      </c>
      <c r="M24" s="312">
        <v>16.267741508865232</v>
      </c>
      <c r="N24" s="312">
        <v>16.352518661417076</v>
      </c>
      <c r="O24" s="312">
        <v>17.375828601255488</v>
      </c>
      <c r="P24" s="312">
        <v>18.221643571477948</v>
      </c>
      <c r="Q24" s="312">
        <v>19.108401051451228</v>
      </c>
    </row>
    <row r="25" spans="1:17" x14ac:dyDescent="0.25">
      <c r="A25" s="149" t="s">
        <v>298</v>
      </c>
      <c r="B25" s="148">
        <v>7.9321096439542274</v>
      </c>
      <c r="C25" s="148">
        <v>7.4589989369160916</v>
      </c>
      <c r="D25" s="148">
        <v>7.0174836148951973</v>
      </c>
      <c r="E25" s="148">
        <v>7.3023178311224326</v>
      </c>
      <c r="F25" s="148">
        <v>6.94311385621174</v>
      </c>
      <c r="G25" s="148">
        <v>6.8755930587760119</v>
      </c>
      <c r="H25" s="148">
        <v>6.9607584038408667</v>
      </c>
      <c r="I25" s="148">
        <v>7.1844022744412293</v>
      </c>
      <c r="J25" s="148">
        <v>6.8585885872240837</v>
      </c>
      <c r="K25" s="148">
        <v>5.9077555071422196</v>
      </c>
      <c r="L25" s="148">
        <v>6.5493465715774564</v>
      </c>
      <c r="M25" s="148">
        <v>6.7314792450476846</v>
      </c>
      <c r="N25" s="148">
        <v>6.7665594461036198</v>
      </c>
      <c r="O25" s="148">
        <v>7.189998041898825</v>
      </c>
      <c r="P25" s="148">
        <v>7.5399904433701863</v>
      </c>
      <c r="Q25" s="148">
        <v>7.9069245730143045</v>
      </c>
    </row>
    <row r="26" spans="1:17" x14ac:dyDescent="0.25">
      <c r="A26" s="127" t="s">
        <v>293</v>
      </c>
      <c r="B26" s="311">
        <v>74.552552661088257</v>
      </c>
      <c r="C26" s="311">
        <v>70.069168371123865</v>
      </c>
      <c r="D26" s="311">
        <v>66.434739318371086</v>
      </c>
      <c r="E26" s="311">
        <v>69.193685447539309</v>
      </c>
      <c r="F26" s="311">
        <v>66.417260694243424</v>
      </c>
      <c r="G26" s="311">
        <v>65.390559403916001</v>
      </c>
      <c r="H26" s="311">
        <v>66.889233473801582</v>
      </c>
      <c r="I26" s="311">
        <v>69.38079668682272</v>
      </c>
      <c r="J26" s="311">
        <v>66.50403986696287</v>
      </c>
      <c r="K26" s="311">
        <v>57.403028613810974</v>
      </c>
      <c r="L26" s="311">
        <v>63.381336028578026</v>
      </c>
      <c r="M26" s="311">
        <v>65.048263988453499</v>
      </c>
      <c r="N26" s="311">
        <v>65.088882147365894</v>
      </c>
      <c r="O26" s="311">
        <v>69.553010358685313</v>
      </c>
      <c r="P26" s="311">
        <v>72.972138848865214</v>
      </c>
      <c r="Q26" s="311">
        <v>75.858420836389158</v>
      </c>
    </row>
    <row r="27" spans="1:17" x14ac:dyDescent="0.25">
      <c r="A27" s="310" t="s">
        <v>297</v>
      </c>
      <c r="B27" s="309">
        <v>65.183255777016257</v>
      </c>
      <c r="C27" s="309">
        <v>61.258703231977677</v>
      </c>
      <c r="D27" s="309">
        <v>58.145785897615362</v>
      </c>
      <c r="E27" s="309">
        <v>60.568289837459076</v>
      </c>
      <c r="F27" s="309">
        <v>58.216151791475767</v>
      </c>
      <c r="G27" s="309">
        <v>57.269205121977031</v>
      </c>
      <c r="H27" s="309">
        <v>58.667283078348824</v>
      </c>
      <c r="I27" s="309">
        <v>60.894681281805873</v>
      </c>
      <c r="J27" s="309">
        <v>58.402771028805965</v>
      </c>
      <c r="K27" s="309">
        <v>50.424870500840917</v>
      </c>
      <c r="L27" s="309">
        <v>55.645339530778948</v>
      </c>
      <c r="M27" s="309">
        <v>57.097134926099805</v>
      </c>
      <c r="N27" s="309">
        <v>57.096316842549619</v>
      </c>
      <c r="O27" s="309">
        <v>61.06028531147274</v>
      </c>
      <c r="P27" s="309">
        <v>64.06600767595009</v>
      </c>
      <c r="Q27" s="309">
        <v>66.518872205590768</v>
      </c>
    </row>
    <row r="28" spans="1:17" x14ac:dyDescent="0.25">
      <c r="A28" s="154" t="s">
        <v>33</v>
      </c>
      <c r="B28" s="83">
        <v>10.479996923718915</v>
      </c>
      <c r="C28" s="83">
        <v>10.08210722733922</v>
      </c>
      <c r="D28" s="83">
        <v>7.9479600319189965</v>
      </c>
      <c r="E28" s="83">
        <v>7.7698284761896117</v>
      </c>
      <c r="F28" s="83">
        <v>4.6427758730695601</v>
      </c>
      <c r="G28" s="83">
        <v>6.3579038631312841</v>
      </c>
      <c r="H28" s="83">
        <v>3.2894854990984892</v>
      </c>
      <c r="I28" s="83">
        <v>2.3208145539635874</v>
      </c>
      <c r="J28" s="83">
        <v>0.85910805659626199</v>
      </c>
      <c r="K28" s="83">
        <v>0.16309590235610819</v>
      </c>
      <c r="L28" s="83">
        <v>1.3730578413289802</v>
      </c>
      <c r="M28" s="83">
        <v>1.8734786788693112</v>
      </c>
      <c r="N28" s="83">
        <v>3.5422607771918218</v>
      </c>
      <c r="O28" s="83">
        <v>1.5788707829738842</v>
      </c>
      <c r="P28" s="83">
        <v>1.7458896736232601</v>
      </c>
      <c r="Q28" s="83">
        <v>5.5183575334154638</v>
      </c>
    </row>
    <row r="29" spans="1:17" x14ac:dyDescent="0.25">
      <c r="A29" s="154" t="s">
        <v>30</v>
      </c>
      <c r="B29" s="83">
        <v>5.5523865623234911</v>
      </c>
      <c r="C29" s="83">
        <v>2.630963417655046</v>
      </c>
      <c r="D29" s="83">
        <v>2.6307984678045604</v>
      </c>
      <c r="E29" s="83">
        <v>2.6271695710938756</v>
      </c>
      <c r="F29" s="83">
        <v>2.9183672482747935</v>
      </c>
      <c r="G29" s="83">
        <v>2.6307506818214095</v>
      </c>
      <c r="H29" s="83">
        <v>2.6651104934899363</v>
      </c>
      <c r="I29" s="83">
        <v>2.4467073912789505</v>
      </c>
      <c r="J29" s="83">
        <v>2.4486309449598043</v>
      </c>
      <c r="K29" s="83">
        <v>2.1338278840239164</v>
      </c>
      <c r="L29" s="83">
        <v>2.7526082360156163</v>
      </c>
      <c r="M29" s="83">
        <v>3.4423357606559684</v>
      </c>
      <c r="N29" s="83">
        <v>2.5627399444860059</v>
      </c>
      <c r="O29" s="83">
        <v>2.883085611811528</v>
      </c>
      <c r="P29" s="83">
        <v>3.0277724773508288</v>
      </c>
      <c r="Q29" s="83">
        <v>2.7493003071505666</v>
      </c>
    </row>
    <row r="30" spans="1:17" x14ac:dyDescent="0.25">
      <c r="A30" s="154" t="s">
        <v>125</v>
      </c>
      <c r="B30" s="83">
        <v>8.2423022969095552</v>
      </c>
      <c r="C30" s="83">
        <v>10.211303650382787</v>
      </c>
      <c r="D30" s="83">
        <v>6.9962771665936758</v>
      </c>
      <c r="E30" s="83">
        <v>7.7663413882960919</v>
      </c>
      <c r="F30" s="83">
        <v>6.1685210193341389</v>
      </c>
      <c r="G30" s="83">
        <v>6.4693992139912586</v>
      </c>
      <c r="H30" s="83">
        <v>6.0009877005842336</v>
      </c>
      <c r="I30" s="83">
        <v>5.063050445066013</v>
      </c>
      <c r="J30" s="83">
        <v>4.8243607507894408</v>
      </c>
      <c r="K30" s="83">
        <v>4.1193095350168436</v>
      </c>
      <c r="L30" s="83">
        <v>4.3321698166835159</v>
      </c>
      <c r="M30" s="83">
        <v>3.844096837033852</v>
      </c>
      <c r="N30" s="83">
        <v>4.2507199506776834</v>
      </c>
      <c r="O30" s="83">
        <v>5.1010884454620902</v>
      </c>
      <c r="P30" s="83">
        <v>4.7221461800478801</v>
      </c>
      <c r="Q30" s="83">
        <v>4.4387870422179958</v>
      </c>
    </row>
    <row r="31" spans="1:17" x14ac:dyDescent="0.25">
      <c r="A31" s="154" t="s">
        <v>29</v>
      </c>
      <c r="B31" s="83">
        <v>3.8473201987699136E-2</v>
      </c>
      <c r="C31" s="83">
        <v>4.6566890837293158E-2</v>
      </c>
      <c r="D31" s="83">
        <v>4.3338034376419927E-2</v>
      </c>
      <c r="E31" s="83">
        <v>9.0363862133277767E-2</v>
      </c>
      <c r="F31" s="83">
        <v>3.3354761075535977E-2</v>
      </c>
      <c r="G31" s="83">
        <v>0.14341394630796145</v>
      </c>
      <c r="H31" s="83">
        <v>8.6255546740976213E-2</v>
      </c>
      <c r="I31" s="83">
        <v>4.448755656191071E-2</v>
      </c>
      <c r="J31" s="83">
        <v>1.1129465860426563E-2</v>
      </c>
      <c r="K31" s="83">
        <v>0</v>
      </c>
      <c r="L31" s="83">
        <v>1.8406327566709676E-2</v>
      </c>
      <c r="M31" s="83">
        <v>3.2393299765996551E-2</v>
      </c>
      <c r="N31" s="83">
        <v>7.3140042155968421E-2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40.870096792076602</v>
      </c>
      <c r="C32" s="83">
        <v>38.28776204576333</v>
      </c>
      <c r="D32" s="83">
        <v>40.527412196921709</v>
      </c>
      <c r="E32" s="83">
        <v>42.314586539746223</v>
      </c>
      <c r="F32" s="83">
        <v>44.453132889721736</v>
      </c>
      <c r="G32" s="83">
        <v>41.667737416725117</v>
      </c>
      <c r="H32" s="83">
        <v>46.625443838435189</v>
      </c>
      <c r="I32" s="83">
        <v>51.019621334935415</v>
      </c>
      <c r="J32" s="83">
        <v>50.259541810600034</v>
      </c>
      <c r="K32" s="83">
        <v>44.008637179444051</v>
      </c>
      <c r="L32" s="83">
        <v>47.169097309184124</v>
      </c>
      <c r="M32" s="83">
        <v>47.904830349774677</v>
      </c>
      <c r="N32" s="83">
        <v>46.66745612803814</v>
      </c>
      <c r="O32" s="83">
        <v>51.49724047122524</v>
      </c>
      <c r="P32" s="83">
        <v>54.570199344928128</v>
      </c>
      <c r="Q32" s="83">
        <v>53.812427322806741</v>
      </c>
    </row>
    <row r="33" spans="1:17" x14ac:dyDescent="0.25">
      <c r="A33" s="152" t="s">
        <v>296</v>
      </c>
      <c r="B33" s="264">
        <v>9.3692968840719999</v>
      </c>
      <c r="C33" s="264">
        <v>8.8104651391461903</v>
      </c>
      <c r="D33" s="264">
        <v>8.2889534207557265</v>
      </c>
      <c r="E33" s="264">
        <v>8.6253956100802274</v>
      </c>
      <c r="F33" s="264">
        <v>8.2011089027676558</v>
      </c>
      <c r="G33" s="264">
        <v>8.1213542819389772</v>
      </c>
      <c r="H33" s="264">
        <v>8.2219503954527546</v>
      </c>
      <c r="I33" s="264">
        <v>8.4861154050168395</v>
      </c>
      <c r="J33" s="264">
        <v>8.1012688381568978</v>
      </c>
      <c r="K33" s="264">
        <v>6.9781581129700534</v>
      </c>
      <c r="L33" s="264">
        <v>7.7359964977990758</v>
      </c>
      <c r="M33" s="264">
        <v>7.9511290623536928</v>
      </c>
      <c r="N33" s="264">
        <v>7.9925653048162673</v>
      </c>
      <c r="O33" s="264">
        <v>8.4927250472125735</v>
      </c>
      <c r="P33" s="264">
        <v>8.9061311729151278</v>
      </c>
      <c r="Q33" s="264">
        <v>9.3395486307983884</v>
      </c>
    </row>
    <row r="34" spans="1:17" x14ac:dyDescent="0.25">
      <c r="A34" s="86" t="s">
        <v>292</v>
      </c>
      <c r="B34" s="85">
        <v>158.64175231230692</v>
      </c>
      <c r="C34" s="85">
        <v>148.10972110049872</v>
      </c>
      <c r="D34" s="85">
        <v>129.1139983519983</v>
      </c>
      <c r="E34" s="85">
        <v>143.13946372312333</v>
      </c>
      <c r="F34" s="85">
        <v>128.65853396070744</v>
      </c>
      <c r="G34" s="85">
        <v>118.48213384278625</v>
      </c>
      <c r="H34" s="85">
        <v>108.63481230122062</v>
      </c>
      <c r="I34" s="85">
        <v>100.8602282753978</v>
      </c>
      <c r="J34" s="85">
        <v>94.399599584362349</v>
      </c>
      <c r="K34" s="85">
        <v>85.844050381205335</v>
      </c>
      <c r="L34" s="85">
        <v>94.885698521439892</v>
      </c>
      <c r="M34" s="85">
        <v>79.819514134792811</v>
      </c>
      <c r="N34" s="85">
        <v>79.386207592635728</v>
      </c>
      <c r="O34" s="85">
        <v>78.902121625670901</v>
      </c>
      <c r="P34" s="85">
        <v>72.886473043317324</v>
      </c>
      <c r="Q34" s="85">
        <v>74.185390478066395</v>
      </c>
    </row>
    <row r="35" spans="1:17" x14ac:dyDescent="0.25">
      <c r="A35" s="150" t="s">
        <v>33</v>
      </c>
      <c r="B35" s="87">
        <v>93.961583594743999</v>
      </c>
      <c r="C35" s="87">
        <v>77.354104460881715</v>
      </c>
      <c r="D35" s="87">
        <v>65.895118619894888</v>
      </c>
      <c r="E35" s="87">
        <v>58.081223138682034</v>
      </c>
      <c r="F35" s="87">
        <v>50.306718691959546</v>
      </c>
      <c r="G35" s="87">
        <v>45.004651720915923</v>
      </c>
      <c r="H35" s="87">
        <v>40.407887066296105</v>
      </c>
      <c r="I35" s="87">
        <v>36.480780081871401</v>
      </c>
      <c r="J35" s="87">
        <v>34.147846350111251</v>
      </c>
      <c r="K35" s="87">
        <v>26.079448843740863</v>
      </c>
      <c r="L35" s="87">
        <v>25.412782657440165</v>
      </c>
      <c r="M35" s="87">
        <v>21.411377236794351</v>
      </c>
      <c r="N35" s="87">
        <v>16.729891336204759</v>
      </c>
      <c r="O35" s="87">
        <v>20.668595449267244</v>
      </c>
      <c r="P35" s="87">
        <v>16.315875281076298</v>
      </c>
      <c r="Q35" s="87">
        <v>19.176953202588329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3.6123548619751503E-15</v>
      </c>
      <c r="D38" s="87">
        <v>0</v>
      </c>
      <c r="E38" s="87">
        <v>1.3708418409099012E-15</v>
      </c>
      <c r="F38" s="87">
        <v>0</v>
      </c>
      <c r="G38" s="87">
        <v>0</v>
      </c>
      <c r="H38" s="87">
        <v>1.0562975140486597E-15</v>
      </c>
      <c r="I38" s="87">
        <v>0</v>
      </c>
      <c r="J38" s="87">
        <v>8.6412945080478673E-16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29</v>
      </c>
      <c r="B39" s="87">
        <v>0.4022207647235983</v>
      </c>
      <c r="C39" s="87">
        <v>0.4085037116899165</v>
      </c>
      <c r="D39" s="87">
        <v>0.41467816704819999</v>
      </c>
      <c r="E39" s="87">
        <v>0.77005172915232811</v>
      </c>
      <c r="F39" s="87">
        <v>0.43386847382750049</v>
      </c>
      <c r="G39" s="87">
        <v>1.1504299590626101</v>
      </c>
      <c r="H39" s="87">
        <v>1.3017417720141049</v>
      </c>
      <c r="I39" s="87">
        <v>0.909624516997809</v>
      </c>
      <c r="J39" s="87">
        <v>0.97711123790225463</v>
      </c>
      <c r="K39" s="87">
        <v>0</v>
      </c>
      <c r="L39" s="87">
        <v>0.46533430534408748</v>
      </c>
      <c r="M39" s="87">
        <v>0.44863150588039302</v>
      </c>
      <c r="N39" s="87">
        <v>0.37818704961724503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1.6203386261707531</v>
      </c>
      <c r="C40" s="87">
        <v>1.6074545760737369</v>
      </c>
      <c r="D40" s="87">
        <v>1.0985214014310727</v>
      </c>
      <c r="E40" s="87">
        <v>1.0706416520324926</v>
      </c>
      <c r="F40" s="87">
        <v>1.034708661238722</v>
      </c>
      <c r="G40" s="87">
        <v>1.0716156465762801</v>
      </c>
      <c r="H40" s="87">
        <v>1.5765658262284377</v>
      </c>
      <c r="I40" s="87">
        <v>0.50852379406569459</v>
      </c>
      <c r="J40" s="87">
        <v>0.40129168407019911</v>
      </c>
      <c r="K40" s="87">
        <v>0.5786823375120892</v>
      </c>
      <c r="L40" s="87">
        <v>0.95777936279276354</v>
      </c>
      <c r="M40" s="87">
        <v>0.98000147547009742</v>
      </c>
      <c r="N40" s="87">
        <v>6.5807355139446955</v>
      </c>
      <c r="O40" s="87">
        <v>4.0259978242777708</v>
      </c>
      <c r="P40" s="87">
        <v>11.405915060213163</v>
      </c>
      <c r="Q40" s="87">
        <v>11.206793030684073</v>
      </c>
    </row>
    <row r="41" spans="1:17" x14ac:dyDescent="0.25">
      <c r="A41" s="150" t="s">
        <v>26</v>
      </c>
      <c r="B41" s="87">
        <v>0</v>
      </c>
      <c r="C41" s="87">
        <v>1.2934686833580031E-14</v>
      </c>
      <c r="D41" s="87">
        <v>0</v>
      </c>
      <c r="E41" s="87">
        <v>6.9288390694243163E-15</v>
      </c>
      <c r="F41" s="87">
        <v>0</v>
      </c>
      <c r="G41" s="87">
        <v>0</v>
      </c>
      <c r="H41" s="87">
        <v>7.3904119193650701E-15</v>
      </c>
      <c r="I41" s="87">
        <v>0</v>
      </c>
      <c r="J41" s="87">
        <v>7.8542878522163604E-15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25</v>
      </c>
      <c r="B42" s="87">
        <v>5.4333700268988323E-2</v>
      </c>
      <c r="C42" s="87">
        <v>0.2842965864513044</v>
      </c>
      <c r="D42" s="87">
        <v>0.22743385739730021</v>
      </c>
      <c r="E42" s="87">
        <v>1.5917526881358315</v>
      </c>
      <c r="F42" s="87">
        <v>6.0873484785099237</v>
      </c>
      <c r="G42" s="87">
        <v>1.6706042785101938</v>
      </c>
      <c r="H42" s="87">
        <v>0.8656324863718754</v>
      </c>
      <c r="I42" s="87">
        <v>0.83333620555053778</v>
      </c>
      <c r="J42" s="87">
        <v>0.65447687687750067</v>
      </c>
      <c r="K42" s="87">
        <v>0.53605441403709986</v>
      </c>
      <c r="L42" s="87">
        <v>0.41210774980491249</v>
      </c>
      <c r="M42" s="87">
        <v>0.53802767409980612</v>
      </c>
      <c r="N42" s="87">
        <v>0.20837967493466136</v>
      </c>
      <c r="O42" s="87">
        <v>0.20836459691113357</v>
      </c>
      <c r="P42" s="87">
        <v>9.3791375008142927E-2</v>
      </c>
      <c r="Q42" s="87">
        <v>4.7897387346157692E-2</v>
      </c>
    </row>
    <row r="43" spans="1:17" x14ac:dyDescent="0.25">
      <c r="A43" s="150" t="s">
        <v>86</v>
      </c>
      <c r="B43" s="87">
        <v>3.5583596188866369E-2</v>
      </c>
      <c r="C43" s="87">
        <v>4.9664171366024579E-2</v>
      </c>
      <c r="D43" s="87">
        <v>9.9298547208781854E-2</v>
      </c>
      <c r="E43" s="87">
        <v>0.24834568643284555</v>
      </c>
      <c r="F43" s="87">
        <v>0.59605447704155212</v>
      </c>
      <c r="G43" s="87">
        <v>0.6404803274857569</v>
      </c>
      <c r="H43" s="87">
        <v>0.3528826498930096</v>
      </c>
      <c r="I43" s="87">
        <v>0.3118095553129247</v>
      </c>
      <c r="J43" s="87">
        <v>0.46754806225167311</v>
      </c>
      <c r="K43" s="87">
        <v>0.57161274770088577</v>
      </c>
      <c r="L43" s="87">
        <v>0.49640930932649113</v>
      </c>
      <c r="M43" s="87">
        <v>0.19046796987883732</v>
      </c>
      <c r="N43" s="87">
        <v>0.36396705586212252</v>
      </c>
      <c r="O43" s="87">
        <v>0.7799157942462599</v>
      </c>
      <c r="P43" s="87">
        <v>1.296829014920708</v>
      </c>
      <c r="Q43" s="87">
        <v>1.0458749190870513</v>
      </c>
    </row>
    <row r="44" spans="1:17" x14ac:dyDescent="0.25">
      <c r="A44" s="150" t="s">
        <v>22</v>
      </c>
      <c r="B44" s="87">
        <v>62.567692030210722</v>
      </c>
      <c r="C44" s="87">
        <v>68.405697594036013</v>
      </c>
      <c r="D44" s="87">
        <v>61.378947759018082</v>
      </c>
      <c r="E44" s="87">
        <v>81.37744882868779</v>
      </c>
      <c r="F44" s="87">
        <v>70.199835178130201</v>
      </c>
      <c r="G44" s="87">
        <v>68.944351910235483</v>
      </c>
      <c r="H44" s="87">
        <v>64.130102500417081</v>
      </c>
      <c r="I44" s="87">
        <v>61.816154121599432</v>
      </c>
      <c r="J44" s="87">
        <v>57.751325373149456</v>
      </c>
      <c r="K44" s="87">
        <v>58.078252038214394</v>
      </c>
      <c r="L44" s="87">
        <v>67.141285136731469</v>
      </c>
      <c r="M44" s="87">
        <v>56.251008272669324</v>
      </c>
      <c r="N44" s="87">
        <v>55.12504696207224</v>
      </c>
      <c r="O44" s="87">
        <v>53.219247960968495</v>
      </c>
      <c r="P44" s="87">
        <v>43.774062312099005</v>
      </c>
      <c r="Q44" s="87">
        <v>42.707871938360782</v>
      </c>
    </row>
    <row r="45" spans="1:17" x14ac:dyDescent="0.25">
      <c r="A45" s="86" t="s">
        <v>291</v>
      </c>
      <c r="B45" s="85">
        <v>29.49946296652902</v>
      </c>
      <c r="C45" s="85">
        <v>27.739967396270821</v>
      </c>
      <c r="D45" s="85">
        <v>26.097974852580052</v>
      </c>
      <c r="E45" s="85">
        <v>27.157271406757147</v>
      </c>
      <c r="F45" s="85">
        <v>25.821394215071521</v>
      </c>
      <c r="G45" s="85">
        <v>25.57028481885385</v>
      </c>
      <c r="H45" s="85">
        <v>25.887014170254993</v>
      </c>
      <c r="I45" s="85">
        <v>26.718744236353491</v>
      </c>
      <c r="J45" s="85">
        <v>25.507045302340877</v>
      </c>
      <c r="K45" s="85">
        <v>21.970903406646794</v>
      </c>
      <c r="L45" s="85">
        <v>24.356976304591274</v>
      </c>
      <c r="M45" s="85">
        <v>25.034326504878148</v>
      </c>
      <c r="N45" s="85">
        <v>25.164789539097146</v>
      </c>
      <c r="O45" s="85">
        <v>26.739554858280595</v>
      </c>
      <c r="P45" s="85">
        <v>28.041174269661312</v>
      </c>
      <c r="Q45" s="85">
        <v>29.405799855345492</v>
      </c>
    </row>
    <row r="46" spans="1:17" x14ac:dyDescent="0.25">
      <c r="A46" s="86" t="s">
        <v>290</v>
      </c>
      <c r="B46" s="85">
        <v>14.88049534899227</v>
      </c>
      <c r="C46" s="85">
        <v>17.40092000082614</v>
      </c>
      <c r="D46" s="85">
        <v>25.955462519848808</v>
      </c>
      <c r="E46" s="85">
        <v>22.539988939549222</v>
      </c>
      <c r="F46" s="85">
        <v>27.879446703897877</v>
      </c>
      <c r="G46" s="85">
        <v>35.872940143671364</v>
      </c>
      <c r="H46" s="85">
        <v>46.279665410179867</v>
      </c>
      <c r="I46" s="85">
        <v>58.009990482664612</v>
      </c>
      <c r="J46" s="85">
        <v>56.963180963360372</v>
      </c>
      <c r="K46" s="85">
        <v>46.471882779262131</v>
      </c>
      <c r="L46" s="85">
        <v>52.462231569046878</v>
      </c>
      <c r="M46" s="85">
        <v>68.741258509727103</v>
      </c>
      <c r="N46" s="85">
        <v>69.831848001615683</v>
      </c>
      <c r="O46" s="85">
        <v>78.275188221607038</v>
      </c>
      <c r="P46" s="85">
        <v>89.477696276382204</v>
      </c>
      <c r="Q46" s="85">
        <v>95.286994487043231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1</v>
      </c>
      <c r="C50" s="77">
        <f t="shared" si="0"/>
        <v>1.0000000000000002</v>
      </c>
      <c r="D50" s="77">
        <f t="shared" si="0"/>
        <v>0.99999999999999989</v>
      </c>
      <c r="E50" s="77">
        <f t="shared" si="0"/>
        <v>1</v>
      </c>
      <c r="F50" s="77">
        <f t="shared" si="0"/>
        <v>1</v>
      </c>
      <c r="G50" s="77">
        <f t="shared" si="0"/>
        <v>1</v>
      </c>
      <c r="H50" s="77">
        <f t="shared" si="0"/>
        <v>1</v>
      </c>
      <c r="I50" s="77">
        <f t="shared" si="0"/>
        <v>1</v>
      </c>
      <c r="J50" s="77">
        <f t="shared" si="0"/>
        <v>0.99999999999999989</v>
      </c>
      <c r="K50" s="77">
        <f t="shared" si="0"/>
        <v>1</v>
      </c>
      <c r="L50" s="77">
        <f t="shared" si="0"/>
        <v>0.99999999999999989</v>
      </c>
      <c r="M50" s="77">
        <f t="shared" si="0"/>
        <v>0.99999999999999989</v>
      </c>
      <c r="N50" s="77">
        <f t="shared" si="0"/>
        <v>0.99999999999999978</v>
      </c>
      <c r="O50" s="77">
        <f t="shared" si="0"/>
        <v>1</v>
      </c>
      <c r="P50" s="77">
        <f t="shared" si="0"/>
        <v>0.99999999999999989</v>
      </c>
      <c r="Q50" s="77">
        <f t="shared" si="0"/>
        <v>1</v>
      </c>
    </row>
    <row r="51" spans="1:17" x14ac:dyDescent="0.25">
      <c r="A51" s="76" t="s">
        <v>83</v>
      </c>
      <c r="B51" s="75">
        <f t="shared" ref="B51:Q51" si="1">IF(B$6=0,0,B$6/B$5)</f>
        <v>1.7185479387416415E-2</v>
      </c>
      <c r="C51" s="75">
        <f t="shared" si="1"/>
        <v>1.7086229751604481E-2</v>
      </c>
      <c r="D51" s="75">
        <f t="shared" si="1"/>
        <v>1.7082684402106248E-2</v>
      </c>
      <c r="E51" s="75">
        <f t="shared" si="1"/>
        <v>1.689082653850224E-2</v>
      </c>
      <c r="F51" s="75">
        <f t="shared" si="1"/>
        <v>1.689579558941625E-2</v>
      </c>
      <c r="G51" s="75">
        <f t="shared" si="1"/>
        <v>1.6950728860371512E-2</v>
      </c>
      <c r="H51" s="75">
        <f t="shared" si="1"/>
        <v>1.6968229429300336E-2</v>
      </c>
      <c r="I51" s="75">
        <f t="shared" si="1"/>
        <v>1.6992124308848399E-2</v>
      </c>
      <c r="J51" s="75">
        <f t="shared" si="1"/>
        <v>1.6988571857827713E-2</v>
      </c>
      <c r="K51" s="75">
        <f t="shared" si="1"/>
        <v>1.6875983840003266E-2</v>
      </c>
      <c r="L51" s="75">
        <f t="shared" si="1"/>
        <v>1.6861483986519522E-2</v>
      </c>
      <c r="M51" s="75">
        <f t="shared" si="1"/>
        <v>1.7003275837108502E-2</v>
      </c>
      <c r="N51" s="75">
        <f t="shared" si="1"/>
        <v>1.7028587400658862E-2</v>
      </c>
      <c r="O51" s="75">
        <f t="shared" si="1"/>
        <v>1.7065520510711023E-2</v>
      </c>
      <c r="P51" s="75">
        <f t="shared" si="1"/>
        <v>1.716908754208327E-2</v>
      </c>
      <c r="Q51" s="75">
        <f t="shared" si="1"/>
        <v>1.7240423632688049E-2</v>
      </c>
    </row>
    <row r="52" spans="1:17" x14ac:dyDescent="0.25">
      <c r="A52" s="76" t="s">
        <v>82</v>
      </c>
      <c r="B52" s="75">
        <f t="shared" ref="B52:Q52" si="2">IF(B$7=0,0,B$7/B$5)</f>
        <v>5.8938624602550005E-3</v>
      </c>
      <c r="C52" s="75">
        <f t="shared" si="2"/>
        <v>5.859824206824943E-3</v>
      </c>
      <c r="D52" s="75">
        <f t="shared" si="2"/>
        <v>5.8586083081092269E-3</v>
      </c>
      <c r="E52" s="75">
        <f t="shared" si="2"/>
        <v>5.7928095116655063E-3</v>
      </c>
      <c r="F52" s="75">
        <f t="shared" si="2"/>
        <v>5.7945136772569886E-3</v>
      </c>
      <c r="G52" s="75">
        <f t="shared" si="2"/>
        <v>5.8133533695462402E-3</v>
      </c>
      <c r="H52" s="75">
        <f t="shared" si="2"/>
        <v>5.8193552938404372E-3</v>
      </c>
      <c r="I52" s="75">
        <f t="shared" si="2"/>
        <v>5.8275501850265235E-3</v>
      </c>
      <c r="J52" s="75">
        <f t="shared" si="2"/>
        <v>5.8263318508014082E-3</v>
      </c>
      <c r="K52" s="75">
        <f t="shared" si="2"/>
        <v>5.7877191198574037E-3</v>
      </c>
      <c r="L52" s="75">
        <f t="shared" si="2"/>
        <v>5.7827463087882164E-3</v>
      </c>
      <c r="M52" s="75">
        <f t="shared" si="2"/>
        <v>5.8313746680278434E-3</v>
      </c>
      <c r="N52" s="75">
        <f t="shared" si="2"/>
        <v>5.8400554194259699E-3</v>
      </c>
      <c r="O52" s="75">
        <f t="shared" si="2"/>
        <v>5.8527218493794062E-3</v>
      </c>
      <c r="P52" s="75">
        <f t="shared" si="2"/>
        <v>5.888240779318126E-3</v>
      </c>
      <c r="Q52" s="75">
        <f t="shared" si="2"/>
        <v>5.9127059162513837E-3</v>
      </c>
    </row>
    <row r="53" spans="1:17" x14ac:dyDescent="0.25">
      <c r="A53" s="76" t="s">
        <v>81</v>
      </c>
      <c r="B53" s="75">
        <f t="shared" ref="B53:Q53" si="3">IF(B$8=0,0,B$8/B$5)</f>
        <v>3.9626898611768858E-2</v>
      </c>
      <c r="C53" s="75">
        <f t="shared" si="3"/>
        <v>3.9398045219500147E-2</v>
      </c>
      <c r="D53" s="75">
        <f t="shared" si="3"/>
        <v>3.938987022467208E-2</v>
      </c>
      <c r="E53" s="75">
        <f t="shared" si="3"/>
        <v>3.8947477438441548E-2</v>
      </c>
      <c r="F53" s="75">
        <f t="shared" si="3"/>
        <v>3.8958935255376838E-2</v>
      </c>
      <c r="G53" s="75">
        <f t="shared" si="3"/>
        <v>3.9085602374139369E-2</v>
      </c>
      <c r="H53" s="75">
        <f t="shared" si="3"/>
        <v>3.9125955817587599E-2</v>
      </c>
      <c r="I53" s="75">
        <f t="shared" si="3"/>
        <v>3.9181053493238402E-2</v>
      </c>
      <c r="J53" s="75">
        <f t="shared" si="3"/>
        <v>3.9172862123463575E-2</v>
      </c>
      <c r="K53" s="75">
        <f t="shared" si="3"/>
        <v>3.8913252608555535E-2</v>
      </c>
      <c r="L53" s="75">
        <f t="shared" si="3"/>
        <v>3.8879818323079234E-2</v>
      </c>
      <c r="M53" s="75">
        <f t="shared" si="3"/>
        <v>3.9206767089569786E-2</v>
      </c>
      <c r="N53" s="75">
        <f t="shared" si="3"/>
        <v>3.9265131406322554E-2</v>
      </c>
      <c r="O53" s="75">
        <f t="shared" si="3"/>
        <v>3.9350293104431854E-2</v>
      </c>
      <c r="P53" s="75">
        <f t="shared" si="3"/>
        <v>3.9589101703202442E-2</v>
      </c>
      <c r="Q53" s="75">
        <f t="shared" si="3"/>
        <v>3.9753591035506158E-2</v>
      </c>
    </row>
    <row r="54" spans="1:17" x14ac:dyDescent="0.25">
      <c r="A54" s="76" t="s">
        <v>80</v>
      </c>
      <c r="B54" s="75">
        <f t="shared" ref="B54:Q54" si="4">IF(B$9=0,0,B$9/B$5)</f>
        <v>1.7507741462836648E-2</v>
      </c>
      <c r="C54" s="75">
        <f t="shared" si="4"/>
        <v>1.7406630698050634E-2</v>
      </c>
      <c r="D54" s="75">
        <f t="shared" si="4"/>
        <v>1.7403018866165632E-2</v>
      </c>
      <c r="E54" s="75">
        <f t="shared" si="4"/>
        <v>1.7207563284283488E-2</v>
      </c>
      <c r="F54" s="75">
        <f t="shared" si="4"/>
        <v>1.7212625514830389E-2</v>
      </c>
      <c r="G54" s="75">
        <f t="shared" si="4"/>
        <v>1.7268588894373757E-2</v>
      </c>
      <c r="H54" s="75">
        <f t="shared" si="4"/>
        <v>1.7286417633936454E-2</v>
      </c>
      <c r="I54" s="75">
        <f t="shared" si="4"/>
        <v>1.7310760590218455E-2</v>
      </c>
      <c r="J54" s="75">
        <f t="shared" si="4"/>
        <v>1.7307141523643266E-2</v>
      </c>
      <c r="K54" s="75">
        <f t="shared" si="4"/>
        <v>1.7192442255531671E-2</v>
      </c>
      <c r="L54" s="75">
        <f t="shared" si="4"/>
        <v>1.7177670500824128E-2</v>
      </c>
      <c r="M54" s="75">
        <f t="shared" si="4"/>
        <v>1.7322121231914393E-2</v>
      </c>
      <c r="N54" s="75">
        <f t="shared" si="4"/>
        <v>1.7347907437854294E-2</v>
      </c>
      <c r="O54" s="75">
        <f t="shared" si="4"/>
        <v>1.7385533117512977E-2</v>
      </c>
      <c r="P54" s="75">
        <f t="shared" si="4"/>
        <v>1.7491042237652295E-2</v>
      </c>
      <c r="Q54" s="75">
        <f t="shared" si="4"/>
        <v>1.7563716022486749E-2</v>
      </c>
    </row>
    <row r="55" spans="1:17" x14ac:dyDescent="0.25">
      <c r="A55" s="76" t="s">
        <v>79</v>
      </c>
      <c r="B55" s="75">
        <f t="shared" ref="B55:Q55" si="5">IF(B$10=0,0,B$10/B$5)</f>
        <v>2.7948081146314988E-2</v>
      </c>
      <c r="C55" s="75">
        <f t="shared" si="5"/>
        <v>2.7786675298221791E-2</v>
      </c>
      <c r="D55" s="75">
        <f t="shared" si="5"/>
        <v>2.7780909633311597E-2</v>
      </c>
      <c r="E55" s="75">
        <f t="shared" si="5"/>
        <v>2.746889860238921E-2</v>
      </c>
      <c r="F55" s="75">
        <f t="shared" si="5"/>
        <v>2.7476979577905465E-2</v>
      </c>
      <c r="G55" s="75">
        <f t="shared" si="5"/>
        <v>2.7566315434047736E-2</v>
      </c>
      <c r="H55" s="75">
        <f t="shared" si="5"/>
        <v>2.7594775933141386E-2</v>
      </c>
      <c r="I55" s="75">
        <f t="shared" si="5"/>
        <v>2.7633635252543302E-2</v>
      </c>
      <c r="J55" s="75">
        <f t="shared" si="5"/>
        <v>2.762785803870153E-2</v>
      </c>
      <c r="K55" s="75">
        <f t="shared" si="5"/>
        <v>2.7444760495285641E-2</v>
      </c>
      <c r="L55" s="75">
        <f t="shared" si="5"/>
        <v>2.7421179943784107E-2</v>
      </c>
      <c r="M55" s="75">
        <f t="shared" si="5"/>
        <v>2.7651770552100146E-2</v>
      </c>
      <c r="N55" s="75">
        <f t="shared" si="5"/>
        <v>2.769293376995972E-2</v>
      </c>
      <c r="O55" s="75">
        <f t="shared" si="5"/>
        <v>2.7752996659882921E-2</v>
      </c>
      <c r="P55" s="75">
        <f t="shared" si="5"/>
        <v>2.7921423721568136E-2</v>
      </c>
      <c r="Q55" s="75">
        <f t="shared" si="5"/>
        <v>2.8037434849563957E-2</v>
      </c>
    </row>
    <row r="56" spans="1:17" x14ac:dyDescent="0.25">
      <c r="A56" s="74" t="s">
        <v>295</v>
      </c>
      <c r="B56" s="73">
        <f t="shared" ref="B56:Q56" si="6">IF(B$15=0,0,B$15/B$5)</f>
        <v>0.16399799591483022</v>
      </c>
      <c r="C56" s="73">
        <f t="shared" si="6"/>
        <v>0.16301322951205238</v>
      </c>
      <c r="D56" s="73">
        <f t="shared" si="6"/>
        <v>0.16353878307119127</v>
      </c>
      <c r="E56" s="73">
        <f t="shared" si="6"/>
        <v>0.1617667066451636</v>
      </c>
      <c r="F56" s="73">
        <f t="shared" si="6"/>
        <v>0.16249783824635669</v>
      </c>
      <c r="G56" s="73">
        <f t="shared" si="6"/>
        <v>0.16260574555660326</v>
      </c>
      <c r="H56" s="73">
        <f t="shared" si="6"/>
        <v>0.16352545747572092</v>
      </c>
      <c r="I56" s="73">
        <f t="shared" si="6"/>
        <v>0.16411846105385205</v>
      </c>
      <c r="J56" s="73">
        <f t="shared" si="6"/>
        <v>0.16438328333961749</v>
      </c>
      <c r="K56" s="73">
        <f t="shared" si="6"/>
        <v>0.16344572201759636</v>
      </c>
      <c r="L56" s="73">
        <f t="shared" si="6"/>
        <v>0.16301042976524405</v>
      </c>
      <c r="M56" s="73">
        <f t="shared" si="6"/>
        <v>0.16427300943829296</v>
      </c>
      <c r="N56" s="73">
        <f t="shared" si="6"/>
        <v>0.16418129061075237</v>
      </c>
      <c r="O56" s="73">
        <f t="shared" si="6"/>
        <v>0.16495296756783109</v>
      </c>
      <c r="P56" s="73">
        <f t="shared" si="6"/>
        <v>0.16598814152672242</v>
      </c>
      <c r="Q56" s="73">
        <f t="shared" si="6"/>
        <v>0.16602855932113636</v>
      </c>
    </row>
    <row r="57" spans="1:17" x14ac:dyDescent="0.25">
      <c r="A57" s="142" t="s">
        <v>301</v>
      </c>
      <c r="B57" s="199">
        <f t="shared" ref="B57:Q57" si="7">IF(B$16=0,0,B$16/B$5)</f>
        <v>6.3243462571874937E-2</v>
      </c>
      <c r="C57" s="199">
        <f t="shared" si="7"/>
        <v>6.2840574073999275E-2</v>
      </c>
      <c r="D57" s="199">
        <f t="shared" si="7"/>
        <v>6.3386913206015139E-2</v>
      </c>
      <c r="E57" s="199">
        <f t="shared" si="7"/>
        <v>6.2739655534229E-2</v>
      </c>
      <c r="F57" s="199">
        <f t="shared" si="7"/>
        <v>6.3441654726909574E-2</v>
      </c>
      <c r="G57" s="199">
        <f t="shared" si="7"/>
        <v>6.3227500839133824E-2</v>
      </c>
      <c r="H57" s="199">
        <f t="shared" si="7"/>
        <v>6.4044610927024639E-2</v>
      </c>
      <c r="I57" s="199">
        <f t="shared" si="7"/>
        <v>6.4497524293886249E-2</v>
      </c>
      <c r="J57" s="199">
        <f t="shared" si="7"/>
        <v>6.4783173787129819E-2</v>
      </c>
      <c r="K57" s="199">
        <f t="shared" si="7"/>
        <v>6.4505690251720607E-2</v>
      </c>
      <c r="L57" s="199">
        <f t="shared" si="7"/>
        <v>6.4155407322551067E-2</v>
      </c>
      <c r="M57" s="199">
        <f t="shared" si="7"/>
        <v>6.4586693819781604E-2</v>
      </c>
      <c r="N57" s="199">
        <f t="shared" si="7"/>
        <v>6.4346579086825409E-2</v>
      </c>
      <c r="O57" s="199">
        <f t="shared" si="7"/>
        <v>6.4901725670539367E-2</v>
      </c>
      <c r="P57" s="199">
        <f t="shared" si="7"/>
        <v>6.5329709822245757E-2</v>
      </c>
      <c r="Q57" s="199">
        <f t="shared" si="7"/>
        <v>6.4951900440252952E-2</v>
      </c>
    </row>
    <row r="58" spans="1:17" x14ac:dyDescent="0.25">
      <c r="A58" s="142" t="s">
        <v>300</v>
      </c>
      <c r="B58" s="199">
        <f t="shared" ref="B58:Q58" si="8">IF(B$22=0,0,B$22/B$5)</f>
        <v>0.10075453334295527</v>
      </c>
      <c r="C58" s="199">
        <f t="shared" si="8"/>
        <v>0.10017265543805311</v>
      </c>
      <c r="D58" s="199">
        <f t="shared" si="8"/>
        <v>0.10015186986517612</v>
      </c>
      <c r="E58" s="199">
        <f t="shared" si="8"/>
        <v>9.9027051110934572E-2</v>
      </c>
      <c r="F58" s="199">
        <f t="shared" si="8"/>
        <v>9.9056183519447102E-2</v>
      </c>
      <c r="G58" s="199">
        <f t="shared" si="8"/>
        <v>9.9378244717469436E-2</v>
      </c>
      <c r="H58" s="199">
        <f t="shared" si="8"/>
        <v>9.9480846548696281E-2</v>
      </c>
      <c r="I58" s="199">
        <f t="shared" si="8"/>
        <v>9.9620936759965792E-2</v>
      </c>
      <c r="J58" s="199">
        <f t="shared" si="8"/>
        <v>9.9600109552487673E-2</v>
      </c>
      <c r="K58" s="199">
        <f t="shared" si="8"/>
        <v>9.8940031765875749E-2</v>
      </c>
      <c r="L58" s="199">
        <f t="shared" si="8"/>
        <v>9.8855022442692966E-2</v>
      </c>
      <c r="M58" s="199">
        <f t="shared" si="8"/>
        <v>9.9686315618511351E-2</v>
      </c>
      <c r="N58" s="199">
        <f t="shared" si="8"/>
        <v>9.983471152392695E-2</v>
      </c>
      <c r="O58" s="199">
        <f t="shared" si="8"/>
        <v>0.10005124189729174</v>
      </c>
      <c r="P58" s="199">
        <f t="shared" si="8"/>
        <v>0.10065843170447665</v>
      </c>
      <c r="Q58" s="199">
        <f t="shared" si="8"/>
        <v>0.10107665888088338</v>
      </c>
    </row>
    <row r="59" spans="1:17" x14ac:dyDescent="0.25">
      <c r="A59" s="127" t="s">
        <v>294</v>
      </c>
      <c r="B59" s="200">
        <f t="shared" ref="B59:Q59" si="9">IF(B$23=0,0,B$23/B$5)</f>
        <v>6.4742501363673058E-2</v>
      </c>
      <c r="C59" s="200">
        <f t="shared" si="9"/>
        <v>6.4368600261641359E-2</v>
      </c>
      <c r="D59" s="200">
        <f t="shared" si="9"/>
        <v>6.4355243939740209E-2</v>
      </c>
      <c r="E59" s="200">
        <f t="shared" si="9"/>
        <v>6.3632461774867408E-2</v>
      </c>
      <c r="F59" s="200">
        <f t="shared" si="9"/>
        <v>6.3651181577691868E-2</v>
      </c>
      <c r="G59" s="200">
        <f t="shared" si="9"/>
        <v>6.3858130554182796E-2</v>
      </c>
      <c r="H59" s="200">
        <f t="shared" si="9"/>
        <v>6.3924060085864598E-2</v>
      </c>
      <c r="I59" s="200">
        <f t="shared" si="9"/>
        <v>6.4014078771805816E-2</v>
      </c>
      <c r="J59" s="200">
        <f t="shared" si="9"/>
        <v>6.4000695696485879E-2</v>
      </c>
      <c r="K59" s="200">
        <f t="shared" si="9"/>
        <v>6.357654518353191E-2</v>
      </c>
      <c r="L59" s="200">
        <f t="shared" si="9"/>
        <v>6.352192018513754E-2</v>
      </c>
      <c r="M59" s="200">
        <f t="shared" si="9"/>
        <v>6.4056089693777282E-2</v>
      </c>
      <c r="N59" s="200">
        <f t="shared" si="9"/>
        <v>6.4151445424085018E-2</v>
      </c>
      <c r="O59" s="200">
        <f t="shared" si="9"/>
        <v>6.4290582766373408E-2</v>
      </c>
      <c r="P59" s="200">
        <f t="shared" si="9"/>
        <v>6.4680748703481852E-2</v>
      </c>
      <c r="Q59" s="200">
        <f t="shared" si="9"/>
        <v>6.4949491683479299E-2</v>
      </c>
    </row>
    <row r="60" spans="1:17" x14ac:dyDescent="0.25">
      <c r="A60" s="142" t="s">
        <v>299</v>
      </c>
      <c r="B60" s="199">
        <f t="shared" ref="B60:Q60" si="10">IF(B$24=0,0,B$24/B$5)</f>
        <v>4.5793476574305325E-2</v>
      </c>
      <c r="C60" s="199">
        <f t="shared" si="10"/>
        <v>4.5529009941160957E-2</v>
      </c>
      <c r="D60" s="199">
        <f t="shared" si="10"/>
        <v>4.5519562786645505E-2</v>
      </c>
      <c r="E60" s="199">
        <f t="shared" si="10"/>
        <v>4.5008326621247666E-2</v>
      </c>
      <c r="F60" s="199">
        <f t="shared" si="10"/>
        <v>4.502156745739181E-2</v>
      </c>
      <c r="G60" s="199">
        <f t="shared" si="10"/>
        <v>4.5167946001739047E-2</v>
      </c>
      <c r="H60" s="199">
        <f t="shared" si="10"/>
        <v>4.5214579085123739E-2</v>
      </c>
      <c r="I60" s="199">
        <f t="shared" si="10"/>
        <v>4.5278250838594346E-2</v>
      </c>
      <c r="J60" s="199">
        <f t="shared" si="10"/>
        <v>4.5268784760929034E-2</v>
      </c>
      <c r="K60" s="199">
        <f t="shared" si="10"/>
        <v>4.4968775861522557E-2</v>
      </c>
      <c r="L60" s="199">
        <f t="shared" si="10"/>
        <v>4.4930138667536298E-2</v>
      </c>
      <c r="M60" s="199">
        <f t="shared" si="10"/>
        <v>4.5307965880964418E-2</v>
      </c>
      <c r="N60" s="199">
        <f t="shared" si="10"/>
        <v>4.5375412617035739E-2</v>
      </c>
      <c r="O60" s="199">
        <f t="shared" si="10"/>
        <v>4.5473826834751915E-2</v>
      </c>
      <c r="P60" s="199">
        <f t="shared" si="10"/>
        <v>4.5749797863438385E-2</v>
      </c>
      <c r="Q60" s="199">
        <f t="shared" si="10"/>
        <v>4.5939884361485349E-2</v>
      </c>
    </row>
    <row r="61" spans="1:17" x14ac:dyDescent="0.25">
      <c r="A61" s="142" t="s">
        <v>298</v>
      </c>
      <c r="B61" s="199">
        <f t="shared" ref="B61:Q61" si="11">IF(B$25=0,0,B$25/B$5)</f>
        <v>1.8949024789367729E-2</v>
      </c>
      <c r="C61" s="199">
        <f t="shared" si="11"/>
        <v>1.8839590320480406E-2</v>
      </c>
      <c r="D61" s="199">
        <f t="shared" si="11"/>
        <v>1.8835681153094693E-2</v>
      </c>
      <c r="E61" s="199">
        <f t="shared" si="11"/>
        <v>1.8624135153619732E-2</v>
      </c>
      <c r="F61" s="199">
        <f t="shared" si="11"/>
        <v>1.8629614120300064E-2</v>
      </c>
      <c r="G61" s="199">
        <f t="shared" si="11"/>
        <v>1.8690184552443753E-2</v>
      </c>
      <c r="H61" s="199">
        <f t="shared" si="11"/>
        <v>1.8709481000740862E-2</v>
      </c>
      <c r="I61" s="199">
        <f t="shared" si="11"/>
        <v>1.8735827933211466E-2</v>
      </c>
      <c r="J61" s="199">
        <f t="shared" si="11"/>
        <v>1.8731910935556852E-2</v>
      </c>
      <c r="K61" s="199">
        <f t="shared" si="11"/>
        <v>1.8607769322009346E-2</v>
      </c>
      <c r="L61" s="199">
        <f t="shared" si="11"/>
        <v>1.8591781517601231E-2</v>
      </c>
      <c r="M61" s="199">
        <f t="shared" si="11"/>
        <v>1.8748123812812871E-2</v>
      </c>
      <c r="N61" s="199">
        <f t="shared" si="11"/>
        <v>1.8776032807049276E-2</v>
      </c>
      <c r="O61" s="199">
        <f t="shared" si="11"/>
        <v>1.8816755931621489E-2</v>
      </c>
      <c r="P61" s="199">
        <f t="shared" si="11"/>
        <v>1.8930950840043471E-2</v>
      </c>
      <c r="Q61" s="199">
        <f t="shared" si="11"/>
        <v>1.9009607321993947E-2</v>
      </c>
    </row>
    <row r="62" spans="1:17" x14ac:dyDescent="0.25">
      <c r="A62" s="127" t="s">
        <v>293</v>
      </c>
      <c r="B62" s="200">
        <f t="shared" ref="B62:Q62" si="12">IF(B$26=0,0,B$26/B$5)</f>
        <v>0.17809866881534456</v>
      </c>
      <c r="C62" s="200">
        <f t="shared" si="12"/>
        <v>0.17697742517101353</v>
      </c>
      <c r="D62" s="200">
        <f t="shared" si="12"/>
        <v>0.17831798917687813</v>
      </c>
      <c r="E62" s="200">
        <f t="shared" si="12"/>
        <v>0.17647445363987152</v>
      </c>
      <c r="F62" s="200">
        <f t="shared" si="12"/>
        <v>0.17820936877682592</v>
      </c>
      <c r="G62" s="200">
        <f t="shared" si="12"/>
        <v>0.17775362980314235</v>
      </c>
      <c r="H62" s="200">
        <f t="shared" si="12"/>
        <v>0.1797882888941624</v>
      </c>
      <c r="I62" s="200">
        <f t="shared" si="12"/>
        <v>0.1809345605852144</v>
      </c>
      <c r="J62" s="200">
        <f t="shared" si="12"/>
        <v>0.18163325235212413</v>
      </c>
      <c r="K62" s="200">
        <f t="shared" si="12"/>
        <v>0.18080340554702354</v>
      </c>
      <c r="L62" s="200">
        <f t="shared" si="12"/>
        <v>0.17992206380569822</v>
      </c>
      <c r="M62" s="200">
        <f t="shared" si="12"/>
        <v>0.18116863510516906</v>
      </c>
      <c r="N62" s="200">
        <f t="shared" si="12"/>
        <v>0.18061039680613947</v>
      </c>
      <c r="O62" s="200">
        <f t="shared" si="12"/>
        <v>0.18202536532030661</v>
      </c>
      <c r="P62" s="200">
        <f t="shared" si="12"/>
        <v>0.18321402177046106</v>
      </c>
      <c r="Q62" s="200">
        <f t="shared" si="12"/>
        <v>0.18237669764650133</v>
      </c>
    </row>
    <row r="63" spans="1:17" x14ac:dyDescent="0.25">
      <c r="A63" s="142" t="s">
        <v>297</v>
      </c>
      <c r="B63" s="199">
        <f t="shared" ref="B63:Q63" si="13">IF(B$27=0,0,B$27/B$5)</f>
        <v>0.15571634596753262</v>
      </c>
      <c r="C63" s="199">
        <f t="shared" si="13"/>
        <v>0.15472436478607465</v>
      </c>
      <c r="D63" s="199">
        <f t="shared" si="13"/>
        <v>0.15606954624573777</v>
      </c>
      <c r="E63" s="199">
        <f t="shared" si="13"/>
        <v>0.15447588588225852</v>
      </c>
      <c r="F63" s="199">
        <f t="shared" si="13"/>
        <v>0.15620432934045986</v>
      </c>
      <c r="G63" s="199">
        <f t="shared" si="13"/>
        <v>0.15567704542014513</v>
      </c>
      <c r="H63" s="199">
        <f t="shared" si="13"/>
        <v>0.15768891181653297</v>
      </c>
      <c r="I63" s="199">
        <f t="shared" si="13"/>
        <v>0.15880406287973386</v>
      </c>
      <c r="J63" s="199">
        <f t="shared" si="13"/>
        <v>0.15950738134944648</v>
      </c>
      <c r="K63" s="199">
        <f t="shared" si="13"/>
        <v>0.15882416888063233</v>
      </c>
      <c r="L63" s="199">
        <f t="shared" si="13"/>
        <v>0.15796171171008949</v>
      </c>
      <c r="M63" s="199">
        <f t="shared" si="13"/>
        <v>0.15902361367881157</v>
      </c>
      <c r="N63" s="199">
        <f t="shared" si="13"/>
        <v>0.1584324096664376</v>
      </c>
      <c r="O63" s="199">
        <f t="shared" si="13"/>
        <v>0.15979927659587015</v>
      </c>
      <c r="P63" s="199">
        <f t="shared" si="13"/>
        <v>0.160853047618606</v>
      </c>
      <c r="Q63" s="199">
        <f t="shared" si="13"/>
        <v>0.1599228155591374</v>
      </c>
    </row>
    <row r="64" spans="1:17" x14ac:dyDescent="0.25">
      <c r="A64" s="142" t="s">
        <v>296</v>
      </c>
      <c r="B64" s="199">
        <f t="shared" ref="B64:Q64" si="14">IF(B$33=0,0,B$33/B$5)</f>
        <v>2.2382322847811942E-2</v>
      </c>
      <c r="C64" s="199">
        <f t="shared" si="14"/>
        <v>2.2253060384938871E-2</v>
      </c>
      <c r="D64" s="199">
        <f t="shared" si="14"/>
        <v>2.2248442931140373E-2</v>
      </c>
      <c r="E64" s="199">
        <f t="shared" si="14"/>
        <v>2.1998567757613007E-2</v>
      </c>
      <c r="F64" s="199">
        <f t="shared" si="14"/>
        <v>2.2005039436366051E-2</v>
      </c>
      <c r="G64" s="199">
        <f t="shared" si="14"/>
        <v>2.2076584382997252E-2</v>
      </c>
      <c r="H64" s="199">
        <f t="shared" si="14"/>
        <v>2.2099377077629413E-2</v>
      </c>
      <c r="I64" s="199">
        <f t="shared" si="14"/>
        <v>2.2130497705480517E-2</v>
      </c>
      <c r="J64" s="199">
        <f t="shared" si="14"/>
        <v>2.2125871002677638E-2</v>
      </c>
      <c r="K64" s="199">
        <f t="shared" si="14"/>
        <v>2.1979236666391195E-2</v>
      </c>
      <c r="L64" s="199">
        <f t="shared" si="14"/>
        <v>2.1960352095608711E-2</v>
      </c>
      <c r="M64" s="199">
        <f t="shared" si="14"/>
        <v>2.2145021426357492E-2</v>
      </c>
      <c r="N64" s="199">
        <f t="shared" si="14"/>
        <v>2.2177987139701833E-2</v>
      </c>
      <c r="O64" s="199">
        <f t="shared" si="14"/>
        <v>2.2226088724436443E-2</v>
      </c>
      <c r="P64" s="199">
        <f t="shared" si="14"/>
        <v>2.2360974151855069E-2</v>
      </c>
      <c r="Q64" s="199">
        <f t="shared" si="14"/>
        <v>2.245388208736393E-2</v>
      </c>
    </row>
    <row r="65" spans="1:17" x14ac:dyDescent="0.25">
      <c r="A65" s="127" t="s">
        <v>292</v>
      </c>
      <c r="B65" s="200">
        <f t="shared" ref="B65:Q65" si="15">IF(B$34=0,0,B$34/B$5)</f>
        <v>0.37897944331693179</v>
      </c>
      <c r="C65" s="200">
        <f t="shared" si="15"/>
        <v>0.37408859977229908</v>
      </c>
      <c r="D65" s="200">
        <f t="shared" si="15"/>
        <v>0.34655586515334585</v>
      </c>
      <c r="E65" s="200">
        <f t="shared" si="15"/>
        <v>0.36506884250289234</v>
      </c>
      <c r="F65" s="200">
        <f t="shared" si="15"/>
        <v>0.34521381769177273</v>
      </c>
      <c r="G65" s="200">
        <f t="shared" si="15"/>
        <v>0.3220744637966157</v>
      </c>
      <c r="H65" s="200">
        <f t="shared" si="15"/>
        <v>0.29199418207751993</v>
      </c>
      <c r="I65" s="200">
        <f t="shared" si="15"/>
        <v>0.26302812817079557</v>
      </c>
      <c r="J65" s="200">
        <f t="shared" si="15"/>
        <v>0.25782052229527203</v>
      </c>
      <c r="K65" s="200">
        <f t="shared" si="15"/>
        <v>0.27038463003915292</v>
      </c>
      <c r="L65" s="200">
        <f t="shared" si="15"/>
        <v>0.26935422591794439</v>
      </c>
      <c r="M65" s="200">
        <f t="shared" si="15"/>
        <v>0.2223086604298164</v>
      </c>
      <c r="N65" s="200">
        <f t="shared" si="15"/>
        <v>0.2202830035055495</v>
      </c>
      <c r="O65" s="200">
        <f t="shared" si="15"/>
        <v>0.20649268003489882</v>
      </c>
      <c r="P65" s="200">
        <f t="shared" si="15"/>
        <v>0.18299893725998589</v>
      </c>
      <c r="Q65" s="200">
        <f t="shared" si="15"/>
        <v>0.17835444476476348</v>
      </c>
    </row>
    <row r="66" spans="1:17" x14ac:dyDescent="0.25">
      <c r="A66" s="127" t="s">
        <v>291</v>
      </c>
      <c r="B66" s="200">
        <f t="shared" ref="B66:Q66" si="16">IF(B$45=0,0,B$45/B$5)</f>
        <v>7.0471297059269369E-2</v>
      </c>
      <c r="C66" s="200">
        <f t="shared" si="16"/>
        <v>7.00643109979176E-2</v>
      </c>
      <c r="D66" s="200">
        <f t="shared" si="16"/>
        <v>7.0049772830431151E-2</v>
      </c>
      <c r="E66" s="200">
        <f t="shared" si="16"/>
        <v>6.9263034666519674E-2</v>
      </c>
      <c r="F66" s="200">
        <f t="shared" si="16"/>
        <v>6.9283410907133594E-2</v>
      </c>
      <c r="G66" s="200">
        <f t="shared" si="16"/>
        <v>6.9508671941094641E-2</v>
      </c>
      <c r="H66" s="200">
        <f t="shared" si="16"/>
        <v>6.9580435303866622E-2</v>
      </c>
      <c r="I66" s="200">
        <f t="shared" si="16"/>
        <v>6.9678419370348924E-2</v>
      </c>
      <c r="J66" s="200">
        <f t="shared" si="16"/>
        <v>6.9663852082144512E-2</v>
      </c>
      <c r="K66" s="200">
        <f t="shared" si="16"/>
        <v>6.9202170247698258E-2</v>
      </c>
      <c r="L66" s="200">
        <f t="shared" si="16"/>
        <v>6.9142711709525795E-2</v>
      </c>
      <c r="M66" s="200">
        <f t="shared" si="16"/>
        <v>6.9724147664740166E-2</v>
      </c>
      <c r="N66" s="200">
        <f t="shared" si="16"/>
        <v>6.982794102853182E-2</v>
      </c>
      <c r="O66" s="200">
        <f t="shared" si="16"/>
        <v>6.9979390057746241E-2</v>
      </c>
      <c r="P66" s="200">
        <f t="shared" si="16"/>
        <v>7.0404080162040014E-2</v>
      </c>
      <c r="Q66" s="200">
        <f t="shared" si="16"/>
        <v>7.0696603094844379E-2</v>
      </c>
    </row>
    <row r="67" spans="1:17" x14ac:dyDescent="0.25">
      <c r="A67" s="72" t="s">
        <v>290</v>
      </c>
      <c r="B67" s="71">
        <f t="shared" ref="B67:Q67" si="17">IF(B$46=0,0,B$46/B$5)</f>
        <v>3.5548030461359174E-2</v>
      </c>
      <c r="C67" s="71">
        <f t="shared" si="17"/>
        <v>4.3950429110874378E-2</v>
      </c>
      <c r="D67" s="71">
        <f t="shared" si="17"/>
        <v>6.9667254394048667E-2</v>
      </c>
      <c r="E67" s="71">
        <f t="shared" si="17"/>
        <v>5.7486925395403315E-2</v>
      </c>
      <c r="F67" s="71">
        <f t="shared" si="17"/>
        <v>7.4805533185433287E-2</v>
      </c>
      <c r="G67" s="71">
        <f t="shared" si="17"/>
        <v>9.7514769415882621E-2</v>
      </c>
      <c r="H67" s="71">
        <f t="shared" si="17"/>
        <v>0.1243928420550594</v>
      </c>
      <c r="I67" s="71">
        <f t="shared" si="17"/>
        <v>0.15128122821810816</v>
      </c>
      <c r="J67" s="71">
        <f t="shared" si="17"/>
        <v>0.15557562883991835</v>
      </c>
      <c r="K67" s="71">
        <f t="shared" si="17"/>
        <v>0.14637336864576361</v>
      </c>
      <c r="L67" s="71">
        <f t="shared" si="17"/>
        <v>0.14892574955345472</v>
      </c>
      <c r="M67" s="71">
        <f t="shared" si="17"/>
        <v>0.19145414828948351</v>
      </c>
      <c r="N67" s="71">
        <f t="shared" si="17"/>
        <v>0.19377130719072028</v>
      </c>
      <c r="O67" s="71">
        <f t="shared" si="17"/>
        <v>0.20485194901092557</v>
      </c>
      <c r="P67" s="71">
        <f t="shared" si="17"/>
        <v>0.2246551745934843</v>
      </c>
      <c r="Q67" s="71">
        <f t="shared" si="17"/>
        <v>0.22908633203277892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>IF(B$5=0,0,B$5/MAE_fec!B$5)</f>
        <v>0.4711190002829182</v>
      </c>
      <c r="C71" s="253">
        <f>IF(C$5=0,0,C$5/MAE_fec!C$5)</f>
        <v>0.47385561274113291</v>
      </c>
      <c r="D71" s="253">
        <f>IF(D$5=0,0,D$5/MAE_fec!D$5)</f>
        <v>0.47395395698957327</v>
      </c>
      <c r="E71" s="253">
        <f>IF(E$5=0,0,E$5/MAE_fec!E$5)</f>
        <v>0.47933745870438904</v>
      </c>
      <c r="F71" s="253">
        <f>IF(F$5=0,0,F$5/MAE_fec!F$5)</f>
        <v>0.47919648563066264</v>
      </c>
      <c r="G71" s="253">
        <f>IF(G$5=0,0,G$5/MAE_fec!G$5)</f>
        <v>0.4776435240676058</v>
      </c>
      <c r="H71" s="253">
        <f>IF(H$5=0,0,H$5/MAE_fec!H$5)</f>
        <v>0.4844445609248767</v>
      </c>
      <c r="I71" s="253">
        <f>IF(I$5=0,0,I$5/MAE_fec!I$5)</f>
        <v>0.49855218162537535</v>
      </c>
      <c r="J71" s="253">
        <f>IF(J$5=0,0,J$5/MAE_fec!J$5)</f>
        <v>0.49865643301397378</v>
      </c>
      <c r="K71" s="253">
        <f>IF(K$5=0,0,K$5/MAE_fec!K$5)</f>
        <v>0.50198321620485165</v>
      </c>
      <c r="L71" s="253">
        <f>IF(L$5=0,0,L$5/MAE_fec!L$5)</f>
        <v>0.50241489132265793</v>
      </c>
      <c r="M71" s="253">
        <f>IF(M$5=0,0,M$5/MAE_fec!M$5)</f>
        <v>0.50976930147240063</v>
      </c>
      <c r="N71" s="253">
        <f>IF(N$5=0,0,N$5/MAE_fec!N$5)</f>
        <v>0.52106638026399388</v>
      </c>
      <c r="O71" s="253">
        <f>IF(O$5=0,0,O$5/MAE_fec!O$5)</f>
        <v>0.51993869113463531</v>
      </c>
      <c r="P71" s="253">
        <f>IF(P$5=0,0,P$5/MAE_fec!P$5)</f>
        <v>0.54273339871032056</v>
      </c>
      <c r="Q71" s="253">
        <f>IF(Q$5=0,0,Q$5/MAE_fec!Q$5)</f>
        <v>0.55213041127337437</v>
      </c>
    </row>
    <row r="72" spans="1:17" x14ac:dyDescent="0.25">
      <c r="A72" s="76" t="s">
        <v>83</v>
      </c>
      <c r="B72" s="308">
        <f>IF(B$6=0,0,B$6/MAE_fec!B$6)</f>
        <v>0.40303381079008505</v>
      </c>
      <c r="C72" s="308">
        <f>IF(C$6=0,0,C$6/MAE_fec!C$6)</f>
        <v>0.40303381079008493</v>
      </c>
      <c r="D72" s="308">
        <f>IF(D$6=0,0,D$6/MAE_fec!D$6)</f>
        <v>0.40303381079008493</v>
      </c>
      <c r="E72" s="308">
        <f>IF(E$6=0,0,E$6/MAE_fec!E$6)</f>
        <v>0.40303381079008493</v>
      </c>
      <c r="F72" s="308">
        <f>IF(F$6=0,0,F$6/MAE_fec!F$6)</f>
        <v>0.40303381079008493</v>
      </c>
      <c r="G72" s="308">
        <f>IF(G$6=0,0,G$6/MAE_fec!G$6)</f>
        <v>0.40303381079008499</v>
      </c>
      <c r="H72" s="308">
        <f>IF(H$6=0,0,H$6/MAE_fec!H$6)</f>
        <v>0.40919453221174529</v>
      </c>
      <c r="I72" s="308">
        <f>IF(I$6=0,0,I$6/MAE_fec!I$6)</f>
        <v>0.42170379327142177</v>
      </c>
      <c r="J72" s="308">
        <f>IF(J$6=0,0,J$6/MAE_fec!J$6)</f>
        <v>0.42170379327142177</v>
      </c>
      <c r="K72" s="308">
        <f>IF(K$6=0,0,K$6/MAE_fec!K$6)</f>
        <v>0.42170379327142177</v>
      </c>
      <c r="L72" s="308">
        <f>IF(L$6=0,0,L$6/MAE_fec!L$6)</f>
        <v>0.42170379327142177</v>
      </c>
      <c r="M72" s="308">
        <f>IF(M$6=0,0,M$6/MAE_fec!M$6)</f>
        <v>0.43147485227744709</v>
      </c>
      <c r="N72" s="308">
        <f>IF(N$6=0,0,N$6/MAE_fec!N$6)</f>
        <v>0.44169337536207431</v>
      </c>
      <c r="O72" s="308">
        <f>IF(O$6=0,0,O$6/MAE_fec!O$6)</f>
        <v>0.44169337536207426</v>
      </c>
      <c r="P72" s="308">
        <f>IF(P$6=0,0,P$6/MAE_fec!P$6)</f>
        <v>0.46385578039269276</v>
      </c>
      <c r="Q72" s="308">
        <f>IF(Q$6=0,0,Q$6/MAE_fec!Q$6)</f>
        <v>0.47384773798510527</v>
      </c>
    </row>
    <row r="73" spans="1:17" x14ac:dyDescent="0.25">
      <c r="A73" s="76" t="s">
        <v>82</v>
      </c>
      <c r="B73" s="308">
        <f>IF(B$7=0,0,B$7/MAE_fec!B$7)</f>
        <v>0.10163444459672473</v>
      </c>
      <c r="C73" s="308">
        <f>IF(C$7=0,0,C$7/MAE_fec!C$7)</f>
        <v>0.10163444459672473</v>
      </c>
      <c r="D73" s="308">
        <f>IF(D$7=0,0,D$7/MAE_fec!D$7)</f>
        <v>0.10163444459672474</v>
      </c>
      <c r="E73" s="308">
        <f>IF(E$7=0,0,E$7/MAE_fec!E$7)</f>
        <v>0.10163444459672473</v>
      </c>
      <c r="F73" s="308">
        <f>IF(F$7=0,0,F$7/MAE_fec!F$7)</f>
        <v>0.10163444459672473</v>
      </c>
      <c r="G73" s="308">
        <f>IF(G$7=0,0,G$7/MAE_fec!G$7)</f>
        <v>0.10163444459672472</v>
      </c>
      <c r="H73" s="308">
        <f>IF(H$7=0,0,H$7/MAE_fec!H$7)</f>
        <v>0.10318801524822453</v>
      </c>
      <c r="I73" s="308">
        <f>IF(I$7=0,0,I$7/MAE_fec!I$7)</f>
        <v>0.106342519327233</v>
      </c>
      <c r="J73" s="308">
        <f>IF(J$7=0,0,J$7/MAE_fec!J$7)</f>
        <v>0.106342519327233</v>
      </c>
      <c r="K73" s="308">
        <f>IF(K$7=0,0,K$7/MAE_fec!K$7)</f>
        <v>0.106342519327233</v>
      </c>
      <c r="L73" s="308">
        <f>IF(L$7=0,0,L$7/MAE_fec!L$7)</f>
        <v>0.10634251932723299</v>
      </c>
      <c r="M73" s="308">
        <f>IF(M$7=0,0,M$7/MAE_fec!M$7)</f>
        <v>0.10880652142485463</v>
      </c>
      <c r="N73" s="308">
        <f>IF(N$7=0,0,N$7/MAE_fec!N$7)</f>
        <v>0.11138336210298277</v>
      </c>
      <c r="O73" s="308">
        <f>IF(O$7=0,0,O$7/MAE_fec!O$7)</f>
        <v>0.11138336210298277</v>
      </c>
      <c r="P73" s="308">
        <f>IF(P$7=0,0,P$7/MAE_fec!P$7)</f>
        <v>0.11697213323312439</v>
      </c>
      <c r="Q73" s="308">
        <f>IF(Q$7=0,0,Q$7/MAE_fec!Q$7)</f>
        <v>0.11949184009927558</v>
      </c>
    </row>
    <row r="74" spans="1:17" x14ac:dyDescent="0.25">
      <c r="A74" s="76" t="s">
        <v>81</v>
      </c>
      <c r="B74" s="308">
        <f>IF(B$8=0,0,B$8/MAE_fec!B$8)</f>
        <v>0.55317256356701283</v>
      </c>
      <c r="C74" s="308">
        <f>IF(C$8=0,0,C$8/MAE_fec!C$8)</f>
        <v>0.55317256356701283</v>
      </c>
      <c r="D74" s="308">
        <f>IF(D$8=0,0,D$8/MAE_fec!D$8)</f>
        <v>0.55317256356701272</v>
      </c>
      <c r="E74" s="308">
        <f>IF(E$8=0,0,E$8/MAE_fec!E$8)</f>
        <v>0.55317256356701272</v>
      </c>
      <c r="F74" s="308">
        <f>IF(F$8=0,0,F$8/MAE_fec!F$8)</f>
        <v>0.55317256356701283</v>
      </c>
      <c r="G74" s="308">
        <f>IF(G$8=0,0,G$8/MAE_fec!G$8)</f>
        <v>0.55317256356701283</v>
      </c>
      <c r="H74" s="308">
        <f>IF(H$8=0,0,H$8/MAE_fec!H$8)</f>
        <v>0.56162828606722026</v>
      </c>
      <c r="I74" s="308">
        <f>IF(I$8=0,0,I$8/MAE_fec!I$8)</f>
        <v>0.57879751560442727</v>
      </c>
      <c r="J74" s="308">
        <f>IF(J$8=0,0,J$8/MAE_fec!J$8)</f>
        <v>0.57879751560442727</v>
      </c>
      <c r="K74" s="308">
        <f>IF(K$8=0,0,K$8/MAE_fec!K$8)</f>
        <v>0.57879751560442727</v>
      </c>
      <c r="L74" s="308">
        <f>IF(L$8=0,0,L$8/MAE_fec!L$8)</f>
        <v>0.57879751560442727</v>
      </c>
      <c r="M74" s="308">
        <f>IF(M$8=0,0,M$8/MAE_fec!M$8)</f>
        <v>0.59220850399900316</v>
      </c>
      <c r="N74" s="308">
        <f>IF(N$8=0,0,N$8/MAE_fec!N$8)</f>
        <v>0.60623364645420041</v>
      </c>
      <c r="O74" s="308">
        <f>IF(O$8=0,0,O$8/MAE_fec!O$8)</f>
        <v>0.60623364645420053</v>
      </c>
      <c r="P74" s="308">
        <f>IF(P$8=0,0,P$8/MAE_fec!P$8)</f>
        <v>0.6366520234671974</v>
      </c>
      <c r="Q74" s="308">
        <f>IF(Q$8=0,0,Q$8/MAE_fec!Q$8)</f>
        <v>0.65036619991708966</v>
      </c>
    </row>
    <row r="75" spans="1:17" x14ac:dyDescent="0.25">
      <c r="A75" s="76" t="s">
        <v>80</v>
      </c>
      <c r="B75" s="308">
        <f>IF(B$9=0,0,B$9/MAE_fec!B$9)</f>
        <v>0.39479951924174933</v>
      </c>
      <c r="C75" s="308">
        <f>IF(C$9=0,0,C$9/MAE_fec!C$9)</f>
        <v>0.39479951924174927</v>
      </c>
      <c r="D75" s="308">
        <f>IF(D$9=0,0,D$9/MAE_fec!D$9)</f>
        <v>0.39479951924174927</v>
      </c>
      <c r="E75" s="308">
        <f>IF(E$9=0,0,E$9/MAE_fec!E$9)</f>
        <v>0.39479951924174927</v>
      </c>
      <c r="F75" s="308">
        <f>IF(F$9=0,0,F$9/MAE_fec!F$9)</f>
        <v>0.39479951924174927</v>
      </c>
      <c r="G75" s="308">
        <f>IF(G$9=0,0,G$9/MAE_fec!G$9)</f>
        <v>0.39479951924174933</v>
      </c>
      <c r="H75" s="308">
        <f>IF(H$9=0,0,H$9/MAE_fec!H$9)</f>
        <v>0.40083437237401087</v>
      </c>
      <c r="I75" s="308">
        <f>IF(I$9=0,0,I$9/MAE_fec!I$9)</f>
        <v>0.41308805958389622</v>
      </c>
      <c r="J75" s="308">
        <f>IF(J$9=0,0,J$9/MAE_fec!J$9)</f>
        <v>0.41308805958389616</v>
      </c>
      <c r="K75" s="308">
        <f>IF(K$9=0,0,K$9/MAE_fec!K$9)</f>
        <v>0.41308805958389627</v>
      </c>
      <c r="L75" s="308">
        <f>IF(L$9=0,0,L$9/MAE_fec!L$9)</f>
        <v>0.41308805958389622</v>
      </c>
      <c r="M75" s="308">
        <f>IF(M$9=0,0,M$9/MAE_fec!M$9)</f>
        <v>0.42265948831961264</v>
      </c>
      <c r="N75" s="308">
        <f>IF(N$9=0,0,N$9/MAE_fec!N$9)</f>
        <v>0.43266923909774951</v>
      </c>
      <c r="O75" s="308">
        <f>IF(O$9=0,0,O$9/MAE_fec!O$9)</f>
        <v>0.43266923909774957</v>
      </c>
      <c r="P75" s="308">
        <f>IF(P$9=0,0,P$9/MAE_fec!P$9)</f>
        <v>0.4543788491033634</v>
      </c>
      <c r="Q75" s="308">
        <f>IF(Q$9=0,0,Q$9/MAE_fec!Q$9)</f>
        <v>0.46416666329700446</v>
      </c>
    </row>
    <row r="76" spans="1:17" x14ac:dyDescent="0.25">
      <c r="A76" s="76" t="s">
        <v>79</v>
      </c>
      <c r="B76" s="308">
        <f>IF(B$10=0,0,B$10/MAE_fec!B$10)</f>
        <v>0.60688732851590577</v>
      </c>
      <c r="C76" s="308">
        <f>IF(C$10=0,0,C$10/MAE_fec!C$10)</f>
        <v>0.60688732851590554</v>
      </c>
      <c r="D76" s="308">
        <f>IF(D$10=0,0,D$10/MAE_fec!D$10)</f>
        <v>0.60688732851590566</v>
      </c>
      <c r="E76" s="308">
        <f>IF(E$10=0,0,E$10/MAE_fec!E$10)</f>
        <v>0.60688732851590566</v>
      </c>
      <c r="F76" s="308">
        <f>IF(F$10=0,0,F$10/MAE_fec!F$10)</f>
        <v>0.60688732851590566</v>
      </c>
      <c r="G76" s="308">
        <f>IF(G$10=0,0,G$10/MAE_fec!G$10)</f>
        <v>0.60688732851590577</v>
      </c>
      <c r="H76" s="308">
        <f>IF(H$10=0,0,H$10/MAE_fec!H$10)</f>
        <v>0.61616412779483642</v>
      </c>
      <c r="I76" s="308">
        <f>IF(I$10=0,0,I$10/MAE_fec!I$10)</f>
        <v>0.63500054256443783</v>
      </c>
      <c r="J76" s="308">
        <f>IF(J$10=0,0,J$10/MAE_fec!J$10)</f>
        <v>0.63500054256443783</v>
      </c>
      <c r="K76" s="308">
        <f>IF(K$10=0,0,K$10/MAE_fec!K$10)</f>
        <v>0.63500054256443783</v>
      </c>
      <c r="L76" s="308">
        <f>IF(L$10=0,0,L$10/MAE_fec!L$10)</f>
        <v>0.63500054256443772</v>
      </c>
      <c r="M76" s="308">
        <f>IF(M$10=0,0,M$10/MAE_fec!M$10)</f>
        <v>0.64971377936537333</v>
      </c>
      <c r="N76" s="308">
        <f>IF(N$10=0,0,N$10/MAE_fec!N$10)</f>
        <v>0.66510080648364522</v>
      </c>
      <c r="O76" s="308">
        <f>IF(O$10=0,0,O$10/MAE_fec!O$10)</f>
        <v>0.66510080648364533</v>
      </c>
      <c r="P76" s="308">
        <f>IF(P$10=0,0,P$10/MAE_fec!P$10)</f>
        <v>0.69847290188217459</v>
      </c>
      <c r="Q76" s="308">
        <f>IF(Q$10=0,0,Q$10/MAE_fec!Q$10)</f>
        <v>0.71351876723529706</v>
      </c>
    </row>
    <row r="77" spans="1:17" x14ac:dyDescent="0.25">
      <c r="A77" s="74" t="s">
        <v>295</v>
      </c>
      <c r="B77" s="307">
        <f>IF(B$15=0,0,B$15/MAE_fec!B$15)</f>
        <v>0.50183446430480605</v>
      </c>
      <c r="C77" s="307">
        <f>IF(C$15=0,0,C$15/MAE_fec!C$15)</f>
        <v>0.50171860241439969</v>
      </c>
      <c r="D77" s="307">
        <f>IF(D$15=0,0,D$15/MAE_fec!D$15)</f>
        <v>0.50344060247803224</v>
      </c>
      <c r="E77" s="307">
        <f>IF(E$15=0,0,E$15/MAE_fec!E$15)</f>
        <v>0.50364187977841945</v>
      </c>
      <c r="F77" s="307">
        <f>IF(F$15=0,0,F$15/MAE_fec!F$15)</f>
        <v>0.50576938276580874</v>
      </c>
      <c r="G77" s="307">
        <f>IF(G$15=0,0,G$15/MAE_fec!G$15)</f>
        <v>0.50446507443319155</v>
      </c>
      <c r="H77" s="307">
        <f>IF(H$15=0,0,H$15/MAE_fec!H$15)</f>
        <v>0.51454194075789417</v>
      </c>
      <c r="I77" s="307">
        <f>IF(I$15=0,0,I$15/MAE_fec!I$15)</f>
        <v>0.53144629069352778</v>
      </c>
      <c r="J77" s="307">
        <f>IF(J$15=0,0,J$15/MAE_fec!J$15)</f>
        <v>0.53241514395346767</v>
      </c>
      <c r="K77" s="307">
        <f>IF(K$15=0,0,K$15/MAE_fec!K$15)</f>
        <v>0.53291025541192605</v>
      </c>
      <c r="L77" s="307">
        <f>IF(L$15=0,0,L$15/MAE_fec!L$15)</f>
        <v>0.53194804708369225</v>
      </c>
      <c r="M77" s="307">
        <f>IF(M$15=0,0,M$15/MAE_fec!M$15)</f>
        <v>0.54391522448063101</v>
      </c>
      <c r="N77" s="307">
        <f>IF(N$15=0,0,N$15/MAE_fec!N$15)</f>
        <v>0.55565860139537249</v>
      </c>
      <c r="O77" s="307">
        <f>IF(O$15=0,0,O$15/MAE_fec!O$15)</f>
        <v>0.55706207544776565</v>
      </c>
      <c r="P77" s="307">
        <f>IF(P$15=0,0,P$15/MAE_fec!P$15)</f>
        <v>0.58513346044706571</v>
      </c>
      <c r="Q77" s="307">
        <f>IF(Q$15=0,0,Q$15/MAE_fec!Q$15)</f>
        <v>0.59540954335036633</v>
      </c>
    </row>
    <row r="78" spans="1:17" x14ac:dyDescent="0.25">
      <c r="A78" s="127" t="s">
        <v>294</v>
      </c>
      <c r="B78" s="305">
        <f>IF(B$23=0,0,B$23/MAE_fec!B$23)</f>
        <v>0.40787824365935715</v>
      </c>
      <c r="C78" s="305">
        <f>IF(C$23=0,0,C$23/MAE_fec!C$23)</f>
        <v>0.40787824365935715</v>
      </c>
      <c r="D78" s="305">
        <f>IF(D$23=0,0,D$23/MAE_fec!D$23)</f>
        <v>0.40787824365935721</v>
      </c>
      <c r="E78" s="305">
        <f>IF(E$23=0,0,E$23/MAE_fec!E$23)</f>
        <v>0.40787824365935715</v>
      </c>
      <c r="F78" s="305">
        <f>IF(F$23=0,0,F$23/MAE_fec!F$23)</f>
        <v>0.40787824365935721</v>
      </c>
      <c r="G78" s="305">
        <f>IF(G$23=0,0,G$23/MAE_fec!G$23)</f>
        <v>0.40787824365935715</v>
      </c>
      <c r="H78" s="305">
        <f>IF(H$23=0,0,H$23/MAE_fec!H$23)</f>
        <v>0.41411301643987253</v>
      </c>
      <c r="I78" s="305">
        <f>IF(I$23=0,0,I$23/MAE_fec!I$23)</f>
        <v>0.42677263777659119</v>
      </c>
      <c r="J78" s="305">
        <f>IF(J$23=0,0,J$23/MAE_fec!J$23)</f>
        <v>0.42677263777659125</v>
      </c>
      <c r="K78" s="305">
        <f>IF(K$23=0,0,K$23/MAE_fec!K$23)</f>
        <v>0.42677263777659125</v>
      </c>
      <c r="L78" s="305">
        <f>IF(L$23=0,0,L$23/MAE_fec!L$23)</f>
        <v>0.42677263777659136</v>
      </c>
      <c r="M78" s="305">
        <f>IF(M$23=0,0,M$23/MAE_fec!M$23)</f>
        <v>0.43666114409881962</v>
      </c>
      <c r="N78" s="305">
        <f>IF(N$23=0,0,N$23/MAE_fec!N$23)</f>
        <v>0.44700249298064121</v>
      </c>
      <c r="O78" s="305">
        <f>IF(O$23=0,0,O$23/MAE_fec!O$23)</f>
        <v>0.44700249298064121</v>
      </c>
      <c r="P78" s="305">
        <f>IF(P$23=0,0,P$23/MAE_fec!P$23)</f>
        <v>0.4694312882755951</v>
      </c>
      <c r="Q78" s="305">
        <f>IF(Q$23=0,0,Q$23/MAE_fec!Q$23)</f>
        <v>0.47954334836683804</v>
      </c>
    </row>
    <row r="79" spans="1:17" x14ac:dyDescent="0.25">
      <c r="A79" s="127" t="s">
        <v>293</v>
      </c>
      <c r="B79" s="305">
        <f>IF(B$26=0,0,B$26/MAE_fec!B$26)</f>
        <v>0.38148780228591633</v>
      </c>
      <c r="C79" s="305">
        <f>IF(C$26=0,0,C$26/MAE_fec!C$26)</f>
        <v>0.38128811187311945</v>
      </c>
      <c r="D79" s="305">
        <f>IF(D$26=0,0,D$26/MAE_fec!D$26)</f>
        <v>0.38425601531692605</v>
      </c>
      <c r="E79" s="305">
        <f>IF(E$26=0,0,E$26/MAE_fec!E$26)</f>
        <v>0.38460292099108651</v>
      </c>
      <c r="F79" s="305">
        <f>IF(F$26=0,0,F$26/MAE_fec!F$26)</f>
        <v>0.38826971728008397</v>
      </c>
      <c r="G79" s="305">
        <f>IF(G$26=0,0,G$26/MAE_fec!G$26)</f>
        <v>0.38602171434796223</v>
      </c>
      <c r="H79" s="305">
        <f>IF(H$26=0,0,H$26/MAE_fec!H$26)</f>
        <v>0.3959996905975009</v>
      </c>
      <c r="I79" s="305">
        <f>IF(I$26=0,0,I$26/MAE_fec!I$26)</f>
        <v>0.41012997760688569</v>
      </c>
      <c r="J79" s="305">
        <f>IF(J$26=0,0,J$26/MAE_fec!J$26)</f>
        <v>0.41179981664315862</v>
      </c>
      <c r="K79" s="305">
        <f>IF(K$26=0,0,K$26/MAE_fec!K$26)</f>
        <v>0.41265315168864469</v>
      </c>
      <c r="L79" s="305">
        <f>IF(L$26=0,0,L$26/MAE_fec!L$26)</f>
        <v>0.41099476533237483</v>
      </c>
      <c r="M79" s="305">
        <f>IF(M$26=0,0,M$26/MAE_fec!M$26)</f>
        <v>0.41990017360925669</v>
      </c>
      <c r="N79" s="305">
        <f>IF(N$26=0,0,N$26/MAE_fec!N$26)</f>
        <v>0.42788312894485875</v>
      </c>
      <c r="O79" s="305">
        <f>IF(O$26=0,0,O$26/MAE_fec!O$26)</f>
        <v>0.43030204608740691</v>
      </c>
      <c r="P79" s="305">
        <f>IF(P$26=0,0,P$26/MAE_fec!P$26)</f>
        <v>0.45210011692672963</v>
      </c>
      <c r="Q79" s="305">
        <f>IF(Q$26=0,0,Q$26/MAE_fec!Q$26)</f>
        <v>0.45782592281241985</v>
      </c>
    </row>
    <row r="80" spans="1:17" x14ac:dyDescent="0.25">
      <c r="A80" s="127" t="s">
        <v>292</v>
      </c>
      <c r="B80" s="305">
        <f>IF(B$34=0,0,B$34/MAE_fec!B$34)</f>
        <v>0.53791274902384378</v>
      </c>
      <c r="C80" s="305">
        <f>IF(C$34=0,0,C$34/MAE_fec!C$34)</f>
        <v>0.54774617138893178</v>
      </c>
      <c r="D80" s="305">
        <f>IF(D$34=0,0,D$34/MAE_fec!D$34)</f>
        <v>0.54966077096094978</v>
      </c>
      <c r="E80" s="305">
        <f>IF(E$34=0,0,E$34/MAE_fec!E$34)</f>
        <v>0.56460368776458536</v>
      </c>
      <c r="F80" s="305">
        <f>IF(F$34=0,0,F$34/MAE_fec!F$34)</f>
        <v>0.56445212698574587</v>
      </c>
      <c r="G80" s="305">
        <f>IF(G$34=0,0,G$34/MAE_fec!G$34)</f>
        <v>0.56714970222740446</v>
      </c>
      <c r="H80" s="305">
        <f>IF(H$34=0,0,H$34/MAE_fec!H$34)</f>
        <v>0.57676274345344847</v>
      </c>
      <c r="I80" s="305">
        <f>IF(I$34=0,0,I$34/MAE_fec!I$34)</f>
        <v>0.59778041529766068</v>
      </c>
      <c r="J80" s="305">
        <f>IF(J$34=0,0,J$34/MAE_fec!J$34)</f>
        <v>0.59748972564899883</v>
      </c>
      <c r="K80" s="305">
        <f>IF(K$34=0,0,K$34/MAE_fec!K$34)</f>
        <v>0.60824663790471578</v>
      </c>
      <c r="L80" s="305">
        <f>IF(L$34=0,0,L$34/MAE_fec!L$34)</f>
        <v>0.61364281358170125</v>
      </c>
      <c r="M80" s="305">
        <f>IF(M$34=0,0,M$34/MAE_fec!M$34)</f>
        <v>0.62765835912684798</v>
      </c>
      <c r="N80" s="305">
        <f>IF(N$34=0,0,N$34/MAE_fec!N$34)</f>
        <v>0.64271798709941463</v>
      </c>
      <c r="O80" s="305">
        <f>IF(O$34=0,0,O$34/MAE_fec!O$34)</f>
        <v>0.63792509002135644</v>
      </c>
      <c r="P80" s="305">
        <f>IF(P$34=0,0,P$34/MAE_fec!P$34)</f>
        <v>0.65993738288209514</v>
      </c>
      <c r="Q80" s="305">
        <f>IF(Q$34=0,0,Q$34/MAE_fec!Q$34)</f>
        <v>0.6691805497267721</v>
      </c>
    </row>
    <row r="81" spans="1:17" x14ac:dyDescent="0.25">
      <c r="A81" s="127" t="s">
        <v>291</v>
      </c>
      <c r="B81" s="305">
        <f>IF(B$45=0,0,B$45/MAE_fec!B$45)</f>
        <v>0.53910606363399582</v>
      </c>
      <c r="C81" s="305">
        <f>IF(C$45=0,0,C$45/MAE_fec!C$45)</f>
        <v>0.53910606363399582</v>
      </c>
      <c r="D81" s="305">
        <f>IF(D$45=0,0,D$45/MAE_fec!D$45)</f>
        <v>0.53910606363399594</v>
      </c>
      <c r="E81" s="305">
        <f>IF(E$45=0,0,E$45/MAE_fec!E$45)</f>
        <v>0.53910606363399582</v>
      </c>
      <c r="F81" s="305">
        <f>IF(F$45=0,0,F$45/MAE_fec!F$45)</f>
        <v>0.53910606363399582</v>
      </c>
      <c r="G81" s="305">
        <f>IF(G$45=0,0,G$45/MAE_fec!G$45)</f>
        <v>0.53910606363399594</v>
      </c>
      <c r="H81" s="305">
        <f>IF(H$45=0,0,H$45/MAE_fec!H$45)</f>
        <v>0.54734676748032107</v>
      </c>
      <c r="I81" s="305">
        <f>IF(I$45=0,0,I$45/MAE_fec!I$45)</f>
        <v>0.56407940456511552</v>
      </c>
      <c r="J81" s="305">
        <f>IF(J$45=0,0,J$45/MAE_fec!J$45)</f>
        <v>0.56407940456511552</v>
      </c>
      <c r="K81" s="305">
        <f>IF(K$45=0,0,K$45/MAE_fec!K$45)</f>
        <v>0.56407940456511552</v>
      </c>
      <c r="L81" s="305">
        <f>IF(L$45=0,0,L$45/MAE_fec!L$45)</f>
        <v>0.56407940456511563</v>
      </c>
      <c r="M81" s="305">
        <f>IF(M$45=0,0,M$45/MAE_fec!M$45)</f>
        <v>0.57714936797078464</v>
      </c>
      <c r="N81" s="305">
        <f>IF(N$45=0,0,N$45/MAE_fec!N$45)</f>
        <v>0.59081786825245397</v>
      </c>
      <c r="O81" s="305">
        <f>IF(O$45=0,0,O$45/MAE_fec!O$45)</f>
        <v>0.59081786825245397</v>
      </c>
      <c r="P81" s="305">
        <f>IF(P$45=0,0,P$45/MAE_fec!P$45)</f>
        <v>0.62046274324022987</v>
      </c>
      <c r="Q81" s="305">
        <f>IF(Q$45=0,0,Q$45/MAE_fec!Q$45)</f>
        <v>0.63382818500076965</v>
      </c>
    </row>
    <row r="82" spans="1:17" x14ac:dyDescent="0.25">
      <c r="A82" s="72" t="s">
        <v>290</v>
      </c>
      <c r="B82" s="304">
        <f>IF(B$46=0,0,B$46/MAE_fec!B$46)</f>
        <v>0.49163231595138029</v>
      </c>
      <c r="C82" s="304">
        <f>IF(C$46=0,0,C$46/MAE_fec!C$46)</f>
        <v>0.49163231595138029</v>
      </c>
      <c r="D82" s="304">
        <f>IF(D$46=0,0,D$46/MAE_fec!D$46)</f>
        <v>0.49163231595138035</v>
      </c>
      <c r="E82" s="304">
        <f>IF(E$46=0,0,E$46/MAE_fec!E$46)</f>
        <v>0.49163231595138029</v>
      </c>
      <c r="F82" s="304">
        <f>IF(F$46=0,0,F$46/MAE_fec!F$46)</f>
        <v>0.49163231595138029</v>
      </c>
      <c r="G82" s="304">
        <f>IF(G$46=0,0,G$46/MAE_fec!G$46)</f>
        <v>0.49163231595138029</v>
      </c>
      <c r="H82" s="304">
        <f>IF(H$46=0,0,H$46/MAE_fec!H$46)</f>
        <v>0.49914734238185438</v>
      </c>
      <c r="I82" s="304">
        <f>IF(I$46=0,0,I$46/MAE_fec!I$46)</f>
        <v>0.5144065013431165</v>
      </c>
      <c r="J82" s="304">
        <f>IF(J$46=0,0,J$46/MAE_fec!J$46)</f>
        <v>0.5144065013431165</v>
      </c>
      <c r="K82" s="304">
        <f>IF(K$46=0,0,K$46/MAE_fec!K$46)</f>
        <v>0.5144065013431165</v>
      </c>
      <c r="L82" s="304">
        <f>IF(L$46=0,0,L$46/MAE_fec!L$46)</f>
        <v>0.5144065013431165</v>
      </c>
      <c r="M82" s="304">
        <f>IF(M$46=0,0,M$46/MAE_fec!M$46)</f>
        <v>0.52632552212951833</v>
      </c>
      <c r="N82" s="304">
        <f>IF(N$46=0,0,N$46/MAE_fec!N$46)</f>
        <v>0.53879037255943552</v>
      </c>
      <c r="O82" s="304">
        <f>IF(O$46=0,0,O$46/MAE_fec!O$46)</f>
        <v>0.53879037255943552</v>
      </c>
      <c r="P82" s="304">
        <f>IF(P$46=0,0,P$46/MAE_fec!P$46)</f>
        <v>0.56582471613199103</v>
      </c>
      <c r="Q82" s="304">
        <f>IF(Q$46=0,0,Q$46/MAE_fec!Q$46)</f>
        <v>0.57801319541221774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1583.2055472714803</v>
      </c>
      <c r="C5" s="96">
        <v>1406.8429112435401</v>
      </c>
      <c r="D5" s="96">
        <v>1246.0743307814405</v>
      </c>
      <c r="E5" s="96">
        <v>1216.235820802284</v>
      </c>
      <c r="F5" s="96">
        <v>1110.1914019211758</v>
      </c>
      <c r="G5" s="96">
        <v>1063.3461869248001</v>
      </c>
      <c r="H5" s="96">
        <v>994.447283054796</v>
      </c>
      <c r="I5" s="96">
        <v>935.50793103421222</v>
      </c>
      <c r="J5" s="96">
        <v>877.93455546374412</v>
      </c>
      <c r="K5" s="96">
        <v>723.2300130297242</v>
      </c>
      <c r="L5" s="96">
        <v>787.4671870496004</v>
      </c>
      <c r="M5" s="96">
        <v>757.32769124841525</v>
      </c>
      <c r="N5" s="96">
        <v>755.47121644330002</v>
      </c>
      <c r="O5" s="96">
        <v>788.67608240546701</v>
      </c>
      <c r="P5" s="96">
        <v>797.44318067899076</v>
      </c>
      <c r="Q5" s="96">
        <v>845.94827898613426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25.544752572796952</v>
      </c>
      <c r="C10" s="158">
        <v>24.02113571759606</v>
      </c>
      <c r="D10" s="158">
        <v>22.599269383875026</v>
      </c>
      <c r="E10" s="158">
        <v>23.516556197142531</v>
      </c>
      <c r="F10" s="158">
        <v>22.359767262782235</v>
      </c>
      <c r="G10" s="158">
        <v>22.142321697676081</v>
      </c>
      <c r="H10" s="158">
        <v>22.079092103249398</v>
      </c>
      <c r="I10" s="158">
        <v>22.112487823737304</v>
      </c>
      <c r="J10" s="158">
        <v>21.109683287439754</v>
      </c>
      <c r="K10" s="158">
        <v>18.183164963081019</v>
      </c>
      <c r="L10" s="158">
        <v>20.15788381347366</v>
      </c>
      <c r="M10" s="158">
        <v>20.249275771492925</v>
      </c>
      <c r="N10" s="158">
        <v>19.883896257400487</v>
      </c>
      <c r="O10" s="158">
        <v>21.128193182186905</v>
      </c>
      <c r="P10" s="158">
        <v>21.098048924796053</v>
      </c>
      <c r="Q10" s="158">
        <v>21.658244731976794</v>
      </c>
    </row>
    <row r="11" spans="1:17" x14ac:dyDescent="0.25">
      <c r="A11" s="92" t="s">
        <v>125</v>
      </c>
      <c r="B11" s="91">
        <v>11.961239593328621</v>
      </c>
      <c r="C11" s="91">
        <v>11.247811416580525</v>
      </c>
      <c r="D11" s="91">
        <v>10.582027559842903</v>
      </c>
      <c r="E11" s="91">
        <v>11.011543849657262</v>
      </c>
      <c r="F11" s="91">
        <v>10.469881542952061</v>
      </c>
      <c r="G11" s="91">
        <v>10.368063430001881</v>
      </c>
      <c r="H11" s="91">
        <v>10.338456397161329</v>
      </c>
      <c r="I11" s="91">
        <v>10.354093824574623</v>
      </c>
      <c r="J11" s="91">
        <v>9.8845341649243963</v>
      </c>
      <c r="K11" s="91">
        <v>8.5142023618597378</v>
      </c>
      <c r="L11" s="91">
        <v>9.4388574444132587</v>
      </c>
      <c r="M11" s="91">
        <v>9.4816514039028483</v>
      </c>
      <c r="N11" s="91">
        <v>9.3105637451714127</v>
      </c>
      <c r="O11" s="91">
        <v>9.8932013573462854</v>
      </c>
      <c r="P11" s="91">
        <v>9.8790864159708551</v>
      </c>
      <c r="Q11" s="91">
        <v>10.141396111465911</v>
      </c>
    </row>
    <row r="12" spans="1:17" x14ac:dyDescent="0.25">
      <c r="A12" s="92" t="s">
        <v>26</v>
      </c>
      <c r="B12" s="91">
        <v>13.583512979468331</v>
      </c>
      <c r="C12" s="91">
        <v>12.773324301015537</v>
      </c>
      <c r="D12" s="91">
        <v>12.017241824032121</v>
      </c>
      <c r="E12" s="91">
        <v>12.50501234748527</v>
      </c>
      <c r="F12" s="91">
        <v>11.889885719830174</v>
      </c>
      <c r="G12" s="91">
        <v>11.774258267674201</v>
      </c>
      <c r="H12" s="91">
        <v>11.740635706088069</v>
      </c>
      <c r="I12" s="91">
        <v>11.758393999162681</v>
      </c>
      <c r="J12" s="91">
        <v>11.225149122515358</v>
      </c>
      <c r="K12" s="91">
        <v>9.6689626012212813</v>
      </c>
      <c r="L12" s="91">
        <v>10.719026369060401</v>
      </c>
      <c r="M12" s="91">
        <v>10.767624367590077</v>
      </c>
      <c r="N12" s="91">
        <v>10.573332512229076</v>
      </c>
      <c r="O12" s="91">
        <v>11.234991824840618</v>
      </c>
      <c r="P12" s="91">
        <v>11.2189625088252</v>
      </c>
      <c r="Q12" s="91">
        <v>11.516848620510881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295</v>
      </c>
      <c r="B15" s="204">
        <v>170.83592089403783</v>
      </c>
      <c r="C15" s="204">
        <v>162.17950814465166</v>
      </c>
      <c r="D15" s="204">
        <v>147.92089993214478</v>
      </c>
      <c r="E15" s="204">
        <v>153.47084799871843</v>
      </c>
      <c r="F15" s="204">
        <v>140.22747875849544</v>
      </c>
      <c r="G15" s="204">
        <v>142.2632440478703</v>
      </c>
      <c r="H15" s="204">
        <v>135.91327899053888</v>
      </c>
      <c r="I15" s="204">
        <v>133.37835543193131</v>
      </c>
      <c r="J15" s="204">
        <v>125.00522685642804</v>
      </c>
      <c r="K15" s="204">
        <v>106.6702989779204</v>
      </c>
      <c r="L15" s="204">
        <v>120.24504082166612</v>
      </c>
      <c r="M15" s="204">
        <v>121.30094151183079</v>
      </c>
      <c r="N15" s="204">
        <v>121.80937105146505</v>
      </c>
      <c r="O15" s="204">
        <v>126.29463629638613</v>
      </c>
      <c r="P15" s="204">
        <v>125.85766169641592</v>
      </c>
      <c r="Q15" s="204">
        <v>134.20512604106978</v>
      </c>
    </row>
    <row r="16" spans="1:17" x14ac:dyDescent="0.25">
      <c r="A16" s="152" t="s">
        <v>301</v>
      </c>
      <c r="B16" s="264">
        <v>170.83592089403783</v>
      </c>
      <c r="C16" s="264">
        <v>162.17950814465166</v>
      </c>
      <c r="D16" s="264">
        <v>147.92089993214478</v>
      </c>
      <c r="E16" s="264">
        <v>153.47084799871843</v>
      </c>
      <c r="F16" s="264">
        <v>140.22747875849544</v>
      </c>
      <c r="G16" s="264">
        <v>142.2632440478703</v>
      </c>
      <c r="H16" s="264">
        <v>135.91327899053888</v>
      </c>
      <c r="I16" s="264">
        <v>133.37835543193131</v>
      </c>
      <c r="J16" s="264">
        <v>125.00522685642804</v>
      </c>
      <c r="K16" s="264">
        <v>106.6702989779204</v>
      </c>
      <c r="L16" s="264">
        <v>120.24504082166612</v>
      </c>
      <c r="M16" s="264">
        <v>121.30094151183079</v>
      </c>
      <c r="N16" s="264">
        <v>121.80937105146505</v>
      </c>
      <c r="O16" s="264">
        <v>126.29463629638613</v>
      </c>
      <c r="P16" s="264">
        <v>125.85766169641592</v>
      </c>
      <c r="Q16" s="264">
        <v>134.20512604106978</v>
      </c>
    </row>
    <row r="17" spans="1:17" x14ac:dyDescent="0.25">
      <c r="A17" s="154" t="s">
        <v>33</v>
      </c>
      <c r="B17" s="83">
        <v>45.174456346555033</v>
      </c>
      <c r="C17" s="83">
        <v>43.513367334846116</v>
      </c>
      <c r="D17" s="83">
        <v>34.249151535351579</v>
      </c>
      <c r="E17" s="83">
        <v>33.54692512914567</v>
      </c>
      <c r="F17" s="83">
        <v>20.057445186827835</v>
      </c>
      <c r="G17" s="83">
        <v>27.43579077643394</v>
      </c>
      <c r="H17" s="83">
        <v>13.996472515659317</v>
      </c>
      <c r="I17" s="83">
        <v>9.5868973649914579</v>
      </c>
      <c r="J17" s="83">
        <v>3.5408831509612715</v>
      </c>
      <c r="K17" s="83">
        <v>0.67285961240325798</v>
      </c>
      <c r="L17" s="83">
        <v>5.6706601340532004</v>
      </c>
      <c r="M17" s="83">
        <v>7.5449561914982013</v>
      </c>
      <c r="N17" s="83">
        <v>13.888483385910822</v>
      </c>
      <c r="O17" s="83">
        <v>6.192918330977891</v>
      </c>
      <c r="P17" s="83">
        <v>6.5250755360324639</v>
      </c>
      <c r="Q17" s="83">
        <v>20.088155618600723</v>
      </c>
    </row>
    <row r="18" spans="1:17" x14ac:dyDescent="0.25">
      <c r="A18" s="154" t="s">
        <v>30</v>
      </c>
      <c r="B18" s="83">
        <v>14.286398315238749</v>
      </c>
      <c r="C18" s="83">
        <v>6.769519902035225</v>
      </c>
      <c r="D18" s="83">
        <v>6.7690954828706689</v>
      </c>
      <c r="E18" s="83">
        <v>6.7597582612504103</v>
      </c>
      <c r="F18" s="83">
        <v>7.5090155325125334</v>
      </c>
      <c r="G18" s="83">
        <v>6.768972528609198</v>
      </c>
      <c r="H18" s="83">
        <v>6.7541381300552352</v>
      </c>
      <c r="I18" s="83">
        <v>6.0167098316375505</v>
      </c>
      <c r="J18" s="83">
        <v>6.0214400516812363</v>
      </c>
      <c r="K18" s="83">
        <v>5.2473063409997724</v>
      </c>
      <c r="L18" s="83">
        <v>6.7689520599455433</v>
      </c>
      <c r="M18" s="83">
        <v>8.2733668276903938</v>
      </c>
      <c r="N18" s="83">
        <v>6.0168362660403449</v>
      </c>
      <c r="O18" s="83">
        <v>6.7689482518780899</v>
      </c>
      <c r="P18" s="83">
        <v>6.7690045305983606</v>
      </c>
      <c r="Q18" s="83">
        <v>6.0168323359569023</v>
      </c>
    </row>
    <row r="19" spans="1:17" x14ac:dyDescent="0.25">
      <c r="A19" s="154" t="s">
        <v>125</v>
      </c>
      <c r="B19" s="83">
        <v>24.904650271083511</v>
      </c>
      <c r="C19" s="83">
        <v>30.854115399282865</v>
      </c>
      <c r="D19" s="83">
        <v>21.139704630696883</v>
      </c>
      <c r="E19" s="83">
        <v>23.466503556157726</v>
      </c>
      <c r="F19" s="83">
        <v>18.638585815269821</v>
      </c>
      <c r="G19" s="83">
        <v>19.547708769294463</v>
      </c>
      <c r="H19" s="83">
        <v>17.859376971326611</v>
      </c>
      <c r="I19" s="83">
        <v>14.621035664944849</v>
      </c>
      <c r="J19" s="83">
        <v>13.931749518038385</v>
      </c>
      <c r="K19" s="83">
        <v>11.89570838369227</v>
      </c>
      <c r="L19" s="83">
        <v>12.510404564120703</v>
      </c>
      <c r="M19" s="83">
        <v>10.849562360054529</v>
      </c>
      <c r="N19" s="83">
        <v>11.719659590239788</v>
      </c>
      <c r="O19" s="83">
        <v>14.064210490034755</v>
      </c>
      <c r="P19" s="83">
        <v>12.397378014900044</v>
      </c>
      <c r="Q19" s="83">
        <v>11.407720904037129</v>
      </c>
    </row>
    <row r="20" spans="1:17" x14ac:dyDescent="0.25">
      <c r="A20" s="154" t="s">
        <v>29</v>
      </c>
      <c r="B20" s="83">
        <v>0.13025937135654322</v>
      </c>
      <c r="C20" s="83">
        <v>0.15766231072822998</v>
      </c>
      <c r="D20" s="83">
        <v>0.14673031674113388</v>
      </c>
      <c r="E20" s="83">
        <v>0.30594645796815889</v>
      </c>
      <c r="F20" s="83">
        <v>0.11292977930030747</v>
      </c>
      <c r="G20" s="83">
        <v>0.4855590261452345</v>
      </c>
      <c r="H20" s="83">
        <v>0.28764003749185862</v>
      </c>
      <c r="I20" s="83">
        <v>0.14395381268531188</v>
      </c>
      <c r="J20" s="83">
        <v>3.6012970088160012E-2</v>
      </c>
      <c r="K20" s="83">
        <v>0</v>
      </c>
      <c r="L20" s="83">
        <v>5.9559599032489835E-2</v>
      </c>
      <c r="M20" s="83">
        <v>0.10244525020756351</v>
      </c>
      <c r="N20" s="83">
        <v>0.22595733656553418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86.340156589803996</v>
      </c>
      <c r="C21" s="83">
        <v>80.884843197759224</v>
      </c>
      <c r="D21" s="83">
        <v>85.616217966484527</v>
      </c>
      <c r="E21" s="83">
        <v>89.391714594196458</v>
      </c>
      <c r="F21" s="83">
        <v>93.909502444584945</v>
      </c>
      <c r="G21" s="83">
        <v>88.025212947387473</v>
      </c>
      <c r="H21" s="83">
        <v>97.01565133600586</v>
      </c>
      <c r="I21" s="83">
        <v>103.00975875767213</v>
      </c>
      <c r="J21" s="83">
        <v>101.47514116565898</v>
      </c>
      <c r="K21" s="83">
        <v>88.854424640825087</v>
      </c>
      <c r="L21" s="83">
        <v>95.23546446451418</v>
      </c>
      <c r="M21" s="83">
        <v>94.530610882380103</v>
      </c>
      <c r="N21" s="83">
        <v>89.958434472708561</v>
      </c>
      <c r="O21" s="83">
        <v>99.268559223495387</v>
      </c>
      <c r="P21" s="83">
        <v>100.16620361488505</v>
      </c>
      <c r="Q21" s="83">
        <v>96.692417182475026</v>
      </c>
    </row>
    <row r="22" spans="1:17" x14ac:dyDescent="0.25">
      <c r="A22" s="152" t="s">
        <v>300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294</v>
      </c>
      <c r="B23" s="204">
        <v>117.04884134379704</v>
      </c>
      <c r="C23" s="204">
        <v>110.06746279863708</v>
      </c>
      <c r="D23" s="204">
        <v>103.55231623640215</v>
      </c>
      <c r="E23" s="204">
        <v>107.75542442337451</v>
      </c>
      <c r="F23" s="204">
        <v>102.45489140547441</v>
      </c>
      <c r="G23" s="204">
        <v>101.45853211882678</v>
      </c>
      <c r="H23" s="204">
        <v>101.16880722346166</v>
      </c>
      <c r="I23" s="204">
        <v>101.32183005575615</v>
      </c>
      <c r="J23" s="204">
        <v>96.726870338161191</v>
      </c>
      <c r="K23" s="204">
        <v>83.317244307867867</v>
      </c>
      <c r="L23" s="204">
        <v>92.365621377072927</v>
      </c>
      <c r="M23" s="204">
        <v>92.784389292863509</v>
      </c>
      <c r="N23" s="204">
        <v>91.110180523238441</v>
      </c>
      <c r="O23" s="204">
        <v>96.811684693961851</v>
      </c>
      <c r="P23" s="204">
        <v>96.673560420073798</v>
      </c>
      <c r="Q23" s="204">
        <v>99.240438684770126</v>
      </c>
    </row>
    <row r="24" spans="1:17" x14ac:dyDescent="0.25">
      <c r="A24" s="152" t="s">
        <v>299</v>
      </c>
      <c r="B24" s="151">
        <v>117.04884134379704</v>
      </c>
      <c r="C24" s="151">
        <v>110.06746279863708</v>
      </c>
      <c r="D24" s="151">
        <v>103.55231623640215</v>
      </c>
      <c r="E24" s="151">
        <v>107.75542442337451</v>
      </c>
      <c r="F24" s="151">
        <v>102.45489140547441</v>
      </c>
      <c r="G24" s="151">
        <v>101.45853211882678</v>
      </c>
      <c r="H24" s="151">
        <v>101.16880722346166</v>
      </c>
      <c r="I24" s="151">
        <v>101.32183005575615</v>
      </c>
      <c r="J24" s="151">
        <v>96.726870338161191</v>
      </c>
      <c r="K24" s="151">
        <v>83.317244307867867</v>
      </c>
      <c r="L24" s="151">
        <v>92.365621377072927</v>
      </c>
      <c r="M24" s="151">
        <v>92.784389292863509</v>
      </c>
      <c r="N24" s="151">
        <v>91.110180523238441</v>
      </c>
      <c r="O24" s="151">
        <v>96.811684693961851</v>
      </c>
      <c r="P24" s="151">
        <v>96.673560420073798</v>
      </c>
      <c r="Q24" s="151">
        <v>99.240438684770126</v>
      </c>
    </row>
    <row r="25" spans="1:17" x14ac:dyDescent="0.25">
      <c r="A25" s="152" t="s">
        <v>298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293</v>
      </c>
      <c r="B26" s="204">
        <v>488.47075182130152</v>
      </c>
      <c r="C26" s="204">
        <v>463.71949095274675</v>
      </c>
      <c r="D26" s="204">
        <v>422.94988560839619</v>
      </c>
      <c r="E26" s="204">
        <v>438.81883922459724</v>
      </c>
      <c r="F26" s="204">
        <v>400.95210431565863</v>
      </c>
      <c r="G26" s="204">
        <v>406.77296327921033</v>
      </c>
      <c r="H26" s="204">
        <v>388.61652293949066</v>
      </c>
      <c r="I26" s="204">
        <v>381.36842189608842</v>
      </c>
      <c r="J26" s="204">
        <v>357.42715480794897</v>
      </c>
      <c r="K26" s="204">
        <v>305.00213811044136</v>
      </c>
      <c r="L26" s="204">
        <v>343.81636593497166</v>
      </c>
      <c r="M26" s="204">
        <v>346.83550032587812</v>
      </c>
      <c r="N26" s="204">
        <v>348.28925172765321</v>
      </c>
      <c r="O26" s="204">
        <v>361.11396022478209</v>
      </c>
      <c r="P26" s="204">
        <v>359.86451976602325</v>
      </c>
      <c r="Q26" s="204">
        <v>383.73240517850468</v>
      </c>
    </row>
    <row r="27" spans="1:17" x14ac:dyDescent="0.25">
      <c r="A27" s="152" t="s">
        <v>297</v>
      </c>
      <c r="B27" s="264">
        <v>488.47075182130152</v>
      </c>
      <c r="C27" s="264">
        <v>463.71949095274675</v>
      </c>
      <c r="D27" s="264">
        <v>422.94988560839619</v>
      </c>
      <c r="E27" s="264">
        <v>438.81883922459724</v>
      </c>
      <c r="F27" s="264">
        <v>400.95210431565863</v>
      </c>
      <c r="G27" s="264">
        <v>406.77296327921033</v>
      </c>
      <c r="H27" s="264">
        <v>388.61652293949066</v>
      </c>
      <c r="I27" s="264">
        <v>381.36842189608842</v>
      </c>
      <c r="J27" s="264">
        <v>357.42715480794897</v>
      </c>
      <c r="K27" s="264">
        <v>305.00213811044136</v>
      </c>
      <c r="L27" s="264">
        <v>343.81636593497166</v>
      </c>
      <c r="M27" s="264">
        <v>346.83550032587812</v>
      </c>
      <c r="N27" s="264">
        <v>348.28925172765321</v>
      </c>
      <c r="O27" s="264">
        <v>361.11396022478209</v>
      </c>
      <c r="P27" s="264">
        <v>359.86451976602325</v>
      </c>
      <c r="Q27" s="264">
        <v>383.73240517850468</v>
      </c>
    </row>
    <row r="28" spans="1:17" x14ac:dyDescent="0.25">
      <c r="A28" s="154" t="s">
        <v>33</v>
      </c>
      <c r="B28" s="83">
        <v>129.16721810752634</v>
      </c>
      <c r="C28" s="83">
        <v>124.41767015446547</v>
      </c>
      <c r="D28" s="83">
        <v>97.928519436445669</v>
      </c>
      <c r="E28" s="83">
        <v>95.92064510420316</v>
      </c>
      <c r="F28" s="83">
        <v>57.350206436392789</v>
      </c>
      <c r="G28" s="83">
        <v>78.447092843483688</v>
      </c>
      <c r="H28" s="83">
        <v>40.020081355202272</v>
      </c>
      <c r="I28" s="83">
        <v>27.411793368770748</v>
      </c>
      <c r="J28" s="83">
        <v>10.124438969332685</v>
      </c>
      <c r="K28" s="83">
        <v>1.9239059269313163</v>
      </c>
      <c r="L28" s="83">
        <v>16.214105350373782</v>
      </c>
      <c r="M28" s="83">
        <v>21.573275714103847</v>
      </c>
      <c r="N28" s="83">
        <v>39.71130828733267</v>
      </c>
      <c r="O28" s="83">
        <v>17.707396999820702</v>
      </c>
      <c r="P28" s="83">
        <v>18.657133324750291</v>
      </c>
      <c r="Q28" s="83">
        <v>57.438016702631629</v>
      </c>
    </row>
    <row r="29" spans="1:17" x14ac:dyDescent="0.25">
      <c r="A29" s="154" t="s">
        <v>30</v>
      </c>
      <c r="B29" s="83">
        <v>40.849065520545317</v>
      </c>
      <c r="C29" s="83">
        <v>19.356072532704776</v>
      </c>
      <c r="D29" s="83">
        <v>19.354858991973334</v>
      </c>
      <c r="E29" s="83">
        <v>19.328161095881597</v>
      </c>
      <c r="F29" s="83">
        <v>21.470510671343469</v>
      </c>
      <c r="G29" s="83">
        <v>19.354507429139087</v>
      </c>
      <c r="H29" s="83">
        <v>19.31209146780877</v>
      </c>
      <c r="I29" s="83">
        <v>17.20356444692645</v>
      </c>
      <c r="J29" s="83">
        <v>17.217089554110764</v>
      </c>
      <c r="K29" s="83">
        <v>15.00361083319623</v>
      </c>
      <c r="L29" s="83">
        <v>19.354448903136642</v>
      </c>
      <c r="M29" s="83">
        <v>23.656018554329616</v>
      </c>
      <c r="N29" s="83">
        <v>17.203925960520706</v>
      </c>
      <c r="O29" s="83">
        <v>19.354438014738221</v>
      </c>
      <c r="P29" s="83">
        <v>19.354598932352349</v>
      </c>
      <c r="Q29" s="83">
        <v>17.20391472324226</v>
      </c>
    </row>
    <row r="30" spans="1:17" x14ac:dyDescent="0.25">
      <c r="A30" s="154" t="s">
        <v>125</v>
      </c>
      <c r="B30" s="83">
        <v>71.209808675473411</v>
      </c>
      <c r="C30" s="83">
        <v>88.221100498044578</v>
      </c>
      <c r="D30" s="83">
        <v>60.444708350544239</v>
      </c>
      <c r="E30" s="83">
        <v>67.097719113789012</v>
      </c>
      <c r="F30" s="83">
        <v>53.293265130802119</v>
      </c>
      <c r="G30" s="83">
        <v>55.892718281675847</v>
      </c>
      <c r="H30" s="83">
        <v>51.065275093140052</v>
      </c>
      <c r="I30" s="83">
        <v>41.805893317316517</v>
      </c>
      <c r="J30" s="83">
        <v>39.835019038433224</v>
      </c>
      <c r="K30" s="83">
        <v>34.013371351995993</v>
      </c>
      <c r="L30" s="83">
        <v>35.77097071297468</v>
      </c>
      <c r="M30" s="83">
        <v>31.022128456433386</v>
      </c>
      <c r="N30" s="83">
        <v>33.509995445775978</v>
      </c>
      <c r="O30" s="83">
        <v>40.213764388002772</v>
      </c>
      <c r="P30" s="83">
        <v>35.44779416330843</v>
      </c>
      <c r="Q30" s="83">
        <v>32.618069884839244</v>
      </c>
    </row>
    <row r="31" spans="1:17" x14ac:dyDescent="0.25">
      <c r="A31" s="154" t="s">
        <v>29</v>
      </c>
      <c r="B31" s="83">
        <v>0.37245031797362116</v>
      </c>
      <c r="C31" s="83">
        <v>0.45080347887181355</v>
      </c>
      <c r="D31" s="83">
        <v>0.41954565385563952</v>
      </c>
      <c r="E31" s="83">
        <v>0.8747919966636637</v>
      </c>
      <c r="F31" s="83">
        <v>0.32289985565769869</v>
      </c>
      <c r="G31" s="83">
        <v>1.3883577956763273</v>
      </c>
      <c r="H31" s="83">
        <v>0.82244849111507445</v>
      </c>
      <c r="I31" s="83">
        <v>0.41160680225765767</v>
      </c>
      <c r="J31" s="83">
        <v>0.10297180172776831</v>
      </c>
      <c r="K31" s="83">
        <v>0</v>
      </c>
      <c r="L31" s="83">
        <v>0.17029862317785496</v>
      </c>
      <c r="M31" s="83">
        <v>0.29292146597464425</v>
      </c>
      <c r="N31" s="83">
        <v>0.6460792876233874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246.87220919978287</v>
      </c>
      <c r="C32" s="83">
        <v>231.27384428866009</v>
      </c>
      <c r="D32" s="83">
        <v>244.80225317557731</v>
      </c>
      <c r="E32" s="83">
        <v>255.59752191405983</v>
      </c>
      <c r="F32" s="83">
        <v>268.51522222146252</v>
      </c>
      <c r="G32" s="83">
        <v>251.69028692923536</v>
      </c>
      <c r="H32" s="83">
        <v>277.3966265322245</v>
      </c>
      <c r="I32" s="83">
        <v>294.53556396081706</v>
      </c>
      <c r="J32" s="83">
        <v>290.14763544434453</v>
      </c>
      <c r="K32" s="83">
        <v>254.06124999831783</v>
      </c>
      <c r="L32" s="83">
        <v>272.30654234530869</v>
      </c>
      <c r="M32" s="83">
        <v>270.2911561350366</v>
      </c>
      <c r="N32" s="83">
        <v>257.21794274640047</v>
      </c>
      <c r="O32" s="83">
        <v>283.83836082222041</v>
      </c>
      <c r="P32" s="83">
        <v>286.40499334561218</v>
      </c>
      <c r="Q32" s="83">
        <v>276.47240386779157</v>
      </c>
    </row>
    <row r="33" spans="1:17" x14ac:dyDescent="0.25">
      <c r="A33" s="152" t="s">
        <v>296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292</v>
      </c>
      <c r="B34" s="204">
        <v>781.30528063954694</v>
      </c>
      <c r="C34" s="204">
        <v>646.85531362990844</v>
      </c>
      <c r="D34" s="204">
        <v>549.05195962062214</v>
      </c>
      <c r="E34" s="204">
        <v>492.67415295845137</v>
      </c>
      <c r="F34" s="204">
        <v>444.19716017876539</v>
      </c>
      <c r="G34" s="204">
        <v>390.70912578121647</v>
      </c>
      <c r="H34" s="204">
        <v>346.66958179805556</v>
      </c>
      <c r="I34" s="204">
        <v>297.32683582669887</v>
      </c>
      <c r="J34" s="204">
        <v>277.66562017376617</v>
      </c>
      <c r="K34" s="204">
        <v>210.05716667041344</v>
      </c>
      <c r="L34" s="204">
        <v>210.88227510241595</v>
      </c>
      <c r="M34" s="204">
        <v>176.15758434634986</v>
      </c>
      <c r="N34" s="204">
        <v>174.37851688354283</v>
      </c>
      <c r="O34" s="204">
        <v>183.32760800815018</v>
      </c>
      <c r="P34" s="204">
        <v>193.94938987168175</v>
      </c>
      <c r="Q34" s="204">
        <v>207.1120643498129</v>
      </c>
    </row>
    <row r="35" spans="1:17" x14ac:dyDescent="0.25">
      <c r="A35" s="88" t="s">
        <v>33</v>
      </c>
      <c r="B35" s="87">
        <v>769.22334214690136</v>
      </c>
      <c r="C35" s="87">
        <v>634.05231254806449</v>
      </c>
      <c r="D35" s="87">
        <v>539.28424654283481</v>
      </c>
      <c r="E35" s="87">
        <v>476.26359820132319</v>
      </c>
      <c r="F35" s="87">
        <v>412.75679672226738</v>
      </c>
      <c r="G35" s="87">
        <v>368.83427982501451</v>
      </c>
      <c r="H35" s="87">
        <v>326.53302258577844</v>
      </c>
      <c r="I35" s="87">
        <v>286.20162968201379</v>
      </c>
      <c r="J35" s="87">
        <v>267.29908332921804</v>
      </c>
      <c r="K35" s="87">
        <v>204.33848416723342</v>
      </c>
      <c r="L35" s="87">
        <v>199.32756242369376</v>
      </c>
      <c r="M35" s="87">
        <v>163.76568946448862</v>
      </c>
      <c r="N35" s="87">
        <v>124.57696918292865</v>
      </c>
      <c r="O35" s="87">
        <v>153.96786111702133</v>
      </c>
      <c r="P35" s="87">
        <v>115.81090928406594</v>
      </c>
      <c r="Q35" s="87">
        <v>132.58066252503414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</v>
      </c>
      <c r="C38" s="87">
        <v>2.0142058502045758E-14</v>
      </c>
      <c r="D38" s="87">
        <v>0</v>
      </c>
      <c r="E38" s="87">
        <v>7.643650087456241E-15</v>
      </c>
      <c r="F38" s="87">
        <v>0</v>
      </c>
      <c r="G38" s="87">
        <v>0</v>
      </c>
      <c r="H38" s="87">
        <v>5.8011135029991185E-15</v>
      </c>
      <c r="I38" s="87">
        <v>0</v>
      </c>
      <c r="J38" s="87">
        <v>4.6049638608693656E-15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88" t="s">
        <v>29</v>
      </c>
      <c r="B39" s="87">
        <v>2.5921449331496067</v>
      </c>
      <c r="C39" s="87">
        <v>2.6326359037119573</v>
      </c>
      <c r="D39" s="87">
        <v>2.6724276911472269</v>
      </c>
      <c r="E39" s="87">
        <v>4.9626619584321778</v>
      </c>
      <c r="F39" s="87">
        <v>2.7961012078979945</v>
      </c>
      <c r="G39" s="87">
        <v>7.4140408722481244</v>
      </c>
      <c r="H39" s="87">
        <v>8.2628771015770681</v>
      </c>
      <c r="I39" s="87">
        <v>5.6026168575130315</v>
      </c>
      <c r="J39" s="87">
        <v>6.0182853373440732</v>
      </c>
      <c r="K39" s="87">
        <v>0</v>
      </c>
      <c r="L39" s="87">
        <v>2.8661164851894383</v>
      </c>
      <c r="M39" s="87">
        <v>2.7006639952335796</v>
      </c>
      <c r="N39" s="87">
        <v>2.2239347520340691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9.312167464175868</v>
      </c>
      <c r="C40" s="87">
        <v>9.2409513463079858</v>
      </c>
      <c r="D40" s="87">
        <v>6.351765474816002</v>
      </c>
      <c r="E40" s="87">
        <v>6.244182885528005</v>
      </c>
      <c r="F40" s="87">
        <v>6.0344000895599965</v>
      </c>
      <c r="G40" s="87">
        <v>6.1965160305808276</v>
      </c>
      <c r="H40" s="87">
        <v>9.086388674219986</v>
      </c>
      <c r="I40" s="87">
        <v>2.9188846860840005</v>
      </c>
      <c r="J40" s="87">
        <v>2.3033812084199861</v>
      </c>
      <c r="K40" s="87">
        <v>3.1403289760920003</v>
      </c>
      <c r="L40" s="87">
        <v>5.3175712145074954</v>
      </c>
      <c r="M40" s="87">
        <v>5.3177335467882667</v>
      </c>
      <c r="N40" s="87">
        <v>45.950609434398764</v>
      </c>
      <c r="O40" s="87">
        <v>27.303788795135347</v>
      </c>
      <c r="P40" s="87">
        <v>77.154865618537912</v>
      </c>
      <c r="Q40" s="87">
        <v>74.112215358376162</v>
      </c>
    </row>
    <row r="41" spans="1:17" x14ac:dyDescent="0.25">
      <c r="A41" s="88" t="s">
        <v>26</v>
      </c>
      <c r="B41" s="87">
        <v>0</v>
      </c>
      <c r="C41" s="87">
        <v>5.1507512548488632E-14</v>
      </c>
      <c r="D41" s="87">
        <v>0</v>
      </c>
      <c r="E41" s="87">
        <v>2.759148867743038E-14</v>
      </c>
      <c r="F41" s="87">
        <v>0</v>
      </c>
      <c r="G41" s="87">
        <v>0</v>
      </c>
      <c r="H41" s="87">
        <v>2.8986445524772414E-14</v>
      </c>
      <c r="I41" s="87">
        <v>0</v>
      </c>
      <c r="J41" s="87">
        <v>2.9892032500797774E-14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88" t="s">
        <v>25</v>
      </c>
      <c r="B42" s="87">
        <v>0.17762609532009549</v>
      </c>
      <c r="C42" s="87">
        <v>0.92941383182400028</v>
      </c>
      <c r="D42" s="87">
        <v>0.74351991182400001</v>
      </c>
      <c r="E42" s="87">
        <v>5.2037099131679998</v>
      </c>
      <c r="F42" s="87">
        <v>22.609862159039999</v>
      </c>
      <c r="G42" s="87">
        <v>8.2642890533730444</v>
      </c>
      <c r="H42" s="87">
        <v>2.7872934364800002</v>
      </c>
      <c r="I42" s="87">
        <v>2.6037046010880003</v>
      </c>
      <c r="J42" s="87">
        <v>2.0448702987840002</v>
      </c>
      <c r="K42" s="87">
        <v>2.5783535270879998</v>
      </c>
      <c r="L42" s="87">
        <v>3.2280250314930443</v>
      </c>
      <c r="M42" s="87">
        <v>4.2304984092110702</v>
      </c>
      <c r="N42" s="87">
        <v>1.4840034809905007</v>
      </c>
      <c r="O42" s="87">
        <v>1.4839585027462727</v>
      </c>
      <c r="P42" s="87">
        <v>0.69761513726801716</v>
      </c>
      <c r="Q42" s="87">
        <v>0.13318397729687831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0.14299994753218462</v>
      </c>
      <c r="M43" s="87">
        <v>0.14299893062831412</v>
      </c>
      <c r="N43" s="87">
        <v>0.1430000331908505</v>
      </c>
      <c r="O43" s="87">
        <v>0.57199959324722249</v>
      </c>
      <c r="P43" s="87">
        <v>0.28599983180986016</v>
      </c>
      <c r="Q43" s="87">
        <v>0.28600248910573234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291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290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0.99999999999999989</v>
      </c>
      <c r="C50" s="77">
        <f t="shared" si="0"/>
        <v>0.99999999999999989</v>
      </c>
      <c r="D50" s="77">
        <f t="shared" si="0"/>
        <v>0.99999999999999978</v>
      </c>
      <c r="E50" s="77">
        <f t="shared" si="0"/>
        <v>1</v>
      </c>
      <c r="F50" s="77">
        <f t="shared" si="0"/>
        <v>1.0000000000000002</v>
      </c>
      <c r="G50" s="77">
        <f t="shared" si="0"/>
        <v>0.99999999999999989</v>
      </c>
      <c r="H50" s="77">
        <f t="shared" si="0"/>
        <v>1.0000000000000002</v>
      </c>
      <c r="I50" s="77">
        <f t="shared" si="0"/>
        <v>0.99999999999999989</v>
      </c>
      <c r="J50" s="77">
        <f t="shared" si="0"/>
        <v>1</v>
      </c>
      <c r="K50" s="77">
        <f t="shared" si="0"/>
        <v>0.99999999999999989</v>
      </c>
      <c r="L50" s="77">
        <f t="shared" si="0"/>
        <v>0.99999999999999989</v>
      </c>
      <c r="M50" s="77">
        <f t="shared" si="0"/>
        <v>1</v>
      </c>
      <c r="N50" s="77">
        <f t="shared" si="0"/>
        <v>1</v>
      </c>
      <c r="O50" s="77">
        <f t="shared" si="0"/>
        <v>1.0000000000000002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1.6134830134230616E-2</v>
      </c>
      <c r="C55" s="201">
        <f t="shared" si="5"/>
        <v>1.7074497462096345E-2</v>
      </c>
      <c r="D55" s="201">
        <f t="shared" si="5"/>
        <v>1.8136373429426582E-2</v>
      </c>
      <c r="E55" s="201">
        <f t="shared" si="5"/>
        <v>1.9335523419816685E-2</v>
      </c>
      <c r="F55" s="201">
        <f t="shared" si="5"/>
        <v>2.0140461567337727E-2</v>
      </c>
      <c r="G55" s="201">
        <f t="shared" si="5"/>
        <v>2.0823248317381689E-2</v>
      </c>
      <c r="H55" s="201">
        <f t="shared" si="5"/>
        <v>2.2202375610525748E-2</v>
      </c>
      <c r="I55" s="201">
        <f t="shared" si="5"/>
        <v>2.3636879058087465E-2</v>
      </c>
      <c r="J55" s="201">
        <f t="shared" si="5"/>
        <v>2.4044711711215378E-2</v>
      </c>
      <c r="K55" s="201">
        <f t="shared" si="5"/>
        <v>2.5141607283288594E-2</v>
      </c>
      <c r="L55" s="201">
        <f t="shared" si="5"/>
        <v>2.5598379392796172E-2</v>
      </c>
      <c r="M55" s="201">
        <f t="shared" si="5"/>
        <v>2.6737799245281853E-2</v>
      </c>
      <c r="N55" s="201">
        <f t="shared" si="5"/>
        <v>2.6319859479243073E-2</v>
      </c>
      <c r="O55" s="201">
        <f t="shared" si="5"/>
        <v>2.6789443287979248E-2</v>
      </c>
      <c r="P55" s="201">
        <f t="shared" si="5"/>
        <v>2.6457118746481618E-2</v>
      </c>
      <c r="Q55" s="201">
        <f t="shared" si="5"/>
        <v>2.5602327317142976E-2</v>
      </c>
    </row>
    <row r="56" spans="1:17" x14ac:dyDescent="0.25">
      <c r="A56" s="127" t="s">
        <v>295</v>
      </c>
      <c r="B56" s="200">
        <f t="shared" ref="B56:Q56" si="6">IF(B$15=0,0,B$15/B$5)</f>
        <v>0.10790507978478155</v>
      </c>
      <c r="C56" s="200">
        <f t="shared" si="6"/>
        <v>0.11527904561945551</v>
      </c>
      <c r="D56" s="200">
        <f t="shared" si="6"/>
        <v>0.1187095314284986</v>
      </c>
      <c r="E56" s="200">
        <f t="shared" si="6"/>
        <v>0.12618510766890761</v>
      </c>
      <c r="F56" s="200">
        <f t="shared" si="6"/>
        <v>0.12630928190925736</v>
      </c>
      <c r="G56" s="200">
        <f t="shared" si="6"/>
        <v>0.13378826744965905</v>
      </c>
      <c r="H56" s="200">
        <f t="shared" si="6"/>
        <v>0.1366721809255019</v>
      </c>
      <c r="I56" s="200">
        <f t="shared" si="6"/>
        <v>0.14257319580869868</v>
      </c>
      <c r="J56" s="200">
        <f t="shared" si="6"/>
        <v>0.14238558680538274</v>
      </c>
      <c r="K56" s="200">
        <f t="shared" si="6"/>
        <v>0.14749152697778919</v>
      </c>
      <c r="L56" s="200">
        <f t="shared" si="6"/>
        <v>0.1526984778530108</v>
      </c>
      <c r="M56" s="200">
        <f t="shared" si="6"/>
        <v>0.16016968996851613</v>
      </c>
      <c r="N56" s="200">
        <f t="shared" si="6"/>
        <v>0.16123628326296022</v>
      </c>
      <c r="O56" s="200">
        <f t="shared" si="6"/>
        <v>0.1601349896540373</v>
      </c>
      <c r="P56" s="200">
        <f t="shared" si="6"/>
        <v>0.15782649440835794</v>
      </c>
      <c r="Q56" s="200">
        <f t="shared" si="6"/>
        <v>0.1586445996461085</v>
      </c>
    </row>
    <row r="57" spans="1:17" x14ac:dyDescent="0.25">
      <c r="A57" s="142" t="s">
        <v>301</v>
      </c>
      <c r="B57" s="199">
        <f t="shared" ref="B57:Q57" si="7">IF(B$16=0,0,B$16/B$5)</f>
        <v>0.10790507978478155</v>
      </c>
      <c r="C57" s="199">
        <f t="shared" si="7"/>
        <v>0.11527904561945551</v>
      </c>
      <c r="D57" s="199">
        <f t="shared" si="7"/>
        <v>0.1187095314284986</v>
      </c>
      <c r="E57" s="199">
        <f t="shared" si="7"/>
        <v>0.12618510766890761</v>
      </c>
      <c r="F57" s="199">
        <f t="shared" si="7"/>
        <v>0.12630928190925736</v>
      </c>
      <c r="G57" s="199">
        <f t="shared" si="7"/>
        <v>0.13378826744965905</v>
      </c>
      <c r="H57" s="199">
        <f t="shared" si="7"/>
        <v>0.1366721809255019</v>
      </c>
      <c r="I57" s="199">
        <f t="shared" si="7"/>
        <v>0.14257319580869868</v>
      </c>
      <c r="J57" s="199">
        <f t="shared" si="7"/>
        <v>0.14238558680538274</v>
      </c>
      <c r="K57" s="199">
        <f t="shared" si="7"/>
        <v>0.14749152697778919</v>
      </c>
      <c r="L57" s="199">
        <f t="shared" si="7"/>
        <v>0.1526984778530108</v>
      </c>
      <c r="M57" s="199">
        <f t="shared" si="7"/>
        <v>0.16016968996851613</v>
      </c>
      <c r="N57" s="199">
        <f t="shared" si="7"/>
        <v>0.16123628326296022</v>
      </c>
      <c r="O57" s="199">
        <f t="shared" si="7"/>
        <v>0.1601349896540373</v>
      </c>
      <c r="P57" s="199">
        <f t="shared" si="7"/>
        <v>0.15782649440835794</v>
      </c>
      <c r="Q57" s="199">
        <f t="shared" si="7"/>
        <v>0.1586445996461085</v>
      </c>
    </row>
    <row r="58" spans="1:17" x14ac:dyDescent="0.25">
      <c r="A58" s="142" t="s">
        <v>300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294</v>
      </c>
      <c r="B59" s="200">
        <f t="shared" ref="B59:Q59" si="9">IF(B$23=0,0,B$23/B$5)</f>
        <v>7.3931550799276019E-2</v>
      </c>
      <c r="C59" s="200">
        <f t="shared" si="9"/>
        <v>7.823720894420684E-2</v>
      </c>
      <c r="D59" s="200">
        <f t="shared" si="9"/>
        <v>8.3102840399145547E-2</v>
      </c>
      <c r="E59" s="200">
        <f t="shared" si="9"/>
        <v>8.8597476394252361E-2</v>
      </c>
      <c r="F59" s="200">
        <f t="shared" si="9"/>
        <v>9.228579074579138E-2</v>
      </c>
      <c r="G59" s="200">
        <f t="shared" si="9"/>
        <v>9.5414394076349787E-2</v>
      </c>
      <c r="H59" s="200">
        <f t="shared" si="9"/>
        <v>0.10173370569497253</v>
      </c>
      <c r="I59" s="200">
        <f t="shared" si="9"/>
        <v>0.10830675689060593</v>
      </c>
      <c r="J59" s="200">
        <f t="shared" si="9"/>
        <v>0.11017549057180914</v>
      </c>
      <c r="K59" s="200">
        <f t="shared" si="9"/>
        <v>0.11520158567374553</v>
      </c>
      <c r="L59" s="200">
        <f t="shared" si="9"/>
        <v>0.11729456527977854</v>
      </c>
      <c r="M59" s="200">
        <f t="shared" si="9"/>
        <v>0.12251551127083875</v>
      </c>
      <c r="N59" s="200">
        <f t="shared" si="9"/>
        <v>0.12060046569633469</v>
      </c>
      <c r="O59" s="200">
        <f t="shared" si="9"/>
        <v>0.12275214990504797</v>
      </c>
      <c r="P59" s="200">
        <f t="shared" si="9"/>
        <v>0.12122940262372067</v>
      </c>
      <c r="Q59" s="200">
        <f t="shared" si="9"/>
        <v>0.11731265509956401</v>
      </c>
    </row>
    <row r="60" spans="1:17" x14ac:dyDescent="0.25">
      <c r="A60" s="142" t="s">
        <v>299</v>
      </c>
      <c r="B60" s="199">
        <f t="shared" ref="B60:Q60" si="10">IF(B$24=0,0,B$24/B$5)</f>
        <v>7.3931550799276019E-2</v>
      </c>
      <c r="C60" s="199">
        <f t="shared" si="10"/>
        <v>7.823720894420684E-2</v>
      </c>
      <c r="D60" s="199">
        <f t="shared" si="10"/>
        <v>8.3102840399145547E-2</v>
      </c>
      <c r="E60" s="199">
        <f t="shared" si="10"/>
        <v>8.8597476394252361E-2</v>
      </c>
      <c r="F60" s="199">
        <f t="shared" si="10"/>
        <v>9.228579074579138E-2</v>
      </c>
      <c r="G60" s="199">
        <f t="shared" si="10"/>
        <v>9.5414394076349787E-2</v>
      </c>
      <c r="H60" s="199">
        <f t="shared" si="10"/>
        <v>0.10173370569497253</v>
      </c>
      <c r="I60" s="199">
        <f t="shared" si="10"/>
        <v>0.10830675689060593</v>
      </c>
      <c r="J60" s="199">
        <f t="shared" si="10"/>
        <v>0.11017549057180914</v>
      </c>
      <c r="K60" s="199">
        <f t="shared" si="10"/>
        <v>0.11520158567374553</v>
      </c>
      <c r="L60" s="199">
        <f t="shared" si="10"/>
        <v>0.11729456527977854</v>
      </c>
      <c r="M60" s="199">
        <f t="shared" si="10"/>
        <v>0.12251551127083875</v>
      </c>
      <c r="N60" s="199">
        <f t="shared" si="10"/>
        <v>0.12060046569633469</v>
      </c>
      <c r="O60" s="199">
        <f t="shared" si="10"/>
        <v>0.12275214990504797</v>
      </c>
      <c r="P60" s="199">
        <f t="shared" si="10"/>
        <v>0.12122940262372067</v>
      </c>
      <c r="Q60" s="199">
        <f t="shared" si="10"/>
        <v>0.11731265509956401</v>
      </c>
    </row>
    <row r="61" spans="1:17" x14ac:dyDescent="0.25">
      <c r="A61" s="142" t="s">
        <v>298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293</v>
      </c>
      <c r="B62" s="200">
        <f t="shared" ref="B62:Q62" si="12">IF(B$26=0,0,B$26/B$5)</f>
        <v>0.30853274400354341</v>
      </c>
      <c r="C62" s="200">
        <f t="shared" si="12"/>
        <v>0.32961710738752958</v>
      </c>
      <c r="D62" s="200">
        <f t="shared" si="12"/>
        <v>0.33942588749352942</v>
      </c>
      <c r="E62" s="200">
        <f t="shared" si="12"/>
        <v>0.36080078527462917</v>
      </c>
      <c r="F62" s="200">
        <f t="shared" si="12"/>
        <v>0.36115583639164811</v>
      </c>
      <c r="G62" s="200">
        <f t="shared" si="12"/>
        <v>0.38254048237629812</v>
      </c>
      <c r="H62" s="200">
        <f t="shared" si="12"/>
        <v>0.39078644947947144</v>
      </c>
      <c r="I62" s="200">
        <f t="shared" si="12"/>
        <v>0.40765920762903879</v>
      </c>
      <c r="J62" s="200">
        <f t="shared" si="12"/>
        <v>0.40712277764160698</v>
      </c>
      <c r="K62" s="200">
        <f t="shared" si="12"/>
        <v>0.42172218051728727</v>
      </c>
      <c r="L62" s="200">
        <f t="shared" si="12"/>
        <v>0.43661040306091586</v>
      </c>
      <c r="M62" s="200">
        <f t="shared" si="12"/>
        <v>0.45797282250981458</v>
      </c>
      <c r="N62" s="200">
        <f t="shared" si="12"/>
        <v>0.46102253023930156</v>
      </c>
      <c r="O62" s="200">
        <f t="shared" si="12"/>
        <v>0.45787360398122157</v>
      </c>
      <c r="P62" s="200">
        <f t="shared" si="12"/>
        <v>0.45127292888706266</v>
      </c>
      <c r="Q62" s="200">
        <f t="shared" si="12"/>
        <v>0.45361213529319605</v>
      </c>
    </row>
    <row r="63" spans="1:17" x14ac:dyDescent="0.25">
      <c r="A63" s="142" t="s">
        <v>297</v>
      </c>
      <c r="B63" s="199">
        <f t="shared" ref="B63:Q63" si="13">IF(B$27=0,0,B$27/B$5)</f>
        <v>0.30853274400354341</v>
      </c>
      <c r="C63" s="199">
        <f t="shared" si="13"/>
        <v>0.32961710738752958</v>
      </c>
      <c r="D63" s="199">
        <f t="shared" si="13"/>
        <v>0.33942588749352942</v>
      </c>
      <c r="E63" s="199">
        <f t="shared" si="13"/>
        <v>0.36080078527462917</v>
      </c>
      <c r="F63" s="199">
        <f t="shared" si="13"/>
        <v>0.36115583639164811</v>
      </c>
      <c r="G63" s="199">
        <f t="shared" si="13"/>
        <v>0.38254048237629812</v>
      </c>
      <c r="H63" s="199">
        <f t="shared" si="13"/>
        <v>0.39078644947947144</v>
      </c>
      <c r="I63" s="199">
        <f t="shared" si="13"/>
        <v>0.40765920762903879</v>
      </c>
      <c r="J63" s="199">
        <f t="shared" si="13"/>
        <v>0.40712277764160698</v>
      </c>
      <c r="K63" s="199">
        <f t="shared" si="13"/>
        <v>0.42172218051728727</v>
      </c>
      <c r="L63" s="199">
        <f t="shared" si="13"/>
        <v>0.43661040306091586</v>
      </c>
      <c r="M63" s="199">
        <f t="shared" si="13"/>
        <v>0.45797282250981458</v>
      </c>
      <c r="N63" s="199">
        <f t="shared" si="13"/>
        <v>0.46102253023930156</v>
      </c>
      <c r="O63" s="199">
        <f t="shared" si="13"/>
        <v>0.45787360398122157</v>
      </c>
      <c r="P63" s="199">
        <f t="shared" si="13"/>
        <v>0.45127292888706266</v>
      </c>
      <c r="Q63" s="199">
        <f t="shared" si="13"/>
        <v>0.45361213529319605</v>
      </c>
    </row>
    <row r="64" spans="1:17" x14ac:dyDescent="0.25">
      <c r="A64" s="142" t="s">
        <v>296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292</v>
      </c>
      <c r="B65" s="200">
        <f t="shared" ref="B65:Q65" si="15">IF(B$34=0,0,B$34/B$5)</f>
        <v>0.49349579527816834</v>
      </c>
      <c r="C65" s="200">
        <f t="shared" si="15"/>
        <v>0.45979214058671158</v>
      </c>
      <c r="D65" s="200">
        <f t="shared" si="15"/>
        <v>0.44062536724939966</v>
      </c>
      <c r="E65" s="200">
        <f t="shared" si="15"/>
        <v>0.40508110724239421</v>
      </c>
      <c r="F65" s="200">
        <f t="shared" si="15"/>
        <v>0.40010862938596564</v>
      </c>
      <c r="G65" s="200">
        <f t="shared" si="15"/>
        <v>0.3674336077803112</v>
      </c>
      <c r="H65" s="200">
        <f t="shared" si="15"/>
        <v>0.34860528828952853</v>
      </c>
      <c r="I65" s="200">
        <f t="shared" si="15"/>
        <v>0.31782396061356899</v>
      </c>
      <c r="J65" s="200">
        <f t="shared" si="15"/>
        <v>0.31627143326998575</v>
      </c>
      <c r="K65" s="200">
        <f t="shared" si="15"/>
        <v>0.29044309954788927</v>
      </c>
      <c r="L65" s="200">
        <f t="shared" si="15"/>
        <v>0.26779817441349851</v>
      </c>
      <c r="M65" s="200">
        <f t="shared" si="15"/>
        <v>0.23260417700554864</v>
      </c>
      <c r="N65" s="200">
        <f t="shared" si="15"/>
        <v>0.23082086132216048</v>
      </c>
      <c r="O65" s="200">
        <f t="shared" si="15"/>
        <v>0.23244981317171406</v>
      </c>
      <c r="P65" s="200">
        <f t="shared" si="15"/>
        <v>0.24321405533437712</v>
      </c>
      <c r="Q65" s="200">
        <f t="shared" si="15"/>
        <v>0.24482828264398848</v>
      </c>
    </row>
    <row r="66" spans="1:17" x14ac:dyDescent="0.25">
      <c r="A66" s="127" t="s">
        <v>291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290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30">
        <f>IF(B$5=0,0,B$5/MAE_fec!B$5)</f>
        <v>1.781829225023239</v>
      </c>
      <c r="C71" s="230">
        <f>IF(C$5=0,0,C$5/MAE_fec!C$5)</f>
        <v>1.6837691380246325</v>
      </c>
      <c r="D71" s="230">
        <f>IF(D$5=0,0,D$5/MAE_fec!D$5)</f>
        <v>1.585185262413662</v>
      </c>
      <c r="E71" s="230">
        <f>IF(E$5=0,0,E$5/MAE_fec!E$5)</f>
        <v>1.4868752838877275</v>
      </c>
      <c r="F71" s="230">
        <f>IF(F$5=0,0,F$5/MAE_fec!F$5)</f>
        <v>1.4274504969926565</v>
      </c>
      <c r="G71" s="230">
        <f>IF(G$5=0,0,G$5/MAE_fec!G$5)</f>
        <v>1.3806449135968761</v>
      </c>
      <c r="H71" s="230">
        <f>IF(H$5=0,0,H$5/MAE_fec!H$5)</f>
        <v>1.2948844924652163</v>
      </c>
      <c r="I71" s="230">
        <f>IF(I$5=0,0,I$5/MAE_fec!I$5)</f>
        <v>1.2162989793748153</v>
      </c>
      <c r="J71" s="230">
        <f>IF(J$5=0,0,J$5/MAE_fec!J$5)</f>
        <v>1.1956688114729139</v>
      </c>
      <c r="K71" s="230">
        <f>IF(K$5=0,0,K$5/MAE_fec!K$5)</f>
        <v>1.1435033389081406</v>
      </c>
      <c r="L71" s="230">
        <f>IF(L$5=0,0,L$5/MAE_fec!L$5)</f>
        <v>1.1230989053177465</v>
      </c>
      <c r="M71" s="230">
        <f>IF(M$5=0,0,M$5/MAE_fec!M$5)</f>
        <v>1.0752385269341442</v>
      </c>
      <c r="N71" s="230">
        <f>IF(N$5=0,0,N$5/MAE_fec!N$5)</f>
        <v>1.0923125139262533</v>
      </c>
      <c r="O71" s="230">
        <f>IF(O$5=0,0,O$5/MAE_fec!O$5)</f>
        <v>1.0731657080331338</v>
      </c>
      <c r="P71" s="230">
        <f>IF(P$5=0,0,P$5/MAE_fec!P$5)</f>
        <v>1.0866456075373272</v>
      </c>
      <c r="Q71" s="230">
        <f>IF(Q$5=0,0,Q$5/MAE_fec!Q$5)</f>
        <v>1.1229257214717134</v>
      </c>
    </row>
    <row r="72" spans="1:17" x14ac:dyDescent="0.25">
      <c r="A72" s="132" t="s">
        <v>83</v>
      </c>
      <c r="B72" s="275">
        <f>IF(B$6=0,0,B$6/MAE_fec!B$6)</f>
        <v>0</v>
      </c>
      <c r="C72" s="275">
        <f>IF(C$6=0,0,C$6/MAE_fec!C$6)</f>
        <v>0</v>
      </c>
      <c r="D72" s="275">
        <f>IF(D$6=0,0,D$6/MAE_fec!D$6)</f>
        <v>0</v>
      </c>
      <c r="E72" s="275">
        <f>IF(E$6=0,0,E$6/MAE_fec!E$6)</f>
        <v>0</v>
      </c>
      <c r="F72" s="275">
        <f>IF(F$6=0,0,F$6/MAE_fec!F$6)</f>
        <v>0</v>
      </c>
      <c r="G72" s="275">
        <f>IF(G$6=0,0,G$6/MAE_fec!G$6)</f>
        <v>0</v>
      </c>
      <c r="H72" s="275">
        <f>IF(H$6=0,0,H$6/MAE_fec!H$6)</f>
        <v>0</v>
      </c>
      <c r="I72" s="275">
        <f>IF(I$6=0,0,I$6/MAE_fec!I$6)</f>
        <v>0</v>
      </c>
      <c r="J72" s="275">
        <f>IF(J$6=0,0,J$6/MAE_fec!J$6)</f>
        <v>0</v>
      </c>
      <c r="K72" s="275">
        <f>IF(K$6=0,0,K$6/MAE_fec!K$6)</f>
        <v>0</v>
      </c>
      <c r="L72" s="275">
        <f>IF(L$6=0,0,L$6/MAE_fec!L$6)</f>
        <v>0</v>
      </c>
      <c r="M72" s="275">
        <f>IF(M$6=0,0,M$6/MAE_fec!M$6)</f>
        <v>0</v>
      </c>
      <c r="N72" s="275">
        <f>IF(N$6=0,0,N$6/MAE_fec!N$6)</f>
        <v>0</v>
      </c>
      <c r="O72" s="275">
        <f>IF(O$6=0,0,O$6/MAE_fec!O$6)</f>
        <v>0</v>
      </c>
      <c r="P72" s="275">
        <f>IF(P$6=0,0,P$6/MAE_fec!P$6)</f>
        <v>0</v>
      </c>
      <c r="Q72" s="275">
        <f>IF(Q$6=0,0,Q$6/MAE_fec!Q$6)</f>
        <v>0</v>
      </c>
    </row>
    <row r="73" spans="1:17" x14ac:dyDescent="0.25">
      <c r="A73" s="76" t="s">
        <v>82</v>
      </c>
      <c r="B73" s="274">
        <f>IF(B$7=0,0,B$7/MAE_fec!B$7)</f>
        <v>0</v>
      </c>
      <c r="C73" s="274">
        <f>IF(C$7=0,0,C$7/MAE_fec!C$7)</f>
        <v>0</v>
      </c>
      <c r="D73" s="274">
        <f>IF(D$7=0,0,D$7/MAE_fec!D$7)</f>
        <v>0</v>
      </c>
      <c r="E73" s="274">
        <f>IF(E$7=0,0,E$7/MAE_fec!E$7)</f>
        <v>0</v>
      </c>
      <c r="F73" s="274">
        <f>IF(F$7=0,0,F$7/MAE_fec!F$7)</f>
        <v>0</v>
      </c>
      <c r="G73" s="274">
        <f>IF(G$7=0,0,G$7/MAE_fec!G$7)</f>
        <v>0</v>
      </c>
      <c r="H73" s="274">
        <f>IF(H$7=0,0,H$7/MAE_fec!H$7)</f>
        <v>0</v>
      </c>
      <c r="I73" s="274">
        <f>IF(I$7=0,0,I$7/MAE_fec!I$7)</f>
        <v>0</v>
      </c>
      <c r="J73" s="274">
        <f>IF(J$7=0,0,J$7/MAE_fec!J$7)</f>
        <v>0</v>
      </c>
      <c r="K73" s="274">
        <f>IF(K$7=0,0,K$7/MAE_fec!K$7)</f>
        <v>0</v>
      </c>
      <c r="L73" s="274">
        <f>IF(L$7=0,0,L$7/MAE_fec!L$7)</f>
        <v>0</v>
      </c>
      <c r="M73" s="274">
        <f>IF(M$7=0,0,M$7/MAE_fec!M$7)</f>
        <v>0</v>
      </c>
      <c r="N73" s="274">
        <f>IF(N$7=0,0,N$7/MAE_fec!N$7)</f>
        <v>0</v>
      </c>
      <c r="O73" s="274">
        <f>IF(O$7=0,0,O$7/MAE_fec!O$7)</f>
        <v>0</v>
      </c>
      <c r="P73" s="274">
        <f>IF(P$7=0,0,P$7/MAE_fec!P$7)</f>
        <v>0</v>
      </c>
      <c r="Q73" s="274">
        <f>IF(Q$7=0,0,Q$7/MAE_fec!Q$7)</f>
        <v>0</v>
      </c>
    </row>
    <row r="74" spans="1:17" x14ac:dyDescent="0.25">
      <c r="A74" s="76" t="s">
        <v>81</v>
      </c>
      <c r="B74" s="274">
        <f>IF(B$8=0,0,B$8/MAE_fec!B$8)</f>
        <v>0</v>
      </c>
      <c r="C74" s="274">
        <f>IF(C$8=0,0,C$8/MAE_fec!C$8)</f>
        <v>0</v>
      </c>
      <c r="D74" s="274">
        <f>IF(D$8=0,0,D$8/MAE_fec!D$8)</f>
        <v>0</v>
      </c>
      <c r="E74" s="274">
        <f>IF(E$8=0,0,E$8/MAE_fec!E$8)</f>
        <v>0</v>
      </c>
      <c r="F74" s="274">
        <f>IF(F$8=0,0,F$8/MAE_fec!F$8)</f>
        <v>0</v>
      </c>
      <c r="G74" s="274">
        <f>IF(G$8=0,0,G$8/MAE_fec!G$8)</f>
        <v>0</v>
      </c>
      <c r="H74" s="274">
        <f>IF(H$8=0,0,H$8/MAE_fec!H$8)</f>
        <v>0</v>
      </c>
      <c r="I74" s="274">
        <f>IF(I$8=0,0,I$8/MAE_fec!I$8)</f>
        <v>0</v>
      </c>
      <c r="J74" s="274">
        <f>IF(J$8=0,0,J$8/MAE_fec!J$8)</f>
        <v>0</v>
      </c>
      <c r="K74" s="274">
        <f>IF(K$8=0,0,K$8/MAE_fec!K$8)</f>
        <v>0</v>
      </c>
      <c r="L74" s="274">
        <f>IF(L$8=0,0,L$8/MAE_fec!L$8)</f>
        <v>0</v>
      </c>
      <c r="M74" s="274">
        <f>IF(M$8=0,0,M$8/MAE_fec!M$8)</f>
        <v>0</v>
      </c>
      <c r="N74" s="274">
        <f>IF(N$8=0,0,N$8/MAE_fec!N$8)</f>
        <v>0</v>
      </c>
      <c r="O74" s="274">
        <f>IF(O$8=0,0,O$8/MAE_fec!O$8)</f>
        <v>0</v>
      </c>
      <c r="P74" s="274">
        <f>IF(P$8=0,0,P$8/MAE_fec!P$8)</f>
        <v>0</v>
      </c>
      <c r="Q74" s="274">
        <f>IF(Q$8=0,0,Q$8/MAE_fec!Q$8)</f>
        <v>0</v>
      </c>
    </row>
    <row r="75" spans="1:17" x14ac:dyDescent="0.25">
      <c r="A75" s="76" t="s">
        <v>80</v>
      </c>
      <c r="B75" s="274">
        <f>IF(B$9=0,0,B$9/MAE_fec!B$9)</f>
        <v>0</v>
      </c>
      <c r="C75" s="274">
        <f>IF(C$9=0,0,C$9/MAE_fec!C$9)</f>
        <v>0</v>
      </c>
      <c r="D75" s="274">
        <f>IF(D$9=0,0,D$9/MAE_fec!D$9)</f>
        <v>0</v>
      </c>
      <c r="E75" s="274">
        <f>IF(E$9=0,0,E$9/MAE_fec!E$9)</f>
        <v>0</v>
      </c>
      <c r="F75" s="274">
        <f>IF(F$9=0,0,F$9/MAE_fec!F$9)</f>
        <v>0</v>
      </c>
      <c r="G75" s="274">
        <f>IF(G$9=0,0,G$9/MAE_fec!G$9)</f>
        <v>0</v>
      </c>
      <c r="H75" s="274">
        <f>IF(H$9=0,0,H$9/MAE_fec!H$9)</f>
        <v>0</v>
      </c>
      <c r="I75" s="274">
        <f>IF(I$9=0,0,I$9/MAE_fec!I$9)</f>
        <v>0</v>
      </c>
      <c r="J75" s="274">
        <f>IF(J$9=0,0,J$9/MAE_fec!J$9)</f>
        <v>0</v>
      </c>
      <c r="K75" s="274">
        <f>IF(K$9=0,0,K$9/MAE_fec!K$9)</f>
        <v>0</v>
      </c>
      <c r="L75" s="274">
        <f>IF(L$9=0,0,L$9/MAE_fec!L$9)</f>
        <v>0</v>
      </c>
      <c r="M75" s="274">
        <f>IF(M$9=0,0,M$9/MAE_fec!M$9)</f>
        <v>0</v>
      </c>
      <c r="N75" s="274">
        <f>IF(N$9=0,0,N$9/MAE_fec!N$9)</f>
        <v>0</v>
      </c>
      <c r="O75" s="274">
        <f>IF(O$9=0,0,O$9/MAE_fec!O$9)</f>
        <v>0</v>
      </c>
      <c r="P75" s="274">
        <f>IF(P$9=0,0,P$9/MAE_fec!P$9)</f>
        <v>0</v>
      </c>
      <c r="Q75" s="274">
        <f>IF(Q$9=0,0,Q$9/MAE_fec!Q$9)</f>
        <v>0</v>
      </c>
    </row>
    <row r="76" spans="1:17" x14ac:dyDescent="0.25">
      <c r="A76" s="129" t="s">
        <v>79</v>
      </c>
      <c r="B76" s="273">
        <f>IF(B$10=0,0,B$10/MAE_fec!B$10)</f>
        <v>1.3251222000000002</v>
      </c>
      <c r="C76" s="273">
        <f>IF(C$10=0,0,C$10/MAE_fec!C$10)</f>
        <v>1.3251222</v>
      </c>
      <c r="D76" s="273">
        <f>IF(D$10=0,0,D$10/MAE_fec!D$10)</f>
        <v>1.3251222000000007</v>
      </c>
      <c r="E76" s="273">
        <f>IF(E$10=0,0,E$10/MAE_fec!E$10)</f>
        <v>1.3251222000000002</v>
      </c>
      <c r="F76" s="273">
        <f>IF(F$10=0,0,F$10/MAE_fec!F$10)</f>
        <v>1.3251222000000002</v>
      </c>
      <c r="G76" s="273">
        <f>IF(G$10=0,0,G$10/MAE_fec!G$10)</f>
        <v>1.3251222000000002</v>
      </c>
      <c r="H76" s="273">
        <f>IF(H$10=0,0,H$10/MAE_fec!H$10)</f>
        <v>1.3251222</v>
      </c>
      <c r="I76" s="273">
        <f>IF(I$10=0,0,I$10/MAE_fec!I$10)</f>
        <v>1.3251222</v>
      </c>
      <c r="J76" s="273">
        <f>IF(J$10=0,0,J$10/MAE_fec!J$10)</f>
        <v>1.3251222</v>
      </c>
      <c r="K76" s="273">
        <f>IF(K$10=0,0,K$10/MAE_fec!K$10)</f>
        <v>1.3251221999999998</v>
      </c>
      <c r="L76" s="273">
        <f>IF(L$10=0,0,L$10/MAE_fec!L$10)</f>
        <v>1.3251222000000002</v>
      </c>
      <c r="M76" s="273">
        <f>IF(M$10=0,0,M$10/MAE_fec!M$10)</f>
        <v>1.3251222</v>
      </c>
      <c r="N76" s="273">
        <f>IF(N$10=0,0,N$10/MAE_fec!N$10)</f>
        <v>1.3251222</v>
      </c>
      <c r="O76" s="273">
        <f>IF(O$10=0,0,O$10/MAE_fec!O$10)</f>
        <v>1.3251222000000002</v>
      </c>
      <c r="P76" s="273">
        <f>IF(P$10=0,0,P$10/MAE_fec!P$10)</f>
        <v>1.3251222</v>
      </c>
      <c r="Q76" s="273">
        <f>IF(Q$10=0,0,Q$10/MAE_fec!Q$10)</f>
        <v>1.3251222000000005</v>
      </c>
    </row>
    <row r="77" spans="1:17" x14ac:dyDescent="0.25">
      <c r="A77" s="127" t="s">
        <v>295</v>
      </c>
      <c r="B77" s="296">
        <f>IF(B$15=0,0,B$15/MAE_fec!B$15)</f>
        <v>1.2488184065584023</v>
      </c>
      <c r="C77" s="296">
        <f>IF(C$15=0,0,C$15/MAE_fec!C$15)</f>
        <v>1.2607362508971731</v>
      </c>
      <c r="D77" s="296">
        <f>IF(D$15=0,0,D$15/MAE_fec!D$15)</f>
        <v>1.2222412588267655</v>
      </c>
      <c r="E77" s="296">
        <f>IF(E$15=0,0,E$15/MAE_fec!E$15)</f>
        <v>1.2186359006092806</v>
      </c>
      <c r="F77" s="296">
        <f>IF(F$15=0,0,F$15/MAE_fec!F$15)</f>
        <v>1.1710829160833964</v>
      </c>
      <c r="G77" s="296">
        <f>IF(G$15=0,0,G$15/MAE_fec!G$15)</f>
        <v>1.1997516342391308</v>
      </c>
      <c r="H77" s="296">
        <f>IF(H$15=0,0,H$15/MAE_fec!H$15)</f>
        <v>1.1494828012819021</v>
      </c>
      <c r="I77" s="296">
        <f>IF(I$15=0,0,I$15/MAE_fec!I$15)</f>
        <v>1.1263401101246693</v>
      </c>
      <c r="J77" s="296">
        <f>IF(J$15=0,0,J$15/MAE_fec!J$15)</f>
        <v>1.1057787853809926</v>
      </c>
      <c r="K77" s="296">
        <f>IF(K$15=0,0,K$15/MAE_fec!K$15)</f>
        <v>1.0954582543755571</v>
      </c>
      <c r="L77" s="296">
        <f>IF(L$15=0,0,L$15/MAE_fec!L$15)</f>
        <v>1.1138944371483084</v>
      </c>
      <c r="M77" s="296">
        <f>IF(M$15=0,0,M$15/MAE_fec!M$15)</f>
        <v>1.1186042766386779</v>
      </c>
      <c r="N77" s="296">
        <f>IF(N$15=0,0,N$15/MAE_fec!N$15)</f>
        <v>1.1439341120018089</v>
      </c>
      <c r="O77" s="296">
        <f>IF(O$15=0,0,O$15/MAE_fec!O$15)</f>
        <v>1.1162059829914144</v>
      </c>
      <c r="P77" s="296">
        <f>IF(P$15=0,0,P$15/MAE_fec!P$15)</f>
        <v>1.1139332366469004</v>
      </c>
      <c r="Q77" s="296">
        <f>IF(Q$15=0,0,Q$15/MAE_fec!Q$15)</f>
        <v>1.1570913476233531</v>
      </c>
    </row>
    <row r="78" spans="1:17" x14ac:dyDescent="0.25">
      <c r="A78" s="127" t="s">
        <v>294</v>
      </c>
      <c r="B78" s="296">
        <f>IF(B$23=0,0,B$23/MAE_fec!B$23)</f>
        <v>1.7615961000000002</v>
      </c>
      <c r="C78" s="296">
        <f>IF(C$23=0,0,C$23/MAE_fec!C$23)</f>
        <v>1.7615961</v>
      </c>
      <c r="D78" s="296">
        <f>IF(D$23=0,0,D$23/MAE_fec!D$23)</f>
        <v>1.7615961000000002</v>
      </c>
      <c r="E78" s="296">
        <f>IF(E$23=0,0,E$23/MAE_fec!E$23)</f>
        <v>1.7615961</v>
      </c>
      <c r="F78" s="296">
        <f>IF(F$23=0,0,F$23/MAE_fec!F$23)</f>
        <v>1.7615961</v>
      </c>
      <c r="G78" s="296">
        <f>IF(G$23=0,0,G$23/MAE_fec!G$23)</f>
        <v>1.7615961000000002</v>
      </c>
      <c r="H78" s="296">
        <f>IF(H$23=0,0,H$23/MAE_fec!H$23)</f>
        <v>1.7615961</v>
      </c>
      <c r="I78" s="296">
        <f>IF(I$23=0,0,I$23/MAE_fec!I$23)</f>
        <v>1.7615961000000002</v>
      </c>
      <c r="J78" s="296">
        <f>IF(J$23=0,0,J$23/MAE_fec!J$23)</f>
        <v>1.7615961</v>
      </c>
      <c r="K78" s="296">
        <f>IF(K$23=0,0,K$23/MAE_fec!K$23)</f>
        <v>1.7615961000000002</v>
      </c>
      <c r="L78" s="296">
        <f>IF(L$23=0,0,L$23/MAE_fec!L$23)</f>
        <v>1.7615961000000002</v>
      </c>
      <c r="M78" s="296">
        <f>IF(M$23=0,0,M$23/MAE_fec!M$23)</f>
        <v>1.7615961</v>
      </c>
      <c r="N78" s="296">
        <f>IF(N$23=0,0,N$23/MAE_fec!N$23)</f>
        <v>1.7615961000000002</v>
      </c>
      <c r="O78" s="296">
        <f>IF(O$23=0,0,O$23/MAE_fec!O$23)</f>
        <v>1.7615961</v>
      </c>
      <c r="P78" s="296">
        <f>IF(P$23=0,0,P$23/MAE_fec!P$23)</f>
        <v>1.7615961000000002</v>
      </c>
      <c r="Q78" s="296">
        <f>IF(Q$23=0,0,Q$23/MAE_fec!Q$23)</f>
        <v>1.7615961000000002</v>
      </c>
    </row>
    <row r="79" spans="1:17" x14ac:dyDescent="0.25">
      <c r="A79" s="127" t="s">
        <v>293</v>
      </c>
      <c r="B79" s="296">
        <f>IF(B$26=0,0,B$26/MAE_fec!B$26)</f>
        <v>2.4995204985183328</v>
      </c>
      <c r="C79" s="296">
        <f>IF(C$26=0,0,C$26/MAE_fec!C$26)</f>
        <v>2.5233741637641898</v>
      </c>
      <c r="D79" s="296">
        <f>IF(D$26=0,0,D$26/MAE_fec!D$26)</f>
        <v>2.4463261147724613</v>
      </c>
      <c r="E79" s="296">
        <f>IF(E$26=0,0,E$26/MAE_fec!E$26)</f>
        <v>2.4391099601083606</v>
      </c>
      <c r="F79" s="296">
        <f>IF(F$26=0,0,F$26/MAE_fec!F$26)</f>
        <v>2.3439322633640103</v>
      </c>
      <c r="G79" s="296">
        <f>IF(G$26=0,0,G$26/MAE_fec!G$26)</f>
        <v>2.4013129428288376</v>
      </c>
      <c r="H79" s="296">
        <f>IF(H$26=0,0,H$26/MAE_fec!H$26)</f>
        <v>2.3006994527062359</v>
      </c>
      <c r="I79" s="296">
        <f>IF(I$26=0,0,I$26/MAE_fec!I$26)</f>
        <v>2.2543791625546823</v>
      </c>
      <c r="J79" s="296">
        <f>IF(J$26=0,0,J$26/MAE_fec!J$26)</f>
        <v>2.2132254988966147</v>
      </c>
      <c r="K79" s="296">
        <f>IF(K$26=0,0,K$26/MAE_fec!K$26)</f>
        <v>2.192568869663567</v>
      </c>
      <c r="L79" s="296">
        <f>IF(L$26=0,0,L$26/MAE_fec!L$26)</f>
        <v>2.2294690438705769</v>
      </c>
      <c r="M79" s="296">
        <f>IF(M$26=0,0,M$26/MAE_fec!M$26)</f>
        <v>2.2388958270514498</v>
      </c>
      <c r="N79" s="296">
        <f>IF(N$26=0,0,N$26/MAE_fec!N$26)</f>
        <v>2.2895937046465753</v>
      </c>
      <c r="O79" s="296">
        <f>IF(O$26=0,0,O$26/MAE_fec!O$26)</f>
        <v>2.2340956222327821</v>
      </c>
      <c r="P79" s="296">
        <f>IF(P$26=0,0,P$26/MAE_fec!P$26)</f>
        <v>2.2295467013919188</v>
      </c>
      <c r="Q79" s="296">
        <f>IF(Q$26=0,0,Q$26/MAE_fec!Q$26)</f>
        <v>2.3159280219237526</v>
      </c>
    </row>
    <row r="80" spans="1:17" x14ac:dyDescent="0.25">
      <c r="A80" s="127" t="s">
        <v>292</v>
      </c>
      <c r="B80" s="296">
        <f>IF(B$34=0,0,B$34/MAE_fec!B$34)</f>
        <v>2.649202150189947</v>
      </c>
      <c r="C80" s="296">
        <f>IF(C$34=0,0,C$34/MAE_fec!C$34)</f>
        <v>2.3922300227879911</v>
      </c>
      <c r="D80" s="296">
        <f>IF(D$34=0,0,D$34/MAE_fec!D$34)</f>
        <v>2.337409787279046</v>
      </c>
      <c r="E80" s="296">
        <f>IF(E$34=0,0,E$34/MAE_fec!E$34)</f>
        <v>1.9433190288088178</v>
      </c>
      <c r="F80" s="296">
        <f>IF(F$34=0,0,F$34/MAE_fec!F$34)</f>
        <v>1.9487866381293057</v>
      </c>
      <c r="G80" s="296">
        <f>IF(G$34=0,0,G$34/MAE_fec!G$34)</f>
        <v>1.8702445436910733</v>
      </c>
      <c r="H80" s="296">
        <f>IF(H$34=0,0,H$34/MAE_fec!H$34)</f>
        <v>1.8405343078726852</v>
      </c>
      <c r="I80" s="296">
        <f>IF(I$34=0,0,I$34/MAE_fec!I$34)</f>
        <v>1.7622026287142309</v>
      </c>
      <c r="J80" s="296">
        <f>IF(J$34=0,0,J$34/MAE_fec!J$34)</f>
        <v>1.7574476581494423</v>
      </c>
      <c r="K80" s="296">
        <f>IF(K$34=0,0,K$34/MAE_fec!K$34)</f>
        <v>1.4883566750135857</v>
      </c>
      <c r="L80" s="296">
        <f>IF(L$34=0,0,L$34/MAE_fec!L$34)</f>
        <v>1.363813458137918</v>
      </c>
      <c r="M80" s="296">
        <f>IF(M$34=0,0,M$34/MAE_fec!M$34)</f>
        <v>1.3852098892992877</v>
      </c>
      <c r="N80" s="296">
        <f>IF(N$34=0,0,N$34/MAE_fec!N$34)</f>
        <v>1.4117843988704242</v>
      </c>
      <c r="O80" s="296">
        <f>IF(O$34=0,0,O$34/MAE_fec!O$34)</f>
        <v>1.4822070488399839</v>
      </c>
      <c r="P80" s="296">
        <f>IF(P$34=0,0,P$34/MAE_fec!P$34)</f>
        <v>1.7560796594922092</v>
      </c>
      <c r="Q80" s="296">
        <f>IF(Q$34=0,0,Q$34/MAE_fec!Q$34)</f>
        <v>1.8682299059628378</v>
      </c>
    </row>
    <row r="81" spans="1:17" x14ac:dyDescent="0.25">
      <c r="A81" s="127" t="s">
        <v>291</v>
      </c>
      <c r="B81" s="296">
        <f>IF(B$45=0,0,B$45/MAE_fec!B$45)</f>
        <v>0</v>
      </c>
      <c r="C81" s="296">
        <f>IF(C$45=0,0,C$45/MAE_fec!C$45)</f>
        <v>0</v>
      </c>
      <c r="D81" s="296">
        <f>IF(D$45=0,0,D$45/MAE_fec!D$45)</f>
        <v>0</v>
      </c>
      <c r="E81" s="296">
        <f>IF(E$45=0,0,E$45/MAE_fec!E$45)</f>
        <v>0</v>
      </c>
      <c r="F81" s="296">
        <f>IF(F$45=0,0,F$45/MAE_fec!F$45)</f>
        <v>0</v>
      </c>
      <c r="G81" s="296">
        <f>IF(G$45=0,0,G$45/MAE_fec!G$45)</f>
        <v>0</v>
      </c>
      <c r="H81" s="296">
        <f>IF(H$45=0,0,H$45/MAE_fec!H$45)</f>
        <v>0</v>
      </c>
      <c r="I81" s="296">
        <f>IF(I$45=0,0,I$45/MAE_fec!I$45)</f>
        <v>0</v>
      </c>
      <c r="J81" s="296">
        <f>IF(J$45=0,0,J$45/MAE_fec!J$45)</f>
        <v>0</v>
      </c>
      <c r="K81" s="296">
        <f>IF(K$45=0,0,K$45/MAE_fec!K$45)</f>
        <v>0</v>
      </c>
      <c r="L81" s="296">
        <f>IF(L$45=0,0,L$45/MAE_fec!L$45)</f>
        <v>0</v>
      </c>
      <c r="M81" s="296">
        <f>IF(M$45=0,0,M$45/MAE_fec!M$45)</f>
        <v>0</v>
      </c>
      <c r="N81" s="296">
        <f>IF(N$45=0,0,N$45/MAE_fec!N$45)</f>
        <v>0</v>
      </c>
      <c r="O81" s="296">
        <f>IF(O$45=0,0,O$45/MAE_fec!O$45)</f>
        <v>0</v>
      </c>
      <c r="P81" s="296">
        <f>IF(P$45=0,0,P$45/MAE_fec!P$45)</f>
        <v>0</v>
      </c>
      <c r="Q81" s="296">
        <f>IF(Q$45=0,0,Q$45/MAE_fec!Q$45)</f>
        <v>0</v>
      </c>
    </row>
    <row r="82" spans="1:17" x14ac:dyDescent="0.25">
      <c r="A82" s="72" t="s">
        <v>290</v>
      </c>
      <c r="B82" s="295">
        <f>IF(B$46=0,0,B$46/MAE_fec!B$46)</f>
        <v>0</v>
      </c>
      <c r="C82" s="295">
        <f>IF(C$46=0,0,C$46/MAE_fec!C$46)</f>
        <v>0</v>
      </c>
      <c r="D82" s="295">
        <f>IF(D$46=0,0,D$46/MAE_fec!D$46)</f>
        <v>0</v>
      </c>
      <c r="E82" s="295">
        <f>IF(E$46=0,0,E$46/MAE_fec!E$46)</f>
        <v>0</v>
      </c>
      <c r="F82" s="295">
        <f>IF(F$46=0,0,F$46/MAE_fec!F$46)</f>
        <v>0</v>
      </c>
      <c r="G82" s="295">
        <f>IF(G$46=0,0,G$46/MAE_fec!G$46)</f>
        <v>0</v>
      </c>
      <c r="H82" s="295">
        <f>IF(H$46=0,0,H$46/MAE_fec!H$46)</f>
        <v>0</v>
      </c>
      <c r="I82" s="295">
        <f>IF(I$46=0,0,I$46/MAE_fec!I$46)</f>
        <v>0</v>
      </c>
      <c r="J82" s="295">
        <f>IF(J$46=0,0,J$46/MAE_fec!J$46)</f>
        <v>0</v>
      </c>
      <c r="K82" s="295">
        <f>IF(K$46=0,0,K$46/MAE_fec!K$46)</f>
        <v>0</v>
      </c>
      <c r="L82" s="295">
        <f>IF(L$46=0,0,L$46/MAE_fec!L$46)</f>
        <v>0</v>
      </c>
      <c r="M82" s="295">
        <f>IF(M$46=0,0,M$46/MAE_fec!M$46)</f>
        <v>0</v>
      </c>
      <c r="N82" s="295">
        <f>IF(N$46=0,0,N$46/MAE_fec!N$46)</f>
        <v>0</v>
      </c>
      <c r="O82" s="295">
        <f>IF(O$46=0,0,O$46/MAE_fec!O$46)</f>
        <v>0</v>
      </c>
      <c r="P82" s="295">
        <f>IF(P$46=0,0,P$46/MAE_fec!P$46)</f>
        <v>0</v>
      </c>
      <c r="Q82" s="295">
        <f>IF(Q$46=0,0,Q$46/MAE_fec!Q$46)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2700.4488248225412</v>
      </c>
      <c r="C3" s="46">
        <v>2542.5166684705036</v>
      </c>
      <c r="D3" s="46">
        <v>2190.5617634055357</v>
      </c>
      <c r="E3" s="46">
        <v>2296.4489450555448</v>
      </c>
      <c r="F3" s="46">
        <v>2295.9347419096016</v>
      </c>
      <c r="G3" s="46">
        <v>2171.2288875946419</v>
      </c>
      <c r="H3" s="46">
        <v>2281.033256268895</v>
      </c>
      <c r="I3" s="46">
        <v>2413.8327686451671</v>
      </c>
      <c r="J3" s="46">
        <v>2296.1933715053065</v>
      </c>
      <c r="K3" s="46">
        <v>2278.2821229050282</v>
      </c>
      <c r="L3" s="46">
        <v>2101.3000000000002</v>
      </c>
      <c r="M3" s="46">
        <v>2095.5724244151743</v>
      </c>
      <c r="N3" s="46">
        <v>2101.4321454602764</v>
      </c>
      <c r="O3" s="46">
        <v>2063.3874189453795</v>
      </c>
      <c r="P3" s="46">
        <v>2234.3263021113207</v>
      </c>
      <c r="Q3" s="46">
        <v>2385.1725604149242</v>
      </c>
    </row>
    <row r="5" spans="1:17" x14ac:dyDescent="0.25">
      <c r="A5" s="31" t="s">
        <v>257</v>
      </c>
      <c r="B5" s="46">
        <v>4313.7888855035917</v>
      </c>
      <c r="C5" s="46">
        <v>4214.8554520483394</v>
      </c>
      <c r="D5" s="46">
        <v>3963.642553836788</v>
      </c>
      <c r="E5" s="46">
        <v>3689.5298466906079</v>
      </c>
      <c r="F5" s="46">
        <v>3420.0741290222932</v>
      </c>
      <c r="G5" s="46">
        <v>3040.8961497201881</v>
      </c>
      <c r="H5" s="46">
        <v>2579.8566130957615</v>
      </c>
      <c r="I5" s="46">
        <v>2370.5333255910473</v>
      </c>
      <c r="J5" s="46">
        <v>1969.71920520459</v>
      </c>
      <c r="K5" s="46">
        <v>1507.1386588992618</v>
      </c>
      <c r="L5" s="46">
        <v>1481.3293301821218</v>
      </c>
      <c r="M5" s="46">
        <v>1246.7766064165482</v>
      </c>
      <c r="N5" s="46">
        <v>1221.4476289883526</v>
      </c>
      <c r="O5" s="46">
        <v>1441.2371688976293</v>
      </c>
      <c r="P5" s="46">
        <v>1596.4212659733407</v>
      </c>
      <c r="Q5" s="46">
        <v>1539.457860904582</v>
      </c>
    </row>
    <row r="6" spans="1:17" x14ac:dyDescent="0.25">
      <c r="A6" s="294" t="s">
        <v>256</v>
      </c>
      <c r="B6" s="293">
        <v>5392.2361068794889</v>
      </c>
      <c r="C6" s="293">
        <v>5009.3512390236028</v>
      </c>
      <c r="D6" s="293">
        <v>4976.577824730306</v>
      </c>
      <c r="E6" s="293">
        <v>5384.8088020800733</v>
      </c>
      <c r="F6" s="293">
        <v>5050.8916332671506</v>
      </c>
      <c r="G6" s="293">
        <v>4016.0620691311337</v>
      </c>
      <c r="H6" s="293">
        <v>3573.4484141632333</v>
      </c>
      <c r="I6" s="293">
        <v>3344.7692713325218</v>
      </c>
      <c r="J6" s="293">
        <v>2862.2723488551906</v>
      </c>
      <c r="K6" s="293">
        <v>2575.4822732724333</v>
      </c>
      <c r="L6" s="293">
        <v>2079.2790184998353</v>
      </c>
      <c r="M6" s="293">
        <v>1911.4243996643563</v>
      </c>
      <c r="N6" s="293">
        <v>1669.4380024714585</v>
      </c>
      <c r="O6" s="293">
        <v>1671.9386769725404</v>
      </c>
      <c r="P6" s="293">
        <v>1685.7570234262816</v>
      </c>
      <c r="Q6" s="293">
        <v>1739.7943730512334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408.23097734976727</v>
      </c>
      <c r="F7" s="291">
        <v>0</v>
      </c>
      <c r="G7" s="291">
        <v>0</v>
      </c>
      <c r="H7" s="291">
        <v>0</v>
      </c>
      <c r="I7" s="291">
        <v>0</v>
      </c>
      <c r="J7" s="291">
        <v>0</v>
      </c>
      <c r="K7" s="291">
        <v>0</v>
      </c>
      <c r="L7" s="291">
        <v>0</v>
      </c>
      <c r="M7" s="291">
        <v>0</v>
      </c>
      <c r="N7" s="291">
        <v>0</v>
      </c>
      <c r="O7" s="291">
        <v>288.85477179196641</v>
      </c>
      <c r="P7" s="291">
        <v>291.24211731271566</v>
      </c>
      <c r="Q7" s="291">
        <v>54.03734962495173</v>
      </c>
    </row>
    <row r="8" spans="1:17" x14ac:dyDescent="0.25">
      <c r="A8" s="290" t="s">
        <v>254</v>
      </c>
      <c r="B8" s="289"/>
      <c r="C8" s="289">
        <f>B6+C7-C6</f>
        <v>382.88486785588611</v>
      </c>
      <c r="D8" s="289">
        <f t="shared" ref="D8:Q8" si="0">C6+D7-D6</f>
        <v>32.77341429329681</v>
      </c>
      <c r="E8" s="289">
        <f t="shared" si="0"/>
        <v>0</v>
      </c>
      <c r="F8" s="289">
        <f t="shared" si="0"/>
        <v>333.91716881292268</v>
      </c>
      <c r="G8" s="289">
        <f t="shared" si="0"/>
        <v>1034.8295641360169</v>
      </c>
      <c r="H8" s="289">
        <f t="shared" si="0"/>
        <v>442.6136549679004</v>
      </c>
      <c r="I8" s="289">
        <f t="shared" si="0"/>
        <v>228.6791428307115</v>
      </c>
      <c r="J8" s="289">
        <f t="shared" si="0"/>
        <v>482.49692247733128</v>
      </c>
      <c r="K8" s="289">
        <f t="shared" si="0"/>
        <v>286.79007558275725</v>
      </c>
      <c r="L8" s="289">
        <f t="shared" si="0"/>
        <v>496.20325477259803</v>
      </c>
      <c r="M8" s="289">
        <f t="shared" si="0"/>
        <v>167.85461883547896</v>
      </c>
      <c r="N8" s="289">
        <f t="shared" si="0"/>
        <v>241.98639719289781</v>
      </c>
      <c r="O8" s="289">
        <f t="shared" si="0"/>
        <v>286.35409729088451</v>
      </c>
      <c r="P8" s="289">
        <f t="shared" si="0"/>
        <v>277.42377085897442</v>
      </c>
      <c r="Q8" s="289">
        <f t="shared" si="0"/>
        <v>0</v>
      </c>
    </row>
    <row r="9" spans="1:17" x14ac:dyDescent="0.25">
      <c r="A9" s="288" t="s">
        <v>253</v>
      </c>
      <c r="B9" s="287">
        <f>B6-B5</f>
        <v>1078.4472213758972</v>
      </c>
      <c r="C9" s="287">
        <f t="shared" ref="C9:Q9" si="1">C6-C5</f>
        <v>794.4957869752634</v>
      </c>
      <c r="D9" s="287">
        <f t="shared" si="1"/>
        <v>1012.935270893518</v>
      </c>
      <c r="E9" s="287">
        <f t="shared" si="1"/>
        <v>1695.2789553894654</v>
      </c>
      <c r="F9" s="287">
        <f t="shared" si="1"/>
        <v>1630.8175042448574</v>
      </c>
      <c r="G9" s="287">
        <f t="shared" si="1"/>
        <v>975.16591941094566</v>
      </c>
      <c r="H9" s="287">
        <f t="shared" si="1"/>
        <v>993.59180106747181</v>
      </c>
      <c r="I9" s="287">
        <f t="shared" si="1"/>
        <v>974.23594574147455</v>
      </c>
      <c r="J9" s="287">
        <f t="shared" si="1"/>
        <v>892.55314365060053</v>
      </c>
      <c r="K9" s="287">
        <f t="shared" si="1"/>
        <v>1068.3436143731715</v>
      </c>
      <c r="L9" s="287">
        <f t="shared" si="1"/>
        <v>597.94968831771348</v>
      </c>
      <c r="M9" s="287">
        <f t="shared" si="1"/>
        <v>664.64779324780807</v>
      </c>
      <c r="N9" s="287">
        <f t="shared" si="1"/>
        <v>447.99037348310594</v>
      </c>
      <c r="O9" s="287">
        <f t="shared" si="1"/>
        <v>230.70150807491109</v>
      </c>
      <c r="P9" s="287">
        <f t="shared" si="1"/>
        <v>89.335757452940925</v>
      </c>
      <c r="Q9" s="287">
        <f t="shared" si="1"/>
        <v>200.33651214665133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405.4900690059518</v>
      </c>
      <c r="C12" s="38">
        <v>398.59005000000002</v>
      </c>
      <c r="D12" s="38">
        <v>369.80962000000005</v>
      </c>
      <c r="E12" s="38">
        <v>338.69592999999998</v>
      </c>
      <c r="F12" s="38">
        <v>307.41346999999996</v>
      </c>
      <c r="G12" s="38">
        <v>272.81091316098639</v>
      </c>
      <c r="H12" s="38">
        <v>229.71105999999997</v>
      </c>
      <c r="I12" s="38">
        <v>208.30435999999997</v>
      </c>
      <c r="J12" s="38">
        <v>171.90581000000003</v>
      </c>
      <c r="K12" s="38">
        <v>131.59986000000001</v>
      </c>
      <c r="L12" s="38">
        <v>129.47784446618456</v>
      </c>
      <c r="M12" s="38">
        <v>107.24202128232292</v>
      </c>
      <c r="N12" s="38">
        <v>104.71018298844655</v>
      </c>
      <c r="O12" s="38">
        <v>115.79243340963588</v>
      </c>
      <c r="P12" s="38">
        <v>122.16986659662456</v>
      </c>
      <c r="Q12" s="38">
        <v>115.55363370929359</v>
      </c>
    </row>
    <row r="13" spans="1:17" x14ac:dyDescent="0.25">
      <c r="A13" s="55" t="s">
        <v>33</v>
      </c>
      <c r="B13" s="54">
        <v>177.00926887618581</v>
      </c>
      <c r="C13" s="54">
        <v>173.79315</v>
      </c>
      <c r="D13" s="54">
        <v>145.93707000000001</v>
      </c>
      <c r="E13" s="54">
        <v>114.59801999999999</v>
      </c>
      <c r="F13" s="54">
        <v>87.029579999999982</v>
      </c>
      <c r="G13" s="54">
        <v>69.713149733436154</v>
      </c>
      <c r="H13" s="54">
        <v>51.900799999999997</v>
      </c>
      <c r="I13" s="54">
        <v>44.00141</v>
      </c>
      <c r="J13" s="54">
        <v>33.439910000000005</v>
      </c>
      <c r="K13" s="54">
        <v>20.085459999999998</v>
      </c>
      <c r="L13" s="54">
        <v>22.355645967069087</v>
      </c>
      <c r="M13" s="54">
        <v>15.361095978629233</v>
      </c>
      <c r="N13" s="54">
        <v>13.041031456759406</v>
      </c>
      <c r="O13" s="54">
        <v>11.03447499183792</v>
      </c>
      <c r="P13" s="54">
        <v>11.079832952438592</v>
      </c>
      <c r="Q13" s="54">
        <v>10.105292449808733</v>
      </c>
    </row>
    <row r="14" spans="1:17" x14ac:dyDescent="0.25">
      <c r="A14" s="52" t="s">
        <v>32</v>
      </c>
      <c r="B14" s="51">
        <v>20.637293227913712</v>
      </c>
      <c r="C14" s="51">
        <v>21.599360000000001</v>
      </c>
      <c r="D14" s="51">
        <v>20.608130000000003</v>
      </c>
      <c r="E14" s="51">
        <v>20.604110000000002</v>
      </c>
      <c r="F14" s="51">
        <v>19.5213</v>
      </c>
      <c r="G14" s="51">
        <v>18.676230350585463</v>
      </c>
      <c r="H14" s="51">
        <v>15.503250000000001</v>
      </c>
      <c r="I14" s="51">
        <v>12.4084</v>
      </c>
      <c r="J14" s="51">
        <v>11.31888</v>
      </c>
      <c r="K14" s="51">
        <v>13.393429999999999</v>
      </c>
      <c r="L14" s="51">
        <v>9.2190415110326089</v>
      </c>
      <c r="M14" s="51">
        <v>8.1706005516365288</v>
      </c>
      <c r="N14" s="51">
        <v>7.213383185781157</v>
      </c>
      <c r="O14" s="51">
        <v>8.2641164215840952</v>
      </c>
      <c r="P14" s="51">
        <v>11.366916786837658</v>
      </c>
      <c r="Q14" s="51">
        <v>5.2079210938704863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3.2964673115882102</v>
      </c>
      <c r="C16" s="51">
        <v>3.2963499999999999</v>
      </c>
      <c r="D16" s="51">
        <v>3.2815099999999999</v>
      </c>
      <c r="E16" s="51">
        <v>3.2827299999999999</v>
      </c>
      <c r="F16" s="51">
        <v>2.1887599999999998</v>
      </c>
      <c r="G16" s="51">
        <v>4.3943932186874335</v>
      </c>
      <c r="H16" s="51">
        <v>3.2761100000000001</v>
      </c>
      <c r="I16" s="51">
        <v>2.19733</v>
      </c>
      <c r="J16" s="51">
        <v>2.1823100000000002</v>
      </c>
      <c r="K16" s="51">
        <v>1.0902400000000001</v>
      </c>
      <c r="L16" s="51">
        <v>1.0986911649915387</v>
      </c>
      <c r="M16" s="51">
        <v>1.0989629080564824</v>
      </c>
      <c r="N16" s="51">
        <v>1.0986893372378876</v>
      </c>
      <c r="O16" s="51">
        <v>1.0986905468914208</v>
      </c>
      <c r="P16" s="51">
        <v>1.0984849241171191</v>
      </c>
      <c r="Q16" s="51">
        <v>1.098915762166593</v>
      </c>
    </row>
    <row r="17" spans="1:17" x14ac:dyDescent="0.25">
      <c r="A17" s="53" t="s">
        <v>76</v>
      </c>
      <c r="B17" s="51">
        <v>16.385440210630339</v>
      </c>
      <c r="C17" s="51">
        <v>16.402699999999999</v>
      </c>
      <c r="D17" s="51">
        <v>16.331630000000001</v>
      </c>
      <c r="E17" s="51">
        <v>16.32629</v>
      </c>
      <c r="F17" s="51">
        <v>16.337530000000001</v>
      </c>
      <c r="G17" s="51">
        <v>13.326541533522533</v>
      </c>
      <c r="H17" s="51">
        <v>11.233639999999999</v>
      </c>
      <c r="I17" s="51">
        <v>9.2109000000000005</v>
      </c>
      <c r="J17" s="51">
        <v>8.1441599999999994</v>
      </c>
      <c r="K17" s="51">
        <v>11.3127</v>
      </c>
      <c r="L17" s="51">
        <v>6.2095987829274941</v>
      </c>
      <c r="M17" s="51">
        <v>5.1604258566670236</v>
      </c>
      <c r="N17" s="51">
        <v>5.1593190949424388</v>
      </c>
      <c r="O17" s="51">
        <v>6.2100490764480085</v>
      </c>
      <c r="P17" s="51">
        <v>9.3132270675831386</v>
      </c>
      <c r="Q17" s="51">
        <v>4.1090053317038935</v>
      </c>
    </row>
    <row r="18" spans="1:17" x14ac:dyDescent="0.25">
      <c r="A18" s="53" t="s">
        <v>29</v>
      </c>
      <c r="B18" s="51">
        <v>0.95538570569516301</v>
      </c>
      <c r="C18" s="51">
        <v>1.9003099999999999</v>
      </c>
      <c r="D18" s="51">
        <v>0.99499000000000004</v>
      </c>
      <c r="E18" s="51">
        <v>0.99509000000000003</v>
      </c>
      <c r="F18" s="51">
        <v>0.99500999999999995</v>
      </c>
      <c r="G18" s="51">
        <v>0.95529559837549627</v>
      </c>
      <c r="H18" s="51">
        <v>0.99350000000000005</v>
      </c>
      <c r="I18" s="51">
        <v>1.00017</v>
      </c>
      <c r="J18" s="51">
        <v>0.99241000000000001</v>
      </c>
      <c r="K18" s="51">
        <v>0.99048999999999998</v>
      </c>
      <c r="L18" s="51">
        <v>1.9107515631135772</v>
      </c>
      <c r="M18" s="51">
        <v>1.9112117869130225</v>
      </c>
      <c r="N18" s="51">
        <v>0.95537475360083046</v>
      </c>
      <c r="O18" s="51">
        <v>0.95537679824466548</v>
      </c>
      <c r="P18" s="51">
        <v>0.95520479513739887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43.206987829243118</v>
      </c>
      <c r="C20" s="51">
        <v>47.100290000000001</v>
      </c>
      <c r="D20" s="51">
        <v>52.415190000000003</v>
      </c>
      <c r="E20" s="51">
        <v>52.594740000000002</v>
      </c>
      <c r="F20" s="51">
        <v>54.314929999999997</v>
      </c>
      <c r="G20" s="51">
        <v>55.001016990476899</v>
      </c>
      <c r="H20" s="51">
        <v>55.90117</v>
      </c>
      <c r="I20" s="51">
        <v>57.899720000000002</v>
      </c>
      <c r="J20" s="51">
        <v>46.753100000000003</v>
      </c>
      <c r="K20" s="51">
        <v>38.467829999999999</v>
      </c>
      <c r="L20" s="51">
        <v>37.37968102907837</v>
      </c>
      <c r="M20" s="51">
        <v>29.264835788331265</v>
      </c>
      <c r="N20" s="51">
        <v>28.518440872226293</v>
      </c>
      <c r="O20" s="51">
        <v>37.833043406168194</v>
      </c>
      <c r="P20" s="51">
        <v>40.046491539988381</v>
      </c>
      <c r="Q20" s="51">
        <v>36.073448136118444</v>
      </c>
    </row>
    <row r="21" spans="1:17" x14ac:dyDescent="0.25">
      <c r="A21" s="53" t="s">
        <v>66</v>
      </c>
      <c r="B21" s="51">
        <v>43.206987829243118</v>
      </c>
      <c r="C21" s="51">
        <v>47.100290000000001</v>
      </c>
      <c r="D21" s="51">
        <v>52.415190000000003</v>
      </c>
      <c r="E21" s="51">
        <v>52.594740000000002</v>
      </c>
      <c r="F21" s="51">
        <v>54.314929999999997</v>
      </c>
      <c r="G21" s="51">
        <v>55.001016990476899</v>
      </c>
      <c r="H21" s="51">
        <v>55.90117</v>
      </c>
      <c r="I21" s="51">
        <v>57.899720000000002</v>
      </c>
      <c r="J21" s="51">
        <v>46.753100000000003</v>
      </c>
      <c r="K21" s="51">
        <v>38.467829999999999</v>
      </c>
      <c r="L21" s="51">
        <v>37.37968102907837</v>
      </c>
      <c r="M21" s="51">
        <v>29.264835788331265</v>
      </c>
      <c r="N21" s="51">
        <v>28.518440872226293</v>
      </c>
      <c r="O21" s="51">
        <v>37.833043406168194</v>
      </c>
      <c r="P21" s="51">
        <v>40.046491539988381</v>
      </c>
      <c r="Q21" s="51">
        <v>36.073448136118444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0.10005</v>
      </c>
      <c r="G23" s="51">
        <v>2.38821954104468E-2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9.5539974990205043E-2</v>
      </c>
      <c r="O23" s="51">
        <v>0.11942280981867646</v>
      </c>
      <c r="P23" s="51">
        <v>0.11939962656678692</v>
      </c>
      <c r="Q23" s="51">
        <v>0.14333835295716085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0.10005</v>
      </c>
      <c r="G24" s="51">
        <v>2.38821954104468E-2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9.5539974990205043E-2</v>
      </c>
      <c r="O24" s="51">
        <v>0.11942280981867646</v>
      </c>
      <c r="P24" s="51">
        <v>0.11939962656678692</v>
      </c>
      <c r="Q24" s="51">
        <v>0.14333835295716085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57.155497420356156</v>
      </c>
      <c r="C29" s="51">
        <v>57.095979999999997</v>
      </c>
      <c r="D29" s="51">
        <v>51.015889999999999</v>
      </c>
      <c r="E29" s="51">
        <v>53.100149999999999</v>
      </c>
      <c r="F29" s="51">
        <v>45.115200000000002</v>
      </c>
      <c r="G29" s="51">
        <v>41.17391952266123</v>
      </c>
      <c r="H29" s="51">
        <v>28.400030000000001</v>
      </c>
      <c r="I29" s="51">
        <v>15.09864</v>
      </c>
      <c r="J29" s="51">
        <v>13.11673</v>
      </c>
      <c r="K29" s="51">
        <v>10.391970000000001</v>
      </c>
      <c r="L29" s="51">
        <v>11.775189164854382</v>
      </c>
      <c r="M29" s="51">
        <v>10.416048760984646</v>
      </c>
      <c r="N29" s="51">
        <v>13.614199015112794</v>
      </c>
      <c r="O29" s="51">
        <v>12.634992271394861</v>
      </c>
      <c r="P29" s="51">
        <v>13.134014506220366</v>
      </c>
      <c r="Q29" s="51">
        <v>15.002624676408173</v>
      </c>
    </row>
    <row r="30" spans="1:17" x14ac:dyDescent="0.25">
      <c r="A30" s="63" t="s">
        <v>21</v>
      </c>
      <c r="B30" s="62">
        <v>107.48102165225302</v>
      </c>
      <c r="C30" s="62">
        <v>99.001270000000005</v>
      </c>
      <c r="D30" s="62">
        <v>99.833340000000007</v>
      </c>
      <c r="E30" s="62">
        <v>97.798910000000006</v>
      </c>
      <c r="F30" s="62">
        <v>101.33241</v>
      </c>
      <c r="G30" s="62">
        <v>88.222714368416206</v>
      </c>
      <c r="H30" s="62">
        <v>78.005809999999997</v>
      </c>
      <c r="I30" s="62">
        <v>78.896190000000004</v>
      </c>
      <c r="J30" s="62">
        <v>67.277190000000004</v>
      </c>
      <c r="K30" s="62">
        <v>49.26117</v>
      </c>
      <c r="L30" s="62">
        <v>48.748286794150125</v>
      </c>
      <c r="M30" s="62">
        <v>44.029440202741256</v>
      </c>
      <c r="N30" s="62">
        <v>42.227588483576689</v>
      </c>
      <c r="O30" s="62">
        <v>45.906383508832135</v>
      </c>
      <c r="P30" s="62">
        <v>46.423211184572786</v>
      </c>
      <c r="Q30" s="62">
        <v>49.021009000130611</v>
      </c>
    </row>
    <row r="32" spans="1:17" x14ac:dyDescent="0.25">
      <c r="A32" s="31" t="s">
        <v>63</v>
      </c>
      <c r="B32" s="70">
        <v>867.90054339822416</v>
      </c>
      <c r="C32" s="70">
        <v>867.01429936209593</v>
      </c>
      <c r="D32" s="70">
        <v>765.34362553899609</v>
      </c>
      <c r="E32" s="70">
        <v>641.25195015960003</v>
      </c>
      <c r="F32" s="70">
        <v>532.747137617568</v>
      </c>
      <c r="G32" s="70">
        <v>461.75442283216893</v>
      </c>
      <c r="H32" s="70">
        <v>383.95398403274407</v>
      </c>
      <c r="I32" s="70">
        <v>348.25716273337201</v>
      </c>
      <c r="J32" s="70">
        <v>276.86998405141208</v>
      </c>
      <c r="K32" s="70">
        <v>211.09254922069204</v>
      </c>
      <c r="L32" s="70">
        <v>204.70081908721696</v>
      </c>
      <c r="M32" s="70">
        <v>154.76864453814545</v>
      </c>
      <c r="N32" s="70">
        <v>140.64068105067372</v>
      </c>
      <c r="O32" s="70">
        <v>157.90151207013145</v>
      </c>
      <c r="P32" s="70">
        <v>172.90642208374237</v>
      </c>
      <c r="Q32" s="70">
        <v>140.47475498827114</v>
      </c>
    </row>
    <row r="34" spans="1:17" x14ac:dyDescent="0.25">
      <c r="A34" s="184" t="s">
        <v>252</v>
      </c>
      <c r="B34" s="190">
        <f t="shared" ref="B34:Q34" si="2">IF(B$12=0,"",B$12/B$3*1000)</f>
        <v>150.15654630396426</v>
      </c>
      <c r="C34" s="190">
        <f t="shared" si="2"/>
        <v>156.76988668073471</v>
      </c>
      <c r="D34" s="190">
        <f t="shared" si="2"/>
        <v>168.8195357820357</v>
      </c>
      <c r="E34" s="190">
        <f t="shared" si="2"/>
        <v>147.48681033351164</v>
      </c>
      <c r="F34" s="190">
        <f t="shared" si="2"/>
        <v>133.89468976993416</v>
      </c>
      <c r="G34" s="190">
        <f t="shared" si="2"/>
        <v>125.64815930724613</v>
      </c>
      <c r="H34" s="190">
        <f t="shared" si="2"/>
        <v>100.70482723945035</v>
      </c>
      <c r="I34" s="190">
        <f t="shared" si="2"/>
        <v>86.296102491357246</v>
      </c>
      <c r="J34" s="190">
        <f t="shared" si="2"/>
        <v>74.865563211387737</v>
      </c>
      <c r="K34" s="190">
        <f t="shared" si="2"/>
        <v>57.762758473563217</v>
      </c>
      <c r="L34" s="190">
        <f t="shared" si="2"/>
        <v>61.617971953640392</v>
      </c>
      <c r="M34" s="190">
        <f t="shared" si="2"/>
        <v>51.175526091517305</v>
      </c>
      <c r="N34" s="190">
        <f t="shared" si="2"/>
        <v>49.828010490204001</v>
      </c>
      <c r="O34" s="190">
        <f t="shared" si="2"/>
        <v>56.117640510194974</v>
      </c>
      <c r="P34" s="190">
        <f t="shared" si="2"/>
        <v>54.678614525183932</v>
      </c>
      <c r="Q34" s="190">
        <f t="shared" si="2"/>
        <v>48.446655653791311</v>
      </c>
    </row>
    <row r="35" spans="1:17" x14ac:dyDescent="0.25">
      <c r="A35" s="286" t="s">
        <v>251</v>
      </c>
      <c r="B35" s="285">
        <f t="shared" ref="B35:Q35" si="3">IF(B$12=0,"",B$12/B$5*1000)</f>
        <v>93.998589121640535</v>
      </c>
      <c r="C35" s="285">
        <f t="shared" si="3"/>
        <v>94.567905005210278</v>
      </c>
      <c r="D35" s="285">
        <f t="shared" si="3"/>
        <v>93.300446490066562</v>
      </c>
      <c r="E35" s="285">
        <f t="shared" si="3"/>
        <v>91.799211301624126</v>
      </c>
      <c r="F35" s="285">
        <f t="shared" si="3"/>
        <v>89.885031260384167</v>
      </c>
      <c r="G35" s="285">
        <f t="shared" si="3"/>
        <v>89.713985525644944</v>
      </c>
      <c r="H35" s="285">
        <f t="shared" si="3"/>
        <v>89.040243102639963</v>
      </c>
      <c r="I35" s="285">
        <f t="shared" si="3"/>
        <v>87.872360937201023</v>
      </c>
      <c r="J35" s="285">
        <f t="shared" si="3"/>
        <v>87.274272163145497</v>
      </c>
      <c r="K35" s="285">
        <f t="shared" si="3"/>
        <v>87.317685883071917</v>
      </c>
      <c r="L35" s="285">
        <f t="shared" si="3"/>
        <v>87.406521850388216</v>
      </c>
      <c r="M35" s="285">
        <f t="shared" si="3"/>
        <v>86.01542628438871</v>
      </c>
      <c r="N35" s="285">
        <f t="shared" si="3"/>
        <v>85.726297635185006</v>
      </c>
      <c r="O35" s="285">
        <f t="shared" si="3"/>
        <v>80.342386325078593</v>
      </c>
      <c r="P35" s="285">
        <f t="shared" si="3"/>
        <v>76.527335986179935</v>
      </c>
      <c r="Q35" s="285">
        <f t="shared" si="3"/>
        <v>75.061251524867671</v>
      </c>
    </row>
    <row r="36" spans="1:17" x14ac:dyDescent="0.25">
      <c r="A36" s="286" t="s">
        <v>250</v>
      </c>
      <c r="B36" s="285">
        <f>IF(TEL_ued!B$5=0,"",TEL_ued!B$5/B$5*1000)</f>
        <v>34.27686393292489</v>
      </c>
      <c r="C36" s="285">
        <f>IF(TEL_ued!C$5=0,"",TEL_ued!C$5/C$5*1000)</f>
        <v>34.276863932924883</v>
      </c>
      <c r="D36" s="285">
        <f>IF(TEL_ued!D$5=0,"",TEL_ued!D$5/D$5*1000)</f>
        <v>34.27686393292489</v>
      </c>
      <c r="E36" s="285">
        <f>IF(TEL_ued!E$5=0,"",TEL_ued!E$5/E$5*1000)</f>
        <v>34.276863932924883</v>
      </c>
      <c r="F36" s="285">
        <f>IF(TEL_ued!F$5=0,"",TEL_ued!F$5/F$5*1000)</f>
        <v>34.276863932924883</v>
      </c>
      <c r="G36" s="285">
        <f>IF(TEL_ued!G$5=0,"",TEL_ued!G$5/G$5*1000)</f>
        <v>34.27686393292489</v>
      </c>
      <c r="H36" s="285">
        <f>IF(TEL_ued!H$5=0,"",TEL_ued!H$5/H$5*1000)</f>
        <v>34.276863932924883</v>
      </c>
      <c r="I36" s="285">
        <f>IF(TEL_ued!I$5=0,"",TEL_ued!I$5/I$5*1000)</f>
        <v>34.27686393292489</v>
      </c>
      <c r="J36" s="285">
        <f>IF(TEL_ued!J$5=0,"",TEL_ued!J$5/J$5*1000)</f>
        <v>34.276863932924883</v>
      </c>
      <c r="K36" s="285">
        <f>IF(TEL_ued!K$5=0,"",TEL_ued!K$5/K$5*1000)</f>
        <v>34.27686393292489</v>
      </c>
      <c r="L36" s="285">
        <f>IF(TEL_ued!L$5=0,"",TEL_ued!L$5/L$5*1000)</f>
        <v>34.276863932924883</v>
      </c>
      <c r="M36" s="285">
        <f>IF(TEL_ued!M$5=0,"",TEL_ued!M$5/M$5*1000)</f>
        <v>34.276863932924883</v>
      </c>
      <c r="N36" s="285">
        <f>IF(TEL_ued!N$5=0,"",TEL_ued!N$5/N$5*1000)</f>
        <v>34.276863932924883</v>
      </c>
      <c r="O36" s="285">
        <f>IF(TEL_ued!O$5=0,"",TEL_ued!O$5/O$5*1000)</f>
        <v>34.276863932924883</v>
      </c>
      <c r="P36" s="285">
        <f>IF(TEL_ued!P$5=0,"",TEL_ued!P$5/P$5*1000)</f>
        <v>34.276863932924883</v>
      </c>
      <c r="Q36" s="285">
        <f>IF(TEL_ued!Q$5=0,"",TEL_ued!Q$5/Q$5*1000)</f>
        <v>34.276863932924883</v>
      </c>
    </row>
    <row r="37" spans="1:17" x14ac:dyDescent="0.25">
      <c r="A37" s="284" t="s">
        <v>60</v>
      </c>
      <c r="B37" s="283">
        <f t="shared" ref="B37:Q37" si="4">IF(B$12=0,"",B$32/B$12)</f>
        <v>2.1403743512778486</v>
      </c>
      <c r="C37" s="283">
        <f t="shared" si="4"/>
        <v>2.1752030673171494</v>
      </c>
      <c r="D37" s="283">
        <f t="shared" si="4"/>
        <v>2.0695611583576325</v>
      </c>
      <c r="E37" s="283">
        <f t="shared" si="4"/>
        <v>1.8932968877411667</v>
      </c>
      <c r="F37" s="283">
        <f t="shared" si="4"/>
        <v>1.7329986796530681</v>
      </c>
      <c r="G37" s="283">
        <f t="shared" si="4"/>
        <v>1.6925804671152818</v>
      </c>
      <c r="H37" s="283">
        <f t="shared" si="4"/>
        <v>1.6714649439724152</v>
      </c>
      <c r="I37" s="283">
        <f t="shared" si="4"/>
        <v>1.6718668909924499</v>
      </c>
      <c r="J37" s="283">
        <f t="shared" si="4"/>
        <v>1.6105911955588472</v>
      </c>
      <c r="K37" s="283">
        <f t="shared" si="4"/>
        <v>1.6040484330355065</v>
      </c>
      <c r="L37" s="283">
        <f t="shared" si="4"/>
        <v>1.5809717865721669</v>
      </c>
      <c r="M37" s="283">
        <f t="shared" si="4"/>
        <v>1.4431716475270921</v>
      </c>
      <c r="N37" s="283">
        <f t="shared" si="4"/>
        <v>1.3431423481151938</v>
      </c>
      <c r="O37" s="283">
        <f t="shared" si="4"/>
        <v>1.3636600200941229</v>
      </c>
      <c r="P37" s="283">
        <f t="shared" si="4"/>
        <v>1.4152951697544018</v>
      </c>
      <c r="Q37" s="283">
        <f t="shared" si="4"/>
        <v>1.2156671363678044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final energy consumption"</f>
        <v>PL: Industry Summary / final energy consumption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89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18453.883223506058</v>
      </c>
      <c r="C5" s="96">
        <f t="shared" ref="C5:Q5" si="1">SUM(C6:C10,C15,C26)</f>
        <v>16947.830939999996</v>
      </c>
      <c r="D5" s="96">
        <f t="shared" si="1"/>
        <v>16210.261909999997</v>
      </c>
      <c r="E5" s="96">
        <f t="shared" si="1"/>
        <v>16828.262540000007</v>
      </c>
      <c r="F5" s="96">
        <f t="shared" si="1"/>
        <v>16581.117310000001</v>
      </c>
      <c r="G5" s="96">
        <f t="shared" si="1"/>
        <v>15317.14005563407</v>
      </c>
      <c r="H5" s="96">
        <f t="shared" si="1"/>
        <v>15534.399339999996</v>
      </c>
      <c r="I5" s="96">
        <f t="shared" si="1"/>
        <v>16338.596989999989</v>
      </c>
      <c r="J5" s="96">
        <f t="shared" si="1"/>
        <v>14853.397840000001</v>
      </c>
      <c r="K5" s="96">
        <f t="shared" si="1"/>
        <v>13318.662510000002</v>
      </c>
      <c r="L5" s="96">
        <f t="shared" si="1"/>
        <v>14099.192430168368</v>
      </c>
      <c r="M5" s="96">
        <f t="shared" si="1"/>
        <v>14627.268352946579</v>
      </c>
      <c r="N5" s="96">
        <f t="shared" si="1"/>
        <v>14417.966882626062</v>
      </c>
      <c r="O5" s="96">
        <f t="shared" si="1"/>
        <v>14918.442715422831</v>
      </c>
      <c r="P5" s="96">
        <f t="shared" si="1"/>
        <v>15033.968456192042</v>
      </c>
      <c r="Q5" s="96">
        <f t="shared" si="1"/>
        <v>15046.899925259646</v>
      </c>
    </row>
    <row r="6" spans="1:17" x14ac:dyDescent="0.25">
      <c r="A6" s="76" t="s">
        <v>83</v>
      </c>
      <c r="B6" s="95">
        <v>169.85665201648428</v>
      </c>
      <c r="C6" s="95">
        <v>158.20787688246745</v>
      </c>
      <c r="D6" s="95">
        <v>153.20258707629719</v>
      </c>
      <c r="E6" s="95">
        <v>157.36387962151335</v>
      </c>
      <c r="F6" s="95">
        <v>150.7420908299249</v>
      </c>
      <c r="G6" s="95">
        <v>147.17878868318317</v>
      </c>
      <c r="H6" s="95">
        <v>146.07680303035949</v>
      </c>
      <c r="I6" s="95">
        <v>149.3175377856974</v>
      </c>
      <c r="J6" s="95">
        <v>141.18164267114656</v>
      </c>
      <c r="K6" s="95">
        <v>130.17391304054658</v>
      </c>
      <c r="L6" s="95">
        <v>137.22321424496224</v>
      </c>
      <c r="M6" s="95">
        <v>138.67759136956954</v>
      </c>
      <c r="N6" s="95">
        <v>137.42403304268089</v>
      </c>
      <c r="O6" s="95">
        <v>144.28369466126244</v>
      </c>
      <c r="P6" s="95">
        <v>142.60357794925142</v>
      </c>
      <c r="Q6" s="95">
        <v>142.54858059892675</v>
      </c>
    </row>
    <row r="7" spans="1:17" x14ac:dyDescent="0.25">
      <c r="A7" s="76" t="s">
        <v>82</v>
      </c>
      <c r="B7" s="95">
        <v>207.53404795964573</v>
      </c>
      <c r="C7" s="95">
        <v>195.4524770134984</v>
      </c>
      <c r="D7" s="95">
        <v>188.99216153164588</v>
      </c>
      <c r="E7" s="95">
        <v>193.62517926355429</v>
      </c>
      <c r="F7" s="95">
        <v>178.21917757601204</v>
      </c>
      <c r="G7" s="95">
        <v>173.36040891360344</v>
      </c>
      <c r="H7" s="95">
        <v>174.00083196411015</v>
      </c>
      <c r="I7" s="95">
        <v>176.01905903587701</v>
      </c>
      <c r="J7" s="95">
        <v>166.56581364286194</v>
      </c>
      <c r="K7" s="95">
        <v>158.1705842542286</v>
      </c>
      <c r="L7" s="95">
        <v>163.94580583667386</v>
      </c>
      <c r="M7" s="95">
        <v>164.41695960413222</v>
      </c>
      <c r="N7" s="95">
        <v>163.84675908564424</v>
      </c>
      <c r="O7" s="95">
        <v>172.69386297618721</v>
      </c>
      <c r="P7" s="95">
        <v>169.16139585302591</v>
      </c>
      <c r="Q7" s="95">
        <v>166.83337124923847</v>
      </c>
    </row>
    <row r="8" spans="1:17" x14ac:dyDescent="0.25">
      <c r="A8" s="76" t="s">
        <v>81</v>
      </c>
      <c r="B8" s="95">
        <v>391.47016640691589</v>
      </c>
      <c r="C8" s="95">
        <v>354.88529204405739</v>
      </c>
      <c r="D8" s="95">
        <v>339.52151856936047</v>
      </c>
      <c r="E8" s="95">
        <v>355.09140445472019</v>
      </c>
      <c r="F8" s="95">
        <v>357.38896287036874</v>
      </c>
      <c r="G8" s="95">
        <v>332.85124401769173</v>
      </c>
      <c r="H8" s="95">
        <v>336.01476605962824</v>
      </c>
      <c r="I8" s="95">
        <v>350.7578841249549</v>
      </c>
      <c r="J8" s="95">
        <v>324.77994303484377</v>
      </c>
      <c r="K8" s="95">
        <v>286.16559803131065</v>
      </c>
      <c r="L8" s="95">
        <v>311.29245312886707</v>
      </c>
      <c r="M8" s="95">
        <v>320.43758711193118</v>
      </c>
      <c r="N8" s="95">
        <v>320.85994020559821</v>
      </c>
      <c r="O8" s="95">
        <v>336.11404990645758</v>
      </c>
      <c r="P8" s="95">
        <v>334.91826237820788</v>
      </c>
      <c r="Q8" s="95">
        <v>341.69791454669598</v>
      </c>
    </row>
    <row r="9" spans="1:17" x14ac:dyDescent="0.25">
      <c r="A9" s="76" t="s">
        <v>80</v>
      </c>
      <c r="B9" s="95">
        <v>331.39609942966388</v>
      </c>
      <c r="C9" s="95">
        <v>305.74803233084657</v>
      </c>
      <c r="D9" s="95">
        <v>303.58921084158089</v>
      </c>
      <c r="E9" s="95">
        <v>309.44431392249459</v>
      </c>
      <c r="F9" s="95">
        <v>294.6819535458381</v>
      </c>
      <c r="G9" s="95">
        <v>288.10739510802057</v>
      </c>
      <c r="H9" s="95">
        <v>286.5076931646127</v>
      </c>
      <c r="I9" s="95">
        <v>285.25410332543555</v>
      </c>
      <c r="J9" s="95">
        <v>279.62263886579717</v>
      </c>
      <c r="K9" s="95">
        <v>273.98151109379148</v>
      </c>
      <c r="L9" s="95">
        <v>292.05754751539473</v>
      </c>
      <c r="M9" s="95">
        <v>287.16444451501167</v>
      </c>
      <c r="N9" s="95">
        <v>283.35007796737534</v>
      </c>
      <c r="O9" s="95">
        <v>303.39125514180597</v>
      </c>
      <c r="P9" s="95">
        <v>294.34579495419462</v>
      </c>
      <c r="Q9" s="95">
        <v>302.74791742264034</v>
      </c>
    </row>
    <row r="10" spans="1:17" x14ac:dyDescent="0.25">
      <c r="A10" s="94" t="s">
        <v>79</v>
      </c>
      <c r="B10" s="93">
        <f t="shared" ref="B10" si="2">SUM(B11:B14)</f>
        <v>276.00893710256111</v>
      </c>
      <c r="C10" s="93">
        <f t="shared" ref="C10:Q10" si="3">SUM(C11:C14)</f>
        <v>259.6608602141431</v>
      </c>
      <c r="D10" s="93">
        <f t="shared" si="3"/>
        <v>253.03551838219803</v>
      </c>
      <c r="E10" s="93">
        <f t="shared" si="3"/>
        <v>256.8607117393675</v>
      </c>
      <c r="F10" s="93">
        <f t="shared" si="3"/>
        <v>238.33617395643276</v>
      </c>
      <c r="G10" s="93">
        <f t="shared" si="3"/>
        <v>232.27252280451046</v>
      </c>
      <c r="H10" s="93">
        <f t="shared" si="3"/>
        <v>230.17232301906267</v>
      </c>
      <c r="I10" s="93">
        <f t="shared" si="3"/>
        <v>232.55836647712215</v>
      </c>
      <c r="J10" s="93">
        <f t="shared" si="3"/>
        <v>219.82414954211285</v>
      </c>
      <c r="K10" s="93">
        <f t="shared" si="3"/>
        <v>210.13384396724129</v>
      </c>
      <c r="L10" s="93">
        <f t="shared" si="3"/>
        <v>216.36963186379793</v>
      </c>
      <c r="M10" s="93">
        <f t="shared" si="3"/>
        <v>215.51916981454792</v>
      </c>
      <c r="N10" s="93">
        <f t="shared" si="3"/>
        <v>214.67621365352443</v>
      </c>
      <c r="O10" s="93">
        <f t="shared" si="3"/>
        <v>226.10089742265274</v>
      </c>
      <c r="P10" s="93">
        <f t="shared" si="3"/>
        <v>221.4740181995902</v>
      </c>
      <c r="Q10" s="93">
        <f t="shared" si="3"/>
        <v>219.16958891034324</v>
      </c>
    </row>
    <row r="11" spans="1:17" x14ac:dyDescent="0.25">
      <c r="A11" s="92" t="s">
        <v>68</v>
      </c>
      <c r="B11" s="91">
        <v>51.898732880840441</v>
      </c>
      <c r="C11" s="91">
        <v>48.721541346147013</v>
      </c>
      <c r="D11" s="91">
        <v>47.296695696178347</v>
      </c>
      <c r="E11" s="91">
        <v>47.893079296042515</v>
      </c>
      <c r="F11" s="91">
        <v>44.092976282379283</v>
      </c>
      <c r="G11" s="91">
        <v>42.624548564053285</v>
      </c>
      <c r="H11" s="91">
        <v>42.342280504872356</v>
      </c>
      <c r="I11" s="91">
        <v>42.716040004563176</v>
      </c>
      <c r="J11" s="91">
        <v>40.16146931148868</v>
      </c>
      <c r="K11" s="91">
        <v>38.205719269350681</v>
      </c>
      <c r="L11" s="91">
        <v>39.250534922031058</v>
      </c>
      <c r="M11" s="91">
        <v>39.161196971368277</v>
      </c>
      <c r="N11" s="91">
        <v>38.809679947265316</v>
      </c>
      <c r="O11" s="91">
        <v>40.358632045460695</v>
      </c>
      <c r="P11" s="91">
        <v>39.430581012021761</v>
      </c>
      <c r="Q11" s="91">
        <v>39.033110583746613</v>
      </c>
    </row>
    <row r="12" spans="1:17" x14ac:dyDescent="0.25">
      <c r="A12" s="92" t="s">
        <v>66</v>
      </c>
      <c r="B12" s="91">
        <v>82.524725205802568</v>
      </c>
      <c r="C12" s="91">
        <v>78.161993716010372</v>
      </c>
      <c r="D12" s="91">
        <v>76.173388338827181</v>
      </c>
      <c r="E12" s="91">
        <v>77.728591429056223</v>
      </c>
      <c r="F12" s="91">
        <v>72.558407362641773</v>
      </c>
      <c r="G12" s="91">
        <v>70.29593650427816</v>
      </c>
      <c r="H12" s="91">
        <v>70.642153490098863</v>
      </c>
      <c r="I12" s="91">
        <v>72.558157680318942</v>
      </c>
      <c r="J12" s="91">
        <v>69.528765464082895</v>
      </c>
      <c r="K12" s="91">
        <v>66.990662533217133</v>
      </c>
      <c r="L12" s="91">
        <v>68.763821093943079</v>
      </c>
      <c r="M12" s="91">
        <v>68.164801563053885</v>
      </c>
      <c r="N12" s="91">
        <v>68.193579588548147</v>
      </c>
      <c r="O12" s="91">
        <v>71.18577992909951</v>
      </c>
      <c r="P12" s="91">
        <v>70.171236624844454</v>
      </c>
      <c r="Q12" s="91">
        <v>69.549111597431661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141.58547901591811</v>
      </c>
      <c r="C14" s="89">
        <v>132.77732515198568</v>
      </c>
      <c r="D14" s="89">
        <v>129.56543434719251</v>
      </c>
      <c r="E14" s="89">
        <v>131.23904101426879</v>
      </c>
      <c r="F14" s="89">
        <v>121.6847903114117</v>
      </c>
      <c r="G14" s="89">
        <v>119.35203773617903</v>
      </c>
      <c r="H14" s="89">
        <v>117.18788902409145</v>
      </c>
      <c r="I14" s="89">
        <v>117.28416879224002</v>
      </c>
      <c r="J14" s="89">
        <v>110.13391476654127</v>
      </c>
      <c r="K14" s="89">
        <v>104.93746216467348</v>
      </c>
      <c r="L14" s="89">
        <v>108.3552758478238</v>
      </c>
      <c r="M14" s="89">
        <v>108.19317128012575</v>
      </c>
      <c r="N14" s="89">
        <v>107.67295411771097</v>
      </c>
      <c r="O14" s="89">
        <v>114.55648544809252</v>
      </c>
      <c r="P14" s="89">
        <v>111.87220056272398</v>
      </c>
      <c r="Q14" s="89">
        <v>110.58736672916494</v>
      </c>
    </row>
    <row r="15" spans="1:17" x14ac:dyDescent="0.25">
      <c r="A15" s="86" t="s">
        <v>87</v>
      </c>
      <c r="B15" s="85">
        <f t="shared" ref="B15" si="4">SUM(B16:B25)</f>
        <v>6430.1179517532973</v>
      </c>
      <c r="C15" s="85">
        <f t="shared" ref="C15:Q15" si="5">SUM(C16:C25)</f>
        <v>6061.7912310334623</v>
      </c>
      <c r="D15" s="85">
        <f t="shared" si="5"/>
        <v>5922.1973596835451</v>
      </c>
      <c r="E15" s="85">
        <f t="shared" si="5"/>
        <v>6085.73883415007</v>
      </c>
      <c r="F15" s="85">
        <f t="shared" si="5"/>
        <v>5681.2742517251445</v>
      </c>
      <c r="G15" s="85">
        <f t="shared" si="5"/>
        <v>5395.8858617630685</v>
      </c>
      <c r="H15" s="85">
        <f t="shared" si="5"/>
        <v>5333.0485438440028</v>
      </c>
      <c r="I15" s="85">
        <f t="shared" si="5"/>
        <v>5296.6576231961863</v>
      </c>
      <c r="J15" s="85">
        <f t="shared" si="5"/>
        <v>4990.2474809269033</v>
      </c>
      <c r="K15" s="85">
        <f t="shared" si="5"/>
        <v>4695.582286122255</v>
      </c>
      <c r="L15" s="85">
        <f t="shared" si="5"/>
        <v>4848.745274464236</v>
      </c>
      <c r="M15" s="85">
        <f t="shared" si="5"/>
        <v>4955.8835361350611</v>
      </c>
      <c r="N15" s="85">
        <f t="shared" si="5"/>
        <v>5087.9947102483038</v>
      </c>
      <c r="O15" s="85">
        <f t="shared" si="5"/>
        <v>5341.4405865371373</v>
      </c>
      <c r="P15" s="85">
        <f t="shared" si="5"/>
        <v>5334.3120012524478</v>
      </c>
      <c r="Q15" s="85">
        <f t="shared" si="5"/>
        <v>5174.1936975543958</v>
      </c>
    </row>
    <row r="16" spans="1:17" x14ac:dyDescent="0.25">
      <c r="A16" s="88" t="s">
        <v>33</v>
      </c>
      <c r="B16" s="87">
        <v>2949.1935056139446</v>
      </c>
      <c r="C16" s="87">
        <v>2822.160520206563</v>
      </c>
      <c r="D16" s="87">
        <v>2655.6026492385922</v>
      </c>
      <c r="E16" s="87">
        <v>2165.7148225491328</v>
      </c>
      <c r="F16" s="87">
        <v>2310.2314227629822</v>
      </c>
      <c r="G16" s="87">
        <v>2224.9726553549744</v>
      </c>
      <c r="H16" s="87">
        <v>2029.125261568684</v>
      </c>
      <c r="I16" s="87">
        <v>2009.1321660306003</v>
      </c>
      <c r="J16" s="87">
        <v>2159.9538989447519</v>
      </c>
      <c r="K16" s="87">
        <v>1954.5960046738151</v>
      </c>
      <c r="L16" s="87">
        <v>2108.8571691229317</v>
      </c>
      <c r="M16" s="87">
        <v>2282.6698747233449</v>
      </c>
      <c r="N16" s="87">
        <v>2220.2568711006047</v>
      </c>
      <c r="O16" s="87">
        <v>2190.2524285697232</v>
      </c>
      <c r="P16" s="87">
        <v>2159.2549845758676</v>
      </c>
      <c r="Q16" s="87">
        <v>1995.2193989376003</v>
      </c>
    </row>
    <row r="17" spans="1:17" x14ac:dyDescent="0.25">
      <c r="A17" s="88" t="s">
        <v>31</v>
      </c>
      <c r="B17" s="87">
        <v>556.85379446029992</v>
      </c>
      <c r="C17" s="87">
        <v>490.6</v>
      </c>
      <c r="D17" s="87">
        <v>495.4</v>
      </c>
      <c r="E17" s="87">
        <v>521.4</v>
      </c>
      <c r="F17" s="87">
        <v>535.63077999999996</v>
      </c>
      <c r="G17" s="87">
        <v>436.27591477978399</v>
      </c>
      <c r="H17" s="87">
        <v>509.57497000000001</v>
      </c>
      <c r="I17" s="87">
        <v>536.79999999999995</v>
      </c>
      <c r="J17" s="87">
        <v>457.5</v>
      </c>
      <c r="K17" s="87">
        <v>498.92487999999997</v>
      </c>
      <c r="L17" s="87">
        <v>410.24171204738775</v>
      </c>
      <c r="M17" s="87">
        <v>293.21097642503213</v>
      </c>
      <c r="N17" s="87">
        <v>231.730921854889</v>
      </c>
      <c r="O17" s="87">
        <v>286.11349957007718</v>
      </c>
      <c r="P17" s="87">
        <v>245.91573516766937</v>
      </c>
      <c r="Q17" s="87">
        <v>177.34307824591599</v>
      </c>
    </row>
    <row r="18" spans="1:17" x14ac:dyDescent="0.25">
      <c r="A18" s="88" t="s">
        <v>30</v>
      </c>
      <c r="B18" s="87">
        <v>4.2489484756192919</v>
      </c>
      <c r="C18" s="87">
        <v>2.8755854621956005</v>
      </c>
      <c r="D18" s="87">
        <v>1.610380590378552</v>
      </c>
      <c r="E18" s="87">
        <v>1.5652242570425341</v>
      </c>
      <c r="F18" s="87">
        <v>3.2641018899257985</v>
      </c>
      <c r="G18" s="87">
        <v>1.0987163780336116</v>
      </c>
      <c r="H18" s="87">
        <v>2.1981600000000001</v>
      </c>
      <c r="I18" s="87">
        <v>4.3946700000000005</v>
      </c>
      <c r="J18" s="87">
        <v>1.4301968127784612</v>
      </c>
      <c r="K18" s="87">
        <v>2.4323121322195718</v>
      </c>
      <c r="L18" s="87">
        <v>2.4317740818485531</v>
      </c>
      <c r="M18" s="87">
        <v>2.450770785139154</v>
      </c>
      <c r="N18" s="87">
        <v>2.6447148694560352</v>
      </c>
      <c r="O18" s="87">
        <v>2.4493313424446854</v>
      </c>
      <c r="P18" s="87">
        <v>2.4582766219047065</v>
      </c>
      <c r="Q18" s="87">
        <v>2.3499002881215802</v>
      </c>
    </row>
    <row r="19" spans="1:17" x14ac:dyDescent="0.25">
      <c r="A19" s="88" t="s">
        <v>68</v>
      </c>
      <c r="B19" s="87">
        <v>82.093126915977805</v>
      </c>
      <c r="C19" s="87">
        <v>82.556974664363793</v>
      </c>
      <c r="D19" s="87">
        <v>81.033733159546358</v>
      </c>
      <c r="E19" s="87">
        <v>92.366229066857059</v>
      </c>
      <c r="F19" s="87">
        <v>90.405932597549963</v>
      </c>
      <c r="G19" s="87">
        <v>77.745069222479131</v>
      </c>
      <c r="H19" s="87">
        <v>71.170178356701484</v>
      </c>
      <c r="I19" s="87">
        <v>66.46422803456862</v>
      </c>
      <c r="J19" s="87">
        <v>77.173599639640685</v>
      </c>
      <c r="K19" s="87">
        <v>60.272176336149514</v>
      </c>
      <c r="L19" s="87">
        <v>50.674542300471138</v>
      </c>
      <c r="M19" s="87">
        <v>55.688051921937031</v>
      </c>
      <c r="N19" s="87">
        <v>95.107060732811675</v>
      </c>
      <c r="O19" s="87">
        <v>88.3178806070852</v>
      </c>
      <c r="P19" s="87">
        <v>62.653215670692795</v>
      </c>
      <c r="Q19" s="87">
        <v>50.481916165809956</v>
      </c>
    </row>
    <row r="20" spans="1:17" x14ac:dyDescent="0.25">
      <c r="A20" s="88" t="s">
        <v>29</v>
      </c>
      <c r="B20" s="87">
        <v>380.50991575542378</v>
      </c>
      <c r="C20" s="87">
        <v>294.13866013933273</v>
      </c>
      <c r="D20" s="87">
        <v>295.56150052652322</v>
      </c>
      <c r="E20" s="87">
        <v>268.22628568600106</v>
      </c>
      <c r="F20" s="87">
        <v>330.42197530888888</v>
      </c>
      <c r="G20" s="87">
        <v>268.22345737221355</v>
      </c>
      <c r="H20" s="87">
        <v>252.75252581101896</v>
      </c>
      <c r="I20" s="87">
        <v>215.36319487360583</v>
      </c>
      <c r="J20" s="87">
        <v>126.86422279330677</v>
      </c>
      <c r="K20" s="87">
        <v>116.80076766863962</v>
      </c>
      <c r="L20" s="87">
        <v>105.6429711676106</v>
      </c>
      <c r="M20" s="87">
        <v>113.41936932493866</v>
      </c>
      <c r="N20" s="87">
        <v>91.402496576628025</v>
      </c>
      <c r="O20" s="87">
        <v>75.489955076803767</v>
      </c>
      <c r="P20" s="87">
        <v>66.482229001117133</v>
      </c>
      <c r="Q20" s="87">
        <v>64.491140095690696</v>
      </c>
    </row>
    <row r="21" spans="1:17" x14ac:dyDescent="0.25">
      <c r="A21" s="88" t="s">
        <v>28</v>
      </c>
      <c r="B21" s="87">
        <v>35.110717873013442</v>
      </c>
      <c r="C21" s="87">
        <v>21.983520000000269</v>
      </c>
      <c r="D21" s="87">
        <v>17.096029999999271</v>
      </c>
      <c r="E21" s="87">
        <v>18.300159999999863</v>
      </c>
      <c r="F21" s="87">
        <v>9.1004200000003621</v>
      </c>
      <c r="G21" s="87">
        <v>11.225848788868744</v>
      </c>
      <c r="H21" s="87">
        <v>14.299419999999468</v>
      </c>
      <c r="I21" s="87">
        <v>8.2997000000000263</v>
      </c>
      <c r="J21" s="87">
        <v>5.7008400000002233</v>
      </c>
      <c r="K21" s="87">
        <v>8.1151299999998496</v>
      </c>
      <c r="L21" s="87">
        <v>10.700307472350264</v>
      </c>
      <c r="M21" s="87">
        <v>8.2403468018146082</v>
      </c>
      <c r="N21" s="87">
        <v>16.910298978947452</v>
      </c>
      <c r="O21" s="87">
        <v>11.894443270479826</v>
      </c>
      <c r="P21" s="87">
        <v>26.631315169084466</v>
      </c>
      <c r="Q21" s="87">
        <v>22.021616158424795</v>
      </c>
    </row>
    <row r="22" spans="1:17" x14ac:dyDescent="0.25">
      <c r="A22" s="88" t="s">
        <v>66</v>
      </c>
      <c r="B22" s="87">
        <v>218.3722572095044</v>
      </c>
      <c r="C22" s="87">
        <v>185.2826005610076</v>
      </c>
      <c r="D22" s="87">
        <v>164.82943616850594</v>
      </c>
      <c r="E22" s="87">
        <v>223.62092259103656</v>
      </c>
      <c r="F22" s="87">
        <v>379.72236916579709</v>
      </c>
      <c r="G22" s="87">
        <v>368.43709469248927</v>
      </c>
      <c r="H22" s="87">
        <v>427.8741381075983</v>
      </c>
      <c r="I22" s="87">
        <v>489.83726425741133</v>
      </c>
      <c r="J22" s="87">
        <v>553.97213273642569</v>
      </c>
      <c r="K22" s="87">
        <v>495.36240531143125</v>
      </c>
      <c r="L22" s="87">
        <v>485.90898806009966</v>
      </c>
      <c r="M22" s="87">
        <v>543.0961035680682</v>
      </c>
      <c r="N22" s="87">
        <v>709.17669370207943</v>
      </c>
      <c r="O22" s="87">
        <v>693.25950438065456</v>
      </c>
      <c r="P22" s="87">
        <v>796.3714731887552</v>
      </c>
      <c r="Q22" s="87">
        <v>740.86328832087679</v>
      </c>
    </row>
    <row r="23" spans="1:17" x14ac:dyDescent="0.25">
      <c r="A23" s="88" t="s">
        <v>25</v>
      </c>
      <c r="B23" s="87">
        <v>65.850183926682078</v>
      </c>
      <c r="C23" s="87">
        <v>86.72520999999999</v>
      </c>
      <c r="D23" s="87">
        <v>91.08471999999999</v>
      </c>
      <c r="E23" s="87">
        <v>96.759200000000007</v>
      </c>
      <c r="F23" s="87">
        <v>103.70064000000001</v>
      </c>
      <c r="G23" s="87">
        <v>73.281557779538574</v>
      </c>
      <c r="H23" s="87">
        <v>72.322400000000002</v>
      </c>
      <c r="I23" s="87">
        <v>78.283169999999998</v>
      </c>
      <c r="J23" s="87">
        <v>82.261380000000003</v>
      </c>
      <c r="K23" s="87">
        <v>67.800210000000007</v>
      </c>
      <c r="L23" s="87">
        <v>77.147231323717847</v>
      </c>
      <c r="M23" s="87">
        <v>84.191653772816764</v>
      </c>
      <c r="N23" s="87">
        <v>78.029351032413274</v>
      </c>
      <c r="O23" s="87">
        <v>79.053121995999263</v>
      </c>
      <c r="P23" s="87">
        <v>93.824202624025332</v>
      </c>
      <c r="Q23" s="87">
        <v>91.495232670956909</v>
      </c>
    </row>
    <row r="24" spans="1:17" x14ac:dyDescent="0.25">
      <c r="A24" s="88" t="s">
        <v>86</v>
      </c>
      <c r="B24" s="87">
        <v>687.6132172006744</v>
      </c>
      <c r="C24" s="87">
        <v>677.37212000000011</v>
      </c>
      <c r="D24" s="87">
        <v>755.49327999999991</v>
      </c>
      <c r="E24" s="87">
        <v>805.1603799999998</v>
      </c>
      <c r="F24" s="87">
        <v>820.30954000000008</v>
      </c>
      <c r="G24" s="87">
        <v>798.77146933001927</v>
      </c>
      <c r="H24" s="87">
        <v>852.84785999999986</v>
      </c>
      <c r="I24" s="87">
        <v>807.67308000000003</v>
      </c>
      <c r="J24" s="87">
        <v>855.08666000000017</v>
      </c>
      <c r="K24" s="87">
        <v>845.5784000000001</v>
      </c>
      <c r="L24" s="87">
        <v>927.24847391010212</v>
      </c>
      <c r="M24" s="87">
        <v>975.06249891644586</v>
      </c>
      <c r="N24" s="87">
        <v>1013.400315474932</v>
      </c>
      <c r="O24" s="87">
        <v>1288.237955143338</v>
      </c>
      <c r="P24" s="87">
        <v>1314.5602558675159</v>
      </c>
      <c r="Q24" s="87">
        <v>1369.0410716598024</v>
      </c>
    </row>
    <row r="25" spans="1:17" x14ac:dyDescent="0.25">
      <c r="A25" s="88" t="s">
        <v>22</v>
      </c>
      <c r="B25" s="87">
        <v>1450.2722843221572</v>
      </c>
      <c r="C25" s="87">
        <v>1398.0960399999997</v>
      </c>
      <c r="D25" s="87">
        <v>1364.4856300000006</v>
      </c>
      <c r="E25" s="87">
        <v>1892.6256100000003</v>
      </c>
      <c r="F25" s="87">
        <v>1098.4870700000004</v>
      </c>
      <c r="G25" s="87">
        <v>1135.8540780646672</v>
      </c>
      <c r="H25" s="87">
        <v>1100.8836300000003</v>
      </c>
      <c r="I25" s="87">
        <v>1080.4101499999997</v>
      </c>
      <c r="J25" s="87">
        <v>670.30454999999984</v>
      </c>
      <c r="K25" s="87">
        <v>645.70000000000016</v>
      </c>
      <c r="L25" s="87">
        <v>669.89210497771637</v>
      </c>
      <c r="M25" s="87">
        <v>597.85388989552393</v>
      </c>
      <c r="N25" s="87">
        <v>629.33598592554256</v>
      </c>
      <c r="O25" s="87">
        <v>626.37246658053209</v>
      </c>
      <c r="P25" s="87">
        <v>566.16031336581545</v>
      </c>
      <c r="Q25" s="87">
        <v>660.88705501119614</v>
      </c>
    </row>
    <row r="26" spans="1:17" x14ac:dyDescent="0.25">
      <c r="A26" s="86" t="s">
        <v>85</v>
      </c>
      <c r="B26" s="85">
        <f t="shared" ref="B26" si="6">SUM(B27:B36)</f>
        <v>10647.499368837489</v>
      </c>
      <c r="C26" s="85">
        <f t="shared" ref="C26:Q26" si="7">SUM(C27:C36)</f>
        <v>9612.0851704815213</v>
      </c>
      <c r="D26" s="85">
        <f t="shared" si="7"/>
        <v>9049.7235539153698</v>
      </c>
      <c r="E26" s="85">
        <f t="shared" si="7"/>
        <v>9470.1382168482869</v>
      </c>
      <c r="F26" s="85">
        <f t="shared" si="7"/>
        <v>9680.4746994962788</v>
      </c>
      <c r="G26" s="85">
        <f t="shared" si="7"/>
        <v>8747.4838343439915</v>
      </c>
      <c r="H26" s="85">
        <f t="shared" si="7"/>
        <v>9028.5783789182206</v>
      </c>
      <c r="I26" s="85">
        <f t="shared" si="7"/>
        <v>9848.0324160547152</v>
      </c>
      <c r="J26" s="85">
        <f t="shared" si="7"/>
        <v>8731.176171316336</v>
      </c>
      <c r="K26" s="85">
        <f t="shared" si="7"/>
        <v>7564.4547734906291</v>
      </c>
      <c r="L26" s="85">
        <f t="shared" si="7"/>
        <v>8129.5585031144356</v>
      </c>
      <c r="M26" s="85">
        <f t="shared" si="7"/>
        <v>8545.1690643963266</v>
      </c>
      <c r="N26" s="85">
        <f t="shared" si="7"/>
        <v>8209.8151484229347</v>
      </c>
      <c r="O26" s="85">
        <f t="shared" si="7"/>
        <v>8394.4183687773275</v>
      </c>
      <c r="P26" s="85">
        <f t="shared" si="7"/>
        <v>8537.1534056053242</v>
      </c>
      <c r="Q26" s="85">
        <f t="shared" si="7"/>
        <v>8699.7088549774053</v>
      </c>
    </row>
    <row r="27" spans="1:17" x14ac:dyDescent="0.25">
      <c r="A27" s="84" t="s">
        <v>33</v>
      </c>
      <c r="B27" s="83">
        <v>2730.34004574353</v>
      </c>
      <c r="C27" s="83">
        <v>2111.1331997934349</v>
      </c>
      <c r="D27" s="83">
        <v>1825.1937807614072</v>
      </c>
      <c r="E27" s="83">
        <v>1682.9668074508741</v>
      </c>
      <c r="F27" s="83">
        <v>1462.6351872370178</v>
      </c>
      <c r="G27" s="83">
        <v>1230.2991561794142</v>
      </c>
      <c r="H27" s="83">
        <v>1183.1374984313147</v>
      </c>
      <c r="I27" s="83">
        <v>1537.2750539693866</v>
      </c>
      <c r="J27" s="83">
        <v>1172.3804110552492</v>
      </c>
      <c r="K27" s="83">
        <v>988.52302532618705</v>
      </c>
      <c r="L27" s="83">
        <v>1025.4835850028321</v>
      </c>
      <c r="M27" s="83">
        <v>1063.6018290424508</v>
      </c>
      <c r="N27" s="83">
        <v>974.20920362494644</v>
      </c>
      <c r="O27" s="83">
        <v>841.81288284564971</v>
      </c>
      <c r="P27" s="83">
        <v>870.8747742643136</v>
      </c>
      <c r="Q27" s="83">
        <v>883.55863155047177</v>
      </c>
    </row>
    <row r="28" spans="1:17" x14ac:dyDescent="0.25">
      <c r="A28" s="84" t="s">
        <v>47</v>
      </c>
      <c r="B28" s="83">
        <v>1840.2597415095672</v>
      </c>
      <c r="C28" s="83">
        <v>1535.2637899999997</v>
      </c>
      <c r="D28" s="83">
        <v>1390.8321699999997</v>
      </c>
      <c r="E28" s="83">
        <v>1510.77892</v>
      </c>
      <c r="F28" s="83">
        <v>1602.6490899999999</v>
      </c>
      <c r="G28" s="83">
        <v>1057.2107087546137</v>
      </c>
      <c r="H28" s="83">
        <v>1183.2722799999999</v>
      </c>
      <c r="I28" s="83">
        <v>1209.6377299999999</v>
      </c>
      <c r="J28" s="83">
        <v>1007.8339999999998</v>
      </c>
      <c r="K28" s="83">
        <v>553.32084999999995</v>
      </c>
      <c r="L28" s="83">
        <v>642.00937495993855</v>
      </c>
      <c r="M28" s="83">
        <v>783.15621461775538</v>
      </c>
      <c r="N28" s="83">
        <v>786.43606964193418</v>
      </c>
      <c r="O28" s="83">
        <v>854.20917450280444</v>
      </c>
      <c r="P28" s="83">
        <v>977.25422516022161</v>
      </c>
      <c r="Q28" s="83">
        <v>1026.0379514937115</v>
      </c>
    </row>
    <row r="29" spans="1:17" x14ac:dyDescent="0.25">
      <c r="A29" s="84" t="s">
        <v>30</v>
      </c>
      <c r="B29" s="83">
        <v>68.265588884066787</v>
      </c>
      <c r="C29" s="83">
        <v>70.720974537804352</v>
      </c>
      <c r="D29" s="83">
        <v>104.97697940962144</v>
      </c>
      <c r="E29" s="83">
        <v>100.63392574295739</v>
      </c>
      <c r="F29" s="83">
        <v>112.12887811007383</v>
      </c>
      <c r="G29" s="83">
        <v>87.895041388115374</v>
      </c>
      <c r="H29" s="83">
        <v>68.09709999999987</v>
      </c>
      <c r="I29" s="83">
        <v>58.201060000000012</v>
      </c>
      <c r="J29" s="83">
        <v>63.37929318722118</v>
      </c>
      <c r="K29" s="83">
        <v>61.278907867780568</v>
      </c>
      <c r="L29" s="83">
        <v>62.391036183105562</v>
      </c>
      <c r="M29" s="83">
        <v>61.27492455188829</v>
      </c>
      <c r="N29" s="83">
        <v>50.092496450394265</v>
      </c>
      <c r="O29" s="83">
        <v>60.175998504225277</v>
      </c>
      <c r="P29" s="83">
        <v>68.956719114610564</v>
      </c>
      <c r="Q29" s="83">
        <v>65.76908602597328</v>
      </c>
    </row>
    <row r="30" spans="1:17" x14ac:dyDescent="0.25">
      <c r="A30" s="84" t="s">
        <v>68</v>
      </c>
      <c r="B30" s="83">
        <v>394.72415586164317</v>
      </c>
      <c r="C30" s="83">
        <v>457.89166398948839</v>
      </c>
      <c r="D30" s="83">
        <v>439.29398114427465</v>
      </c>
      <c r="E30" s="83">
        <v>441.73777163710054</v>
      </c>
      <c r="F30" s="83">
        <v>420.86980112007143</v>
      </c>
      <c r="G30" s="83">
        <v>415.52634922469662</v>
      </c>
      <c r="H30" s="83">
        <v>417.24471113842515</v>
      </c>
      <c r="I30" s="83">
        <v>375.48735196086835</v>
      </c>
      <c r="J30" s="83">
        <v>362.23944104887096</v>
      </c>
      <c r="K30" s="83">
        <v>364.89471439450017</v>
      </c>
      <c r="L30" s="83">
        <v>347.54516496548609</v>
      </c>
      <c r="M30" s="83">
        <v>324.00076276204976</v>
      </c>
      <c r="N30" s="83">
        <v>239.42415002030984</v>
      </c>
      <c r="O30" s="83">
        <v>217.7695657211973</v>
      </c>
      <c r="P30" s="83">
        <v>193.70303711469418</v>
      </c>
      <c r="Q30" s="83">
        <v>182.65044172556634</v>
      </c>
    </row>
    <row r="31" spans="1:17" x14ac:dyDescent="0.25">
      <c r="A31" s="84" t="s">
        <v>29</v>
      </c>
      <c r="B31" s="83">
        <v>251.95514901274316</v>
      </c>
      <c r="C31" s="83">
        <v>186.44610986066732</v>
      </c>
      <c r="D31" s="83">
        <v>182.12712947347683</v>
      </c>
      <c r="E31" s="83">
        <v>192.29254431399892</v>
      </c>
      <c r="F31" s="83">
        <v>147.26976469111105</v>
      </c>
      <c r="G31" s="83">
        <v>114.88463621436591</v>
      </c>
      <c r="H31" s="83">
        <v>88.374504188981092</v>
      </c>
      <c r="I31" s="83">
        <v>66.435155126394193</v>
      </c>
      <c r="J31" s="83">
        <v>67.106297206693256</v>
      </c>
      <c r="K31" s="83">
        <v>62.738552331360381</v>
      </c>
      <c r="L31" s="83">
        <v>59.638421223179535</v>
      </c>
      <c r="M31" s="83">
        <v>53.773971376970195</v>
      </c>
      <c r="N31" s="83">
        <v>49.994301874423101</v>
      </c>
      <c r="O31" s="83">
        <v>44.887611425996141</v>
      </c>
      <c r="P31" s="83">
        <v>29.056514956373732</v>
      </c>
      <c r="Q31" s="83">
        <v>12.894989466200997</v>
      </c>
    </row>
    <row r="32" spans="1:17" x14ac:dyDescent="0.25">
      <c r="A32" s="84" t="s">
        <v>28</v>
      </c>
      <c r="B32" s="83">
        <v>0</v>
      </c>
      <c r="C32" s="83">
        <v>0</v>
      </c>
      <c r="D32" s="83">
        <v>0</v>
      </c>
      <c r="E32" s="83">
        <v>105.49921999999999</v>
      </c>
      <c r="F32" s="83">
        <v>77.199010000000015</v>
      </c>
      <c r="G32" s="83">
        <v>168.91168649844411</v>
      </c>
      <c r="H32" s="83">
        <v>85.60051</v>
      </c>
      <c r="I32" s="83">
        <v>37.500029999999995</v>
      </c>
      <c r="J32" s="83">
        <v>27.499739999999999</v>
      </c>
      <c r="K32" s="83">
        <v>66.786819999999992</v>
      </c>
      <c r="L32" s="83">
        <v>42.801170490286765</v>
      </c>
      <c r="M32" s="83">
        <v>1.528696431826555</v>
      </c>
      <c r="N32" s="83">
        <v>1.52861356037468</v>
      </c>
      <c r="O32" s="83">
        <v>3.8214813369861798</v>
      </c>
      <c r="P32" s="83">
        <v>0.76430773151618681</v>
      </c>
      <c r="Q32" s="83">
        <v>1.0270333394829372</v>
      </c>
    </row>
    <row r="33" spans="1:17" x14ac:dyDescent="0.25">
      <c r="A33" s="84" t="s">
        <v>66</v>
      </c>
      <c r="B33" s="83">
        <v>1982.2720843207344</v>
      </c>
      <c r="C33" s="83">
        <v>2018.4957257229812</v>
      </c>
      <c r="D33" s="83">
        <v>2022.0208054926668</v>
      </c>
      <c r="E33" s="83">
        <v>2113.9034859799071</v>
      </c>
      <c r="F33" s="83">
        <v>2260.1014934715613</v>
      </c>
      <c r="G33" s="83">
        <v>2357.4307524017668</v>
      </c>
      <c r="H33" s="83">
        <v>2442.1171084023031</v>
      </c>
      <c r="I33" s="83">
        <v>2518.7160680622715</v>
      </c>
      <c r="J33" s="83">
        <v>2397.5109817994917</v>
      </c>
      <c r="K33" s="83">
        <v>2362.4159221553509</v>
      </c>
      <c r="L33" s="83">
        <v>2538.2066339690491</v>
      </c>
      <c r="M33" s="83">
        <v>2566.9820965940453</v>
      </c>
      <c r="N33" s="83">
        <v>2381.3966671332796</v>
      </c>
      <c r="O33" s="83">
        <v>2475.0335680979038</v>
      </c>
      <c r="P33" s="83">
        <v>2343.7377527647777</v>
      </c>
      <c r="Q33" s="83">
        <v>2431.8417792521714</v>
      </c>
    </row>
    <row r="34" spans="1:17" x14ac:dyDescent="0.25">
      <c r="A34" s="84" t="s">
        <v>25</v>
      </c>
      <c r="B34" s="83">
        <v>1181.0448194171581</v>
      </c>
      <c r="C34" s="83">
        <v>1051.7890800000002</v>
      </c>
      <c r="D34" s="83">
        <v>948.27670999999998</v>
      </c>
      <c r="E34" s="83">
        <v>1017.64472</v>
      </c>
      <c r="F34" s="83">
        <v>1043.2115899999997</v>
      </c>
      <c r="G34" s="83">
        <v>774.61939246105476</v>
      </c>
      <c r="H34" s="83">
        <v>813.86322000000007</v>
      </c>
      <c r="I34" s="83">
        <v>1036.5033500000002</v>
      </c>
      <c r="J34" s="83">
        <v>697.23828999999989</v>
      </c>
      <c r="K34" s="83">
        <v>373.79881</v>
      </c>
      <c r="L34" s="83">
        <v>492.59340448891464</v>
      </c>
      <c r="M34" s="83">
        <v>474.84071622662731</v>
      </c>
      <c r="N34" s="83">
        <v>468.83221392546409</v>
      </c>
      <c r="O34" s="83">
        <v>461.98060304460353</v>
      </c>
      <c r="P34" s="83">
        <v>501.02150292675299</v>
      </c>
      <c r="Q34" s="83">
        <v>395.34435842486749</v>
      </c>
    </row>
    <row r="35" spans="1:17" x14ac:dyDescent="0.25">
      <c r="A35" s="84" t="s">
        <v>23</v>
      </c>
      <c r="B35" s="83">
        <v>11.417068459019561</v>
      </c>
      <c r="C35" s="83">
        <v>19.115740000000073</v>
      </c>
      <c r="D35" s="83">
        <v>19.099260000000186</v>
      </c>
      <c r="E35" s="83">
        <v>37.611580000000004</v>
      </c>
      <c r="F35" s="83">
        <v>49.905160000000024</v>
      </c>
      <c r="G35" s="83">
        <v>84.265138103564368</v>
      </c>
      <c r="H35" s="83">
        <v>162.45333000000028</v>
      </c>
      <c r="I35" s="83">
        <v>187.60749999999996</v>
      </c>
      <c r="J35" s="83">
        <v>191.11223999999993</v>
      </c>
      <c r="K35" s="83">
        <v>297.32060999999999</v>
      </c>
      <c r="L35" s="83">
        <v>367.53587182956062</v>
      </c>
      <c r="M35" s="83">
        <v>440.24094709655867</v>
      </c>
      <c r="N35" s="83">
        <v>426.34015850948356</v>
      </c>
      <c r="O35" s="83">
        <v>439.5717563352971</v>
      </c>
      <c r="P35" s="83">
        <v>513.11242971574325</v>
      </c>
      <c r="Q35" s="83">
        <v>510.31787608660943</v>
      </c>
    </row>
    <row r="36" spans="1:17" x14ac:dyDescent="0.25">
      <c r="A36" s="82" t="s">
        <v>21</v>
      </c>
      <c r="B36" s="81">
        <v>2187.2207156290287</v>
      </c>
      <c r="C36" s="81">
        <v>2161.2288865771452</v>
      </c>
      <c r="D36" s="81">
        <v>2117.9027376339232</v>
      </c>
      <c r="E36" s="81">
        <v>2267.0692417234486</v>
      </c>
      <c r="F36" s="81">
        <v>2504.5047248664441</v>
      </c>
      <c r="G36" s="81">
        <v>2456.4409731179558</v>
      </c>
      <c r="H36" s="81">
        <v>2584.4181167571969</v>
      </c>
      <c r="I36" s="81">
        <v>2820.6691169357955</v>
      </c>
      <c r="J36" s="81">
        <v>2744.8754770188107</v>
      </c>
      <c r="K36" s="81">
        <v>2433.3765614154499</v>
      </c>
      <c r="L36" s="81">
        <v>2551.3538400020816</v>
      </c>
      <c r="M36" s="81">
        <v>2775.768905696154</v>
      </c>
      <c r="N36" s="81">
        <v>2831.5612736823246</v>
      </c>
      <c r="O36" s="81">
        <v>2995.1557269626646</v>
      </c>
      <c r="P36" s="81">
        <v>3038.6721418563202</v>
      </c>
      <c r="Q36" s="81">
        <v>3190.2667076123512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84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1</v>
      </c>
      <c r="D40" s="77">
        <f t="shared" si="8"/>
        <v>1</v>
      </c>
      <c r="E40" s="77">
        <f t="shared" si="8"/>
        <v>1</v>
      </c>
      <c r="F40" s="77">
        <f t="shared" si="8"/>
        <v>0.99999999999999989</v>
      </c>
      <c r="G40" s="77">
        <f t="shared" si="8"/>
        <v>1</v>
      </c>
      <c r="H40" s="77">
        <f t="shared" si="8"/>
        <v>1</v>
      </c>
      <c r="I40" s="77">
        <f t="shared" si="8"/>
        <v>1</v>
      </c>
      <c r="J40" s="77">
        <f t="shared" si="8"/>
        <v>1</v>
      </c>
      <c r="K40" s="77">
        <f t="shared" si="8"/>
        <v>1</v>
      </c>
      <c r="L40" s="77">
        <f t="shared" si="8"/>
        <v>1</v>
      </c>
      <c r="M40" s="77">
        <f t="shared" si="8"/>
        <v>1</v>
      </c>
      <c r="N40" s="77">
        <f t="shared" si="8"/>
        <v>1</v>
      </c>
      <c r="O40" s="77">
        <f t="shared" si="8"/>
        <v>1</v>
      </c>
      <c r="P40" s="77">
        <f t="shared" si="8"/>
        <v>1</v>
      </c>
      <c r="Q40" s="77">
        <f t="shared" si="8"/>
        <v>1</v>
      </c>
    </row>
    <row r="41" spans="1:17" x14ac:dyDescent="0.25">
      <c r="A41" s="76" t="s">
        <v>83</v>
      </c>
      <c r="B41" s="75">
        <f t="shared" ref="B41:Q41" si="9">IF(B6=0,0,B6/B$5)</f>
        <v>9.2043853295942311E-3</v>
      </c>
      <c r="C41" s="75">
        <f t="shared" si="9"/>
        <v>9.3349926278216387E-3</v>
      </c>
      <c r="D41" s="75">
        <f t="shared" si="9"/>
        <v>9.4509630952839558E-3</v>
      </c>
      <c r="E41" s="75">
        <f t="shared" si="9"/>
        <v>9.3511661853068091E-3</v>
      </c>
      <c r="F41" s="75">
        <f t="shared" si="9"/>
        <v>9.0911901780595314E-3</v>
      </c>
      <c r="G41" s="75">
        <f t="shared" si="9"/>
        <v>9.608764309042582E-3</v>
      </c>
      <c r="H41" s="75">
        <f t="shared" si="9"/>
        <v>9.4034407017091343E-3</v>
      </c>
      <c r="I41" s="75">
        <f t="shared" si="9"/>
        <v>9.1389449092285548E-3</v>
      </c>
      <c r="J41" s="75">
        <f t="shared" si="9"/>
        <v>9.5050064767636059E-3</v>
      </c>
      <c r="K41" s="75">
        <f t="shared" si="9"/>
        <v>9.7737977024951704E-3</v>
      </c>
      <c r="L41" s="75">
        <f t="shared" si="9"/>
        <v>9.7327002893685278E-3</v>
      </c>
      <c r="M41" s="75">
        <f t="shared" si="9"/>
        <v>9.4807579941359136E-3</v>
      </c>
      <c r="N41" s="75">
        <f t="shared" si="9"/>
        <v>9.5314432444895958E-3</v>
      </c>
      <c r="O41" s="75">
        <f t="shared" si="9"/>
        <v>9.6714983871674862E-3</v>
      </c>
      <c r="P41" s="75">
        <f t="shared" si="9"/>
        <v>9.4854248473906621E-3</v>
      </c>
      <c r="Q41" s="75">
        <f t="shared" si="9"/>
        <v>9.4736179084720651E-3</v>
      </c>
    </row>
    <row r="42" spans="1:17" x14ac:dyDescent="0.25">
      <c r="A42" s="76" t="s">
        <v>82</v>
      </c>
      <c r="B42" s="75">
        <f t="shared" ref="B42:Q42" si="10">IF(B7=0,0,B7/B$5)</f>
        <v>1.1246090887542545E-2</v>
      </c>
      <c r="C42" s="75">
        <f t="shared" si="10"/>
        <v>1.1532595392617154E-2</v>
      </c>
      <c r="D42" s="75">
        <f t="shared" si="10"/>
        <v>1.1658797530905898E-2</v>
      </c>
      <c r="E42" s="75">
        <f t="shared" si="10"/>
        <v>1.1505951895111936E-2</v>
      </c>
      <c r="F42" s="75">
        <f t="shared" si="10"/>
        <v>1.0748321373284587E-2</v>
      </c>
      <c r="G42" s="75">
        <f t="shared" si="10"/>
        <v>1.1318066446081536E-2</v>
      </c>
      <c r="H42" s="75">
        <f t="shared" si="10"/>
        <v>1.1201001606548772E-2</v>
      </c>
      <c r="I42" s="75">
        <f t="shared" si="10"/>
        <v>1.0773205260133974E-2</v>
      </c>
      <c r="J42" s="75">
        <f t="shared" si="10"/>
        <v>1.1213987226161978E-2</v>
      </c>
      <c r="K42" s="75">
        <f t="shared" si="10"/>
        <v>1.1875860968432076E-2</v>
      </c>
      <c r="L42" s="75">
        <f t="shared" si="10"/>
        <v>1.1628028105061906E-2</v>
      </c>
      <c r="M42" s="75">
        <f t="shared" si="10"/>
        <v>1.1240441867671851E-2</v>
      </c>
      <c r="N42" s="75">
        <f t="shared" si="10"/>
        <v>1.1364068208748825E-2</v>
      </c>
      <c r="O42" s="75">
        <f t="shared" si="10"/>
        <v>1.1575863933683548E-2</v>
      </c>
      <c r="P42" s="75">
        <f t="shared" si="10"/>
        <v>1.1251945642027297E-2</v>
      </c>
      <c r="Q42" s="75">
        <f t="shared" si="10"/>
        <v>1.1087557708094456E-2</v>
      </c>
    </row>
    <row r="43" spans="1:17" x14ac:dyDescent="0.25">
      <c r="A43" s="76" t="s">
        <v>81</v>
      </c>
      <c r="B43" s="75">
        <f t="shared" ref="B43:Q43" si="11">IF(B8=0,0,B8/B$5)</f>
        <v>2.1213430347726041E-2</v>
      </c>
      <c r="C43" s="75">
        <f t="shared" si="11"/>
        <v>2.0939865006940971E-2</v>
      </c>
      <c r="D43" s="75">
        <f t="shared" si="11"/>
        <v>2.0944850888554245E-2</v>
      </c>
      <c r="E43" s="75">
        <f t="shared" si="11"/>
        <v>2.1100895211890368E-2</v>
      </c>
      <c r="F43" s="75">
        <f t="shared" si="11"/>
        <v>2.1553973486143119E-2</v>
      </c>
      <c r="G43" s="75">
        <f t="shared" si="11"/>
        <v>2.1730639193003904E-2</v>
      </c>
      <c r="H43" s="75">
        <f t="shared" si="11"/>
        <v>2.1630367464187276E-2</v>
      </c>
      <c r="I43" s="75">
        <f t="shared" si="11"/>
        <v>2.1468054101563046E-2</v>
      </c>
      <c r="J43" s="75">
        <f t="shared" si="11"/>
        <v>2.1865700126890545E-2</v>
      </c>
      <c r="K43" s="75">
        <f t="shared" si="11"/>
        <v>2.1486061217967645E-2</v>
      </c>
      <c r="L43" s="75">
        <f t="shared" si="11"/>
        <v>2.2078743493335648E-2</v>
      </c>
      <c r="M43" s="75">
        <f t="shared" si="11"/>
        <v>2.1906864588792537E-2</v>
      </c>
      <c r="N43" s="75">
        <f t="shared" si="11"/>
        <v>2.2254173755402423E-2</v>
      </c>
      <c r="O43" s="75">
        <f t="shared" si="11"/>
        <v>2.2530102928168209E-2</v>
      </c>
      <c r="P43" s="75">
        <f t="shared" si="11"/>
        <v>2.2277435485789188E-2</v>
      </c>
      <c r="Q43" s="75">
        <f t="shared" si="11"/>
        <v>2.2708858053417255E-2</v>
      </c>
    </row>
    <row r="44" spans="1:17" x14ac:dyDescent="0.25">
      <c r="A44" s="76" t="s">
        <v>80</v>
      </c>
      <c r="B44" s="75">
        <f t="shared" ref="B44:Q44" si="12">IF(B9=0,0,B9/B$5)</f>
        <v>1.7958068522268552E-2</v>
      </c>
      <c r="C44" s="75">
        <f t="shared" si="12"/>
        <v>1.8040540610375397E-2</v>
      </c>
      <c r="D44" s="75">
        <f t="shared" si="12"/>
        <v>1.8728211334716242E-2</v>
      </c>
      <c r="E44" s="75">
        <f t="shared" si="12"/>
        <v>1.838836975516395E-2</v>
      </c>
      <c r="F44" s="75">
        <f t="shared" si="12"/>
        <v>1.7772140926119416E-2</v>
      </c>
      <c r="G44" s="75">
        <f t="shared" si="12"/>
        <v>1.8809477099613427E-2</v>
      </c>
      <c r="H44" s="75">
        <f t="shared" si="12"/>
        <v>1.844343555832734E-2</v>
      </c>
      <c r="I44" s="75">
        <f t="shared" si="12"/>
        <v>1.7458910547828853E-2</v>
      </c>
      <c r="J44" s="75">
        <f t="shared" si="12"/>
        <v>1.8825499853829884E-2</v>
      </c>
      <c r="K44" s="75">
        <f t="shared" si="12"/>
        <v>2.0571248118050816E-2</v>
      </c>
      <c r="L44" s="75">
        <f t="shared" si="12"/>
        <v>2.0714487653241218E-2</v>
      </c>
      <c r="M44" s="75">
        <f t="shared" si="12"/>
        <v>1.9632130729123051E-2</v>
      </c>
      <c r="N44" s="75">
        <f t="shared" si="12"/>
        <v>1.9652568234763936E-2</v>
      </c>
      <c r="O44" s="75">
        <f t="shared" si="12"/>
        <v>2.0336657178577838E-2</v>
      </c>
      <c r="P44" s="75">
        <f t="shared" si="12"/>
        <v>1.957871574706959E-2</v>
      </c>
      <c r="Q44" s="75">
        <f t="shared" si="12"/>
        <v>2.0120285170130564E-2</v>
      </c>
    </row>
    <row r="45" spans="1:17" x14ac:dyDescent="0.25">
      <c r="A45" s="76" t="s">
        <v>79</v>
      </c>
      <c r="B45" s="75">
        <f t="shared" ref="B45:Q45" si="13">IF(B10=0,0,B10/B$5)</f>
        <v>1.49566860134342E-2</v>
      </c>
      <c r="C45" s="75">
        <f t="shared" si="13"/>
        <v>1.5321185415019437E-2</v>
      </c>
      <c r="D45" s="75">
        <f t="shared" si="13"/>
        <v>1.5609588530219995E-2</v>
      </c>
      <c r="E45" s="75">
        <f t="shared" si="13"/>
        <v>1.5263650131962309E-2</v>
      </c>
      <c r="F45" s="75">
        <f t="shared" si="13"/>
        <v>1.4373951374959107E-2</v>
      </c>
      <c r="G45" s="75">
        <f t="shared" si="13"/>
        <v>1.5164222691759887E-2</v>
      </c>
      <c r="H45" s="75">
        <f t="shared" si="13"/>
        <v>1.4816943866402673E-2</v>
      </c>
      <c r="I45" s="75">
        <f t="shared" si="13"/>
        <v>1.4233680322702072E-2</v>
      </c>
      <c r="J45" s="75">
        <f t="shared" si="13"/>
        <v>1.4799586728238664E-2</v>
      </c>
      <c r="K45" s="75">
        <f t="shared" si="13"/>
        <v>1.5777398354336801E-2</v>
      </c>
      <c r="L45" s="75">
        <f t="shared" si="13"/>
        <v>1.5346242909687993E-2</v>
      </c>
      <c r="M45" s="75">
        <f t="shared" si="13"/>
        <v>1.4734068222050006E-2</v>
      </c>
      <c r="N45" s="75">
        <f t="shared" si="13"/>
        <v>1.4889492769761703E-2</v>
      </c>
      <c r="O45" s="75">
        <f t="shared" si="13"/>
        <v>1.5155797541046791E-2</v>
      </c>
      <c r="P45" s="75">
        <f t="shared" si="13"/>
        <v>1.473157395832979E-2</v>
      </c>
      <c r="Q45" s="75">
        <f t="shared" si="13"/>
        <v>1.4565763712059865E-2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0.34844254046014483</v>
      </c>
      <c r="C46" s="73">
        <f t="shared" si="14"/>
        <v>0.35767357206322614</v>
      </c>
      <c r="D46" s="73">
        <f t="shared" si="14"/>
        <v>0.36533631551197721</v>
      </c>
      <c r="E46" s="73">
        <f t="shared" si="14"/>
        <v>0.36163797775822359</v>
      </c>
      <c r="F46" s="73">
        <f t="shared" si="14"/>
        <v>0.34263518829933082</v>
      </c>
      <c r="G46" s="73">
        <f t="shared" si="14"/>
        <v>0.35227763421659852</v>
      </c>
      <c r="H46" s="73">
        <f t="shared" si="14"/>
        <v>0.34330574534103642</v>
      </c>
      <c r="I46" s="73">
        <f t="shared" si="14"/>
        <v>0.32418068861347132</v>
      </c>
      <c r="J46" s="73">
        <f t="shared" si="14"/>
        <v>0.33596672860187138</v>
      </c>
      <c r="K46" s="73">
        <f t="shared" si="14"/>
        <v>0.35255659362167097</v>
      </c>
      <c r="L46" s="73">
        <f t="shared" si="14"/>
        <v>0.34390234039853684</v>
      </c>
      <c r="M46" s="73">
        <f t="shared" si="14"/>
        <v>0.33881128154299067</v>
      </c>
      <c r="N46" s="73">
        <f t="shared" si="14"/>
        <v>0.35289266175104334</v>
      </c>
      <c r="O46" s="73">
        <f t="shared" si="14"/>
        <v>0.35804277218661062</v>
      </c>
      <c r="P46" s="73">
        <f t="shared" si="14"/>
        <v>0.35481729370367304</v>
      </c>
      <c r="Q46" s="73">
        <f t="shared" si="14"/>
        <v>0.34387107797987904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0.57697879843928956</v>
      </c>
      <c r="C47" s="71">
        <f t="shared" si="15"/>
        <v>0.56715724888399932</v>
      </c>
      <c r="D47" s="71">
        <f t="shared" si="15"/>
        <v>0.55827127310834246</v>
      </c>
      <c r="E47" s="71">
        <f t="shared" si="15"/>
        <v>0.56275198906234103</v>
      </c>
      <c r="F47" s="71">
        <f t="shared" si="15"/>
        <v>0.58382523436210332</v>
      </c>
      <c r="G47" s="71">
        <f t="shared" si="15"/>
        <v>0.57109119604390013</v>
      </c>
      <c r="H47" s="71">
        <f t="shared" si="15"/>
        <v>0.58119906546178846</v>
      </c>
      <c r="I47" s="71">
        <f t="shared" si="15"/>
        <v>0.60274651624507214</v>
      </c>
      <c r="J47" s="71">
        <f t="shared" si="15"/>
        <v>0.58782349098624398</v>
      </c>
      <c r="K47" s="71">
        <f t="shared" si="15"/>
        <v>0.56795904001704656</v>
      </c>
      <c r="L47" s="71">
        <f t="shared" si="15"/>
        <v>0.57659745715076782</v>
      </c>
      <c r="M47" s="71">
        <f t="shared" si="15"/>
        <v>0.58419445505523604</v>
      </c>
      <c r="N47" s="71">
        <f t="shared" si="15"/>
        <v>0.56941559203579017</v>
      </c>
      <c r="O47" s="71">
        <f t="shared" si="15"/>
        <v>0.56268730784474552</v>
      </c>
      <c r="P47" s="71">
        <f t="shared" si="15"/>
        <v>0.56785761061572038</v>
      </c>
      <c r="Q47" s="71">
        <f t="shared" si="15"/>
        <v>0.57817283946794673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405.49006900595191</v>
      </c>
      <c r="C5" s="96">
        <v>398.59005000000002</v>
      </c>
      <c r="D5" s="96">
        <v>369.80962000000005</v>
      </c>
      <c r="E5" s="96">
        <v>338.69593000000009</v>
      </c>
      <c r="F5" s="96">
        <v>307.4134699999999</v>
      </c>
      <c r="G5" s="96">
        <v>272.81091316098639</v>
      </c>
      <c r="H5" s="96">
        <v>229.71106000000003</v>
      </c>
      <c r="I5" s="96">
        <v>208.30436</v>
      </c>
      <c r="J5" s="96">
        <v>171.90581000000003</v>
      </c>
      <c r="K5" s="96">
        <v>131.59985999999998</v>
      </c>
      <c r="L5" s="96">
        <v>129.47784446618459</v>
      </c>
      <c r="M5" s="96">
        <v>107.24202128232294</v>
      </c>
      <c r="N5" s="96">
        <v>104.71018298844655</v>
      </c>
      <c r="O5" s="96">
        <v>115.7924334096359</v>
      </c>
      <c r="P5" s="96">
        <v>122.16986659662457</v>
      </c>
      <c r="Q5" s="96">
        <v>115.55363370929361</v>
      </c>
    </row>
    <row r="6" spans="1:17" x14ac:dyDescent="0.25">
      <c r="A6" s="132" t="s">
        <v>83</v>
      </c>
      <c r="B6" s="160">
        <v>15.689695748910388</v>
      </c>
      <c r="C6" s="160">
        <v>15.422712147732494</v>
      </c>
      <c r="D6" s="160">
        <v>14.309106107195445</v>
      </c>
      <c r="E6" s="160">
        <v>13.105218843266544</v>
      </c>
      <c r="F6" s="160">
        <v>11.894801333213405</v>
      </c>
      <c r="G6" s="160">
        <v>10.555918755227179</v>
      </c>
      <c r="H6" s="160">
        <v>8.888248855009067</v>
      </c>
      <c r="I6" s="160">
        <v>8.0599557951776308</v>
      </c>
      <c r="J6" s="160">
        <v>6.6515805503744874</v>
      </c>
      <c r="K6" s="160">
        <v>5.0920156172034288</v>
      </c>
      <c r="L6" s="160">
        <v>5.0099081116320967</v>
      </c>
      <c r="M6" s="160">
        <v>4.1495336483644492</v>
      </c>
      <c r="N6" s="160">
        <v>4.0515688014971944</v>
      </c>
      <c r="O6" s="160">
        <v>4.4803761894264467</v>
      </c>
      <c r="P6" s="160">
        <v>4.7271392892186332</v>
      </c>
      <c r="Q6" s="160">
        <v>4.4711362722751185</v>
      </c>
    </row>
    <row r="7" spans="1:17" x14ac:dyDescent="0.25">
      <c r="A7" s="76" t="s">
        <v>82</v>
      </c>
      <c r="B7" s="159">
        <v>12.873596511926472</v>
      </c>
      <c r="C7" s="159">
        <v>12.654533044293327</v>
      </c>
      <c r="D7" s="159">
        <v>11.74080501103216</v>
      </c>
      <c r="E7" s="159">
        <v>10.753000076526394</v>
      </c>
      <c r="F7" s="159">
        <v>9.7598369913545877</v>
      </c>
      <c r="G7" s="159">
        <v>8.6612666709556336</v>
      </c>
      <c r="H7" s="159">
        <v>7.2929221374433375</v>
      </c>
      <c r="I7" s="159">
        <v>6.6132970627098508</v>
      </c>
      <c r="J7" s="159">
        <v>5.4577071182559891</v>
      </c>
      <c r="K7" s="159">
        <v>4.1780640961669153</v>
      </c>
      <c r="L7" s="159">
        <v>4.1106938351853097</v>
      </c>
      <c r="M7" s="159">
        <v>3.4047455576323684</v>
      </c>
      <c r="N7" s="159">
        <v>3.3243641448182104</v>
      </c>
      <c r="O7" s="159">
        <v>3.6762061041447769</v>
      </c>
      <c r="P7" s="159">
        <v>3.8786783911537506</v>
      </c>
      <c r="Q7" s="159">
        <v>3.6686246336616355</v>
      </c>
    </row>
    <row r="8" spans="1:17" x14ac:dyDescent="0.25">
      <c r="A8" s="76" t="s">
        <v>81</v>
      </c>
      <c r="B8" s="159">
        <v>9.2528974929471524</v>
      </c>
      <c r="C8" s="159">
        <v>9.0954456255858283</v>
      </c>
      <c r="D8" s="159">
        <v>8.4387036016793644</v>
      </c>
      <c r="E8" s="159">
        <v>7.7287188050033455</v>
      </c>
      <c r="F8" s="159">
        <v>7.0148828375361099</v>
      </c>
      <c r="G8" s="159">
        <v>6.225285419749361</v>
      </c>
      <c r="H8" s="159">
        <v>5.2417877862873983</v>
      </c>
      <c r="I8" s="159">
        <v>4.7533072638227054</v>
      </c>
      <c r="J8" s="159">
        <v>3.9227269912464919</v>
      </c>
      <c r="K8" s="159">
        <v>3.0029835691199702</v>
      </c>
      <c r="L8" s="159">
        <v>2.9545611940394414</v>
      </c>
      <c r="M8" s="159">
        <v>2.4471608695482647</v>
      </c>
      <c r="N8" s="159">
        <v>2.3893867290880886</v>
      </c>
      <c r="O8" s="159">
        <v>2.6422731373540582</v>
      </c>
      <c r="P8" s="159">
        <v>2.7878000936417582</v>
      </c>
      <c r="Q8" s="159">
        <v>2.6368239554443003</v>
      </c>
    </row>
    <row r="9" spans="1:17" x14ac:dyDescent="0.25">
      <c r="A9" s="76" t="s">
        <v>80</v>
      </c>
      <c r="B9" s="159">
        <v>18.103495094896605</v>
      </c>
      <c r="C9" s="159">
        <v>17.795437093537494</v>
      </c>
      <c r="D9" s="159">
        <v>16.510507046763976</v>
      </c>
      <c r="E9" s="159">
        <v>15.121406357615243</v>
      </c>
      <c r="F9" s="159">
        <v>13.724770769092391</v>
      </c>
      <c r="G9" s="159">
        <v>12.17990625603136</v>
      </c>
      <c r="H9" s="159">
        <v>10.255671755779694</v>
      </c>
      <c r="I9" s="159">
        <v>9.299948994435729</v>
      </c>
      <c r="J9" s="159">
        <v>7.6749006350474858</v>
      </c>
      <c r="K9" s="159">
        <v>5.8754026352347255</v>
      </c>
      <c r="L9" s="159">
        <v>5.7806632057293426</v>
      </c>
      <c r="M9" s="159">
        <v>4.7879234404205189</v>
      </c>
      <c r="N9" s="159">
        <v>4.6748870786506087</v>
      </c>
      <c r="O9" s="159">
        <v>5.1696648339535933</v>
      </c>
      <c r="P9" s="159">
        <v>5.4543914875599624</v>
      </c>
      <c r="Q9" s="159">
        <v>5.1590033910866753</v>
      </c>
    </row>
    <row r="10" spans="1:17" x14ac:dyDescent="0.25">
      <c r="A10" s="129" t="s">
        <v>79</v>
      </c>
      <c r="B10" s="158">
        <v>30.57479171582537</v>
      </c>
      <c r="C10" s="158">
        <v>30.054515980196648</v>
      </c>
      <c r="D10" s="158">
        <v>27.884411901201375</v>
      </c>
      <c r="E10" s="158">
        <v>25.538375181750183</v>
      </c>
      <c r="F10" s="158">
        <v>23.179612854467145</v>
      </c>
      <c r="G10" s="158">
        <v>20.570508343519627</v>
      </c>
      <c r="H10" s="158">
        <v>17.320690076427923</v>
      </c>
      <c r="I10" s="158">
        <v>15.706580523935894</v>
      </c>
      <c r="J10" s="158">
        <v>12.962054405857973</v>
      </c>
      <c r="K10" s="158">
        <v>9.9229022283964241</v>
      </c>
      <c r="L10" s="158">
        <v>9.7628978585651094</v>
      </c>
      <c r="M10" s="158">
        <v>8.0862706993768754</v>
      </c>
      <c r="N10" s="158">
        <v>7.8953648439432493</v>
      </c>
      <c r="O10" s="158">
        <v>8.7309894973438453</v>
      </c>
      <c r="P10" s="158">
        <v>9.2118611789901585</v>
      </c>
      <c r="Q10" s="158">
        <v>8.7129835049463829</v>
      </c>
    </row>
    <row r="11" spans="1:17" x14ac:dyDescent="0.25">
      <c r="A11" s="92" t="s">
        <v>125</v>
      </c>
      <c r="B11" s="91">
        <v>6.1149583431650747</v>
      </c>
      <c r="C11" s="91">
        <v>6.0109031960393295</v>
      </c>
      <c r="D11" s="91">
        <v>5.5768823802402752</v>
      </c>
      <c r="E11" s="91">
        <v>5.1076750363500372</v>
      </c>
      <c r="F11" s="91">
        <v>4.6359225708934293</v>
      </c>
      <c r="G11" s="91">
        <v>4.1141016687039258</v>
      </c>
      <c r="H11" s="91">
        <v>3.4641380152855845</v>
      </c>
      <c r="I11" s="91">
        <v>3.1413161047871792</v>
      </c>
      <c r="J11" s="91">
        <v>2.5924108811715949</v>
      </c>
      <c r="K11" s="91">
        <v>1.9845804456792848</v>
      </c>
      <c r="L11" s="91">
        <v>1.9525795717130219</v>
      </c>
      <c r="M11" s="91">
        <v>1.6172541398753748</v>
      </c>
      <c r="N11" s="91">
        <v>1.57907296878865</v>
      </c>
      <c r="O11" s="91">
        <v>1.7461978994687688</v>
      </c>
      <c r="P11" s="91">
        <v>1.8423722357980314</v>
      </c>
      <c r="Q11" s="91">
        <v>1.7425967009892767</v>
      </c>
    </row>
    <row r="12" spans="1:17" x14ac:dyDescent="0.25">
      <c r="A12" s="92" t="s">
        <v>26</v>
      </c>
      <c r="B12" s="91">
        <v>9.1724375147476103</v>
      </c>
      <c r="C12" s="91">
        <v>9.0163547940589943</v>
      </c>
      <c r="D12" s="91">
        <v>8.3653235703604114</v>
      </c>
      <c r="E12" s="91">
        <v>7.6615125545250544</v>
      </c>
      <c r="F12" s="91">
        <v>6.9538838563401431</v>
      </c>
      <c r="G12" s="91">
        <v>6.1711525030558878</v>
      </c>
      <c r="H12" s="91">
        <v>5.1962070229283768</v>
      </c>
      <c r="I12" s="91">
        <v>4.7119741571807685</v>
      </c>
      <c r="J12" s="91">
        <v>3.8886163217573917</v>
      </c>
      <c r="K12" s="91">
        <v>2.9768706685189272</v>
      </c>
      <c r="L12" s="91">
        <v>2.9288693575695328</v>
      </c>
      <c r="M12" s="91">
        <v>2.425881209813062</v>
      </c>
      <c r="N12" s="91">
        <v>2.3686094531829749</v>
      </c>
      <c r="O12" s="91">
        <v>2.619296849203153</v>
      </c>
      <c r="P12" s="91">
        <v>2.7635583536970469</v>
      </c>
      <c r="Q12" s="91">
        <v>2.6138950514839148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15.287395857912685</v>
      </c>
      <c r="C14" s="157">
        <v>15.027257990098324</v>
      </c>
      <c r="D14" s="157">
        <v>13.942205950600689</v>
      </c>
      <c r="E14" s="157">
        <v>12.769187590875092</v>
      </c>
      <c r="F14" s="157">
        <v>11.589806427233574</v>
      </c>
      <c r="G14" s="157">
        <v>10.285254171759815</v>
      </c>
      <c r="H14" s="157">
        <v>8.6603450382139613</v>
      </c>
      <c r="I14" s="157">
        <v>7.8532902619679463</v>
      </c>
      <c r="J14" s="157">
        <v>6.4810272029289866</v>
      </c>
      <c r="K14" s="157">
        <v>4.9614511141982121</v>
      </c>
      <c r="L14" s="157">
        <v>4.8814489292825547</v>
      </c>
      <c r="M14" s="157">
        <v>4.0431353496884377</v>
      </c>
      <c r="N14" s="157">
        <v>3.9476824219716242</v>
      </c>
      <c r="O14" s="157">
        <v>4.3654947486719227</v>
      </c>
      <c r="P14" s="157">
        <v>4.6059305894950793</v>
      </c>
      <c r="Q14" s="157">
        <v>4.3564917524731914</v>
      </c>
    </row>
    <row r="15" spans="1:17" x14ac:dyDescent="0.25">
      <c r="A15" s="156" t="s">
        <v>306</v>
      </c>
      <c r="B15" s="206">
        <v>12.190914360819583</v>
      </c>
      <c r="C15" s="206">
        <v>11.98346774937532</v>
      </c>
      <c r="D15" s="206">
        <v>11.11819438211953</v>
      </c>
      <c r="E15" s="206">
        <v>10.182772384809105</v>
      </c>
      <c r="F15" s="206">
        <v>9.242276377617948</v>
      </c>
      <c r="G15" s="206">
        <v>8.2019628426306959</v>
      </c>
      <c r="H15" s="206">
        <v>6.9061811231485049</v>
      </c>
      <c r="I15" s="206">
        <v>6.2625963194873169</v>
      </c>
      <c r="J15" s="206">
        <v>5.1682868904159589</v>
      </c>
      <c r="K15" s="206">
        <v>3.9565028733966319</v>
      </c>
      <c r="L15" s="206">
        <v>3.8927052329057292</v>
      </c>
      <c r="M15" s="206">
        <v>3.2241931363177243</v>
      </c>
      <c r="N15" s="206">
        <v>3.1480743206541089</v>
      </c>
      <c r="O15" s="206">
        <v>3.4812582285635596</v>
      </c>
      <c r="P15" s="206">
        <v>3.6729934836710942</v>
      </c>
      <c r="Q15" s="206">
        <v>3.4740788007087691</v>
      </c>
    </row>
    <row r="16" spans="1:17" x14ac:dyDescent="0.25">
      <c r="A16" s="88" t="s">
        <v>33</v>
      </c>
      <c r="B16" s="87">
        <v>7.0029374100741855</v>
      </c>
      <c r="C16" s="87">
        <v>6.7637030650262018</v>
      </c>
      <c r="D16" s="87">
        <v>6.4768000105518135</v>
      </c>
      <c r="E16" s="87">
        <v>5.3512356031835946</v>
      </c>
      <c r="F16" s="87">
        <v>5.1088209817315482</v>
      </c>
      <c r="G16" s="87">
        <v>4.42810733463015</v>
      </c>
      <c r="H16" s="87">
        <v>4.2637655235961134</v>
      </c>
      <c r="I16" s="87">
        <v>3.9640909909909903</v>
      </c>
      <c r="J16" s="87">
        <v>3.0126045045045045</v>
      </c>
      <c r="K16" s="87">
        <v>1.8095009009009009</v>
      </c>
      <c r="L16" s="87">
        <v>2.0140221591954135</v>
      </c>
      <c r="M16" s="87">
        <v>1.3838825205972283</v>
      </c>
      <c r="N16" s="87">
        <v>1.1748676988071534</v>
      </c>
      <c r="O16" s="87">
        <v>0.99409684611152427</v>
      </c>
      <c r="P16" s="87">
        <v>0.9981831488683417</v>
      </c>
      <c r="Q16" s="87">
        <v>0.91038670718997583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1.4872609301037848E-16</v>
      </c>
      <c r="F19" s="87">
        <v>1.4516063858845084E-16</v>
      </c>
      <c r="G19" s="87">
        <v>1.2232527029936147E-16</v>
      </c>
      <c r="H19" s="87">
        <v>1.0487335148209897E-16</v>
      </c>
      <c r="I19" s="87">
        <v>0.11389037336089189</v>
      </c>
      <c r="J19" s="87">
        <v>0.12842670542122636</v>
      </c>
      <c r="K19" s="87">
        <v>0.24992308994440751</v>
      </c>
      <c r="L19" s="87">
        <v>9.0007583514127326E-2</v>
      </c>
      <c r="M19" s="87">
        <v>0.10705712863710719</v>
      </c>
      <c r="N19" s="87">
        <v>9.7765290570952221E-2</v>
      </c>
      <c r="O19" s="87">
        <v>0.17273301985115061</v>
      </c>
      <c r="P19" s="87">
        <v>0.25780025862102235</v>
      </c>
      <c r="Q19" s="87">
        <v>0.11986844809968723</v>
      </c>
    </row>
    <row r="20" spans="1:17" x14ac:dyDescent="0.25">
      <c r="A20" s="88" t="s">
        <v>29</v>
      </c>
      <c r="B20" s="87">
        <v>3.8833039001601094E-2</v>
      </c>
      <c r="C20" s="87">
        <v>7.5982702367137028E-2</v>
      </c>
      <c r="D20" s="87">
        <v>4.536824544159062E-2</v>
      </c>
      <c r="E20" s="87">
        <v>4.7739484328212727E-2</v>
      </c>
      <c r="F20" s="87">
        <v>6.0009449940453284E-2</v>
      </c>
      <c r="G20" s="87">
        <v>6.2341839705799179E-2</v>
      </c>
      <c r="H20" s="87">
        <v>8.3854338291128691E-2</v>
      </c>
      <c r="I20" s="87">
        <v>9.0105405405405389E-2</v>
      </c>
      <c r="J20" s="87">
        <v>8.9406306306306291E-2</v>
      </c>
      <c r="K20" s="87">
        <v>8.9233333333333345E-2</v>
      </c>
      <c r="L20" s="87">
        <v>0.17213978046068262</v>
      </c>
      <c r="M20" s="87">
        <v>0.17218124206423627</v>
      </c>
      <c r="N20" s="87">
        <v>8.6069797621696406E-2</v>
      </c>
      <c r="O20" s="87">
        <v>8.6069981823843733E-2</v>
      </c>
      <c r="P20" s="87">
        <v>8.6054486048414328E-2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4.9140249776448643E-16</v>
      </c>
      <c r="F22" s="87">
        <v>4.9496795218641409E-16</v>
      </c>
      <c r="G22" s="87">
        <v>5.1780332047550351E-16</v>
      </c>
      <c r="H22" s="87">
        <v>5.352552392927659E-16</v>
      </c>
      <c r="I22" s="87">
        <v>0.73427171189219231</v>
      </c>
      <c r="J22" s="87">
        <v>0.75616198679653401</v>
      </c>
      <c r="K22" s="87">
        <v>0.87163203570447634</v>
      </c>
      <c r="L22" s="87">
        <v>0.55570785704592196</v>
      </c>
      <c r="M22" s="87">
        <v>0.62268947375927453</v>
      </c>
      <c r="N22" s="87">
        <v>0.55425991292430721</v>
      </c>
      <c r="O22" s="87">
        <v>1.0793119770641098</v>
      </c>
      <c r="P22" s="87">
        <v>1.136954316909248</v>
      </c>
      <c r="Q22" s="87">
        <v>1.0793224716024097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9.013513513513512E-3</v>
      </c>
      <c r="G24" s="87">
        <v>2.1515491360762883E-3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8.6072049540725244E-3</v>
      </c>
      <c r="O24" s="87">
        <v>1.0758811695376257E-2</v>
      </c>
      <c r="P24" s="87">
        <v>1.0756723114124948E-2</v>
      </c>
      <c r="Q24" s="87">
        <v>1.2913365131275752E-2</v>
      </c>
    </row>
    <row r="25" spans="1:17" x14ac:dyDescent="0.25">
      <c r="A25" s="88" t="s">
        <v>22</v>
      </c>
      <c r="B25" s="87">
        <v>5.1491439117437974</v>
      </c>
      <c r="C25" s="87">
        <v>5.1437819819819817</v>
      </c>
      <c r="D25" s="87">
        <v>4.5960261261261257</v>
      </c>
      <c r="E25" s="87">
        <v>4.783797297297296</v>
      </c>
      <c r="F25" s="87">
        <v>4.0644324324324321</v>
      </c>
      <c r="G25" s="87">
        <v>3.7093621191586692</v>
      </c>
      <c r="H25" s="87">
        <v>2.5585612612612612</v>
      </c>
      <c r="I25" s="87">
        <v>1.3602378378378375</v>
      </c>
      <c r="J25" s="87">
        <v>1.1816873873873874</v>
      </c>
      <c r="K25" s="87">
        <v>0.93621351351351367</v>
      </c>
      <c r="L25" s="87">
        <v>1.060827852689584</v>
      </c>
      <c r="M25" s="87">
        <v>0.9383827712598779</v>
      </c>
      <c r="N25" s="87">
        <v>1.2265044157759271</v>
      </c>
      <c r="O25" s="87">
        <v>1.138287592017555</v>
      </c>
      <c r="P25" s="87">
        <v>1.1832445501099429</v>
      </c>
      <c r="Q25" s="87">
        <v>1.3515878086854209</v>
      </c>
    </row>
    <row r="26" spans="1:17" x14ac:dyDescent="0.25">
      <c r="A26" s="156" t="s">
        <v>305</v>
      </c>
      <c r="B26" s="204">
        <v>103.62277206696649</v>
      </c>
      <c r="C26" s="204">
        <v>101.85947586969023</v>
      </c>
      <c r="D26" s="204">
        <v>94.504652248016015</v>
      </c>
      <c r="E26" s="204">
        <v>86.553565270877414</v>
      </c>
      <c r="F26" s="204">
        <v>78.559349209752583</v>
      </c>
      <c r="G26" s="204">
        <v>69.71668416236092</v>
      </c>
      <c r="H26" s="204">
        <v>58.702539546762296</v>
      </c>
      <c r="I26" s="204">
        <v>53.2320687156422</v>
      </c>
      <c r="J26" s="204">
        <v>43.930438568535649</v>
      </c>
      <c r="K26" s="204">
        <v>33.63027442387137</v>
      </c>
      <c r="L26" s="204">
        <v>33.0879944796987</v>
      </c>
      <c r="M26" s="204">
        <v>27.405641658700659</v>
      </c>
      <c r="N26" s="204">
        <v>26.75863172555993</v>
      </c>
      <c r="O26" s="204">
        <v>29.590694942790261</v>
      </c>
      <c r="P26" s="204">
        <v>31.2204446112043</v>
      </c>
      <c r="Q26" s="204">
        <v>29.529669806024543</v>
      </c>
    </row>
    <row r="27" spans="1:17" x14ac:dyDescent="0.25">
      <c r="A27" s="88" t="s">
        <v>33</v>
      </c>
      <c r="B27" s="87">
        <v>59.524967985630589</v>
      </c>
      <c r="C27" s="87">
        <v>57.491476052722717</v>
      </c>
      <c r="D27" s="87">
        <v>55.052800089690422</v>
      </c>
      <c r="E27" s="87">
        <v>45.485502627060562</v>
      </c>
      <c r="F27" s="87">
        <v>43.42497834471817</v>
      </c>
      <c r="G27" s="87">
        <v>37.638912344356285</v>
      </c>
      <c r="H27" s="87">
        <v>36.242006950566974</v>
      </c>
      <c r="I27" s="87">
        <v>33.69477342342342</v>
      </c>
      <c r="J27" s="87">
        <v>25.60713828828829</v>
      </c>
      <c r="K27" s="87">
        <v>15.380757657657657</v>
      </c>
      <c r="L27" s="87">
        <v>17.119188353161015</v>
      </c>
      <c r="M27" s="87">
        <v>11.763001425076441</v>
      </c>
      <c r="N27" s="87">
        <v>9.9863754398608044</v>
      </c>
      <c r="O27" s="87">
        <v>8.4498231919479583</v>
      </c>
      <c r="P27" s="87">
        <v>8.4845567653809049</v>
      </c>
      <c r="Q27" s="87">
        <v>7.738287011114795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0</v>
      </c>
      <c r="C30" s="87">
        <v>0</v>
      </c>
      <c r="D30" s="87">
        <v>0</v>
      </c>
      <c r="E30" s="87">
        <v>1.2641717905882174E-15</v>
      </c>
      <c r="F30" s="87">
        <v>1.2338654280018322E-15</v>
      </c>
      <c r="G30" s="87">
        <v>1.0397647975445727E-15</v>
      </c>
      <c r="H30" s="87">
        <v>8.9142348759784139E-16</v>
      </c>
      <c r="I30" s="87">
        <v>0.96806817356758113</v>
      </c>
      <c r="J30" s="87">
        <v>1.0916269960804241</v>
      </c>
      <c r="K30" s="87">
        <v>2.124346264527464</v>
      </c>
      <c r="L30" s="87">
        <v>0.76506445987008231</v>
      </c>
      <c r="M30" s="87">
        <v>0.90998559341541119</v>
      </c>
      <c r="N30" s="87">
        <v>0.83100496985309402</v>
      </c>
      <c r="O30" s="87">
        <v>1.4682306687347804</v>
      </c>
      <c r="P30" s="87">
        <v>2.1913021982786902</v>
      </c>
      <c r="Q30" s="87">
        <v>1.0188818088473417</v>
      </c>
    </row>
    <row r="31" spans="1:17" x14ac:dyDescent="0.25">
      <c r="A31" s="88" t="s">
        <v>29</v>
      </c>
      <c r="B31" s="87">
        <v>0.33008083151360934</v>
      </c>
      <c r="C31" s="87">
        <v>0.64585297012066478</v>
      </c>
      <c r="D31" s="87">
        <v>0.38563008625352035</v>
      </c>
      <c r="E31" s="87">
        <v>0.40578561678980829</v>
      </c>
      <c r="F31" s="87">
        <v>0.51008032449385299</v>
      </c>
      <c r="G31" s="87">
        <v>0.52990563749929309</v>
      </c>
      <c r="H31" s="87">
        <v>0.71276187547459402</v>
      </c>
      <c r="I31" s="87">
        <v>0.7658959459459459</v>
      </c>
      <c r="J31" s="87">
        <v>0.75995360360360364</v>
      </c>
      <c r="K31" s="87">
        <v>0.7584833333333334</v>
      </c>
      <c r="L31" s="87">
        <v>1.4631881339158024</v>
      </c>
      <c r="M31" s="87">
        <v>1.4635405575460083</v>
      </c>
      <c r="N31" s="87">
        <v>0.73159327978441968</v>
      </c>
      <c r="O31" s="87">
        <v>0.73159484550267173</v>
      </c>
      <c r="P31" s="87">
        <v>0.73146313141152186</v>
      </c>
      <c r="Q31" s="87">
        <v>0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0</v>
      </c>
      <c r="C33" s="87">
        <v>0</v>
      </c>
      <c r="D33" s="87">
        <v>0</v>
      </c>
      <c r="E33" s="87">
        <v>4.1769212309981361E-15</v>
      </c>
      <c r="F33" s="87">
        <v>4.2072275935845208E-15</v>
      </c>
      <c r="G33" s="87">
        <v>4.4013282240417805E-15</v>
      </c>
      <c r="H33" s="87">
        <v>4.5496695339885112E-15</v>
      </c>
      <c r="I33" s="87">
        <v>6.2413095510836358</v>
      </c>
      <c r="J33" s="87">
        <v>6.4273768877705404</v>
      </c>
      <c r="K33" s="87">
        <v>7.4088723034880486</v>
      </c>
      <c r="L33" s="87">
        <v>4.7235167848903368</v>
      </c>
      <c r="M33" s="87">
        <v>5.2928605269538336</v>
      </c>
      <c r="N33" s="87">
        <v>4.711209259856612</v>
      </c>
      <c r="O33" s="87">
        <v>9.174151805044934</v>
      </c>
      <c r="P33" s="87">
        <v>9.6641116937286089</v>
      </c>
      <c r="Q33" s="87">
        <v>9.1742410086204824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7.6614864864864865E-2</v>
      </c>
      <c r="G35" s="87">
        <v>1.8288167656648452E-2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7.316124210961647E-2</v>
      </c>
      <c r="O35" s="87">
        <v>9.1449899410698199E-2</v>
      </c>
      <c r="P35" s="87">
        <v>9.1432146470062065E-2</v>
      </c>
      <c r="Q35" s="87">
        <v>0.1097636036158439</v>
      </c>
    </row>
    <row r="36" spans="1:17" x14ac:dyDescent="0.25">
      <c r="A36" s="88" t="s">
        <v>22</v>
      </c>
      <c r="B36" s="87">
        <v>43.767723249822289</v>
      </c>
      <c r="C36" s="87">
        <v>43.722146846846847</v>
      </c>
      <c r="D36" s="87">
        <v>39.066222072072073</v>
      </c>
      <c r="E36" s="87">
        <v>40.662277027027031</v>
      </c>
      <c r="F36" s="87">
        <v>34.547675675675677</v>
      </c>
      <c r="G36" s="87">
        <v>31.529578012848692</v>
      </c>
      <c r="H36" s="87">
        <v>21.747770720720723</v>
      </c>
      <c r="I36" s="87">
        <v>11.562021621621621</v>
      </c>
      <c r="J36" s="87">
        <v>10.044342792792794</v>
      </c>
      <c r="K36" s="87">
        <v>7.9578148648648659</v>
      </c>
      <c r="L36" s="87">
        <v>9.0170367478614644</v>
      </c>
      <c r="M36" s="87">
        <v>7.9762535557089631</v>
      </c>
      <c r="N36" s="87">
        <v>10.425287534095382</v>
      </c>
      <c r="O36" s="87">
        <v>9.6754445321492177</v>
      </c>
      <c r="P36" s="87">
        <v>10.057578675934517</v>
      </c>
      <c r="Q36" s="87">
        <v>11.488496373826079</v>
      </c>
    </row>
    <row r="37" spans="1:17" x14ac:dyDescent="0.25">
      <c r="A37" s="156" t="s">
        <v>304</v>
      </c>
      <c r="B37" s="204">
        <v>23.505745427906319</v>
      </c>
      <c r="C37" s="204">
        <v>18.795998167334858</v>
      </c>
      <c r="D37" s="204">
        <v>22.610246827435731</v>
      </c>
      <c r="E37" s="204">
        <v>24.832497928571271</v>
      </c>
      <c r="F37" s="204">
        <v>30.682008374970476</v>
      </c>
      <c r="G37" s="204">
        <v>26.124431352754002</v>
      </c>
      <c r="H37" s="204">
        <v>24.408349300914985</v>
      </c>
      <c r="I37" s="204">
        <v>27.421291413468932</v>
      </c>
      <c r="J37" s="204">
        <v>24.03406928417526</v>
      </c>
      <c r="K37" s="204">
        <v>16.946178961068824</v>
      </c>
      <c r="L37" s="204">
        <v>16.85530160582725</v>
      </c>
      <c r="M37" s="204">
        <v>16.327778928645159</v>
      </c>
      <c r="N37" s="204">
        <v>15.448277424297274</v>
      </c>
      <c r="O37" s="204">
        <v>16.571058125147498</v>
      </c>
      <c r="P37" s="204">
        <v>16.180247312110193</v>
      </c>
      <c r="Q37" s="204">
        <v>18.616529491211139</v>
      </c>
    </row>
    <row r="38" spans="1:17" x14ac:dyDescent="0.25">
      <c r="A38" s="156" t="s">
        <v>303</v>
      </c>
      <c r="B38" s="204">
        <v>172.20503446020427</v>
      </c>
      <c r="C38" s="204">
        <v>174.95429628770032</v>
      </c>
      <c r="D38" s="204">
        <v>155.50649430995352</v>
      </c>
      <c r="E38" s="204">
        <v>136.98755062466572</v>
      </c>
      <c r="F38" s="204">
        <v>113.60388339383994</v>
      </c>
      <c r="G38" s="204">
        <v>102.27149341362247</v>
      </c>
      <c r="H38" s="204">
        <v>82.936657373771567</v>
      </c>
      <c r="I38" s="204">
        <v>68.23966065523355</v>
      </c>
      <c r="J38" s="204">
        <v>54.464995627511016</v>
      </c>
      <c r="K38" s="204">
        <v>43.609318819197185</v>
      </c>
      <c r="L38" s="204">
        <v>42.665786856812765</v>
      </c>
      <c r="M38" s="204">
        <v>32.219110411752638</v>
      </c>
      <c r="N38" s="204">
        <v>32.109507991455402</v>
      </c>
      <c r="O38" s="204">
        <v>36.182924938557726</v>
      </c>
      <c r="P38" s="204">
        <v>39.893539643086427</v>
      </c>
      <c r="Q38" s="204">
        <v>33.367658601497034</v>
      </c>
    </row>
    <row r="39" spans="1:17" x14ac:dyDescent="0.25">
      <c r="A39" s="152" t="s">
        <v>310</v>
      </c>
      <c r="B39" s="264">
        <v>147.4025020906887</v>
      </c>
      <c r="C39" s="264">
        <v>151.54502999183561</v>
      </c>
      <c r="D39" s="264">
        <v>132.62211640787254</v>
      </c>
      <c r="E39" s="264">
        <v>115.09905893774382</v>
      </c>
      <c r="F39" s="264">
        <v>91.901985781207173</v>
      </c>
      <c r="G39" s="264">
        <v>83.261157067609645</v>
      </c>
      <c r="H39" s="264">
        <v>66.386294494837628</v>
      </c>
      <c r="I39" s="264">
        <v>52.040060591722821</v>
      </c>
      <c r="J39" s="264">
        <v>40.779608313453878</v>
      </c>
      <c r="K39" s="264">
        <v>33.460056991099179</v>
      </c>
      <c r="L39" s="264">
        <v>32.639080657498305</v>
      </c>
      <c r="M39" s="264">
        <v>23.380901916766497</v>
      </c>
      <c r="N39" s="264">
        <v>23.59128712363761</v>
      </c>
      <c r="O39" s="264">
        <v>26.878588815076309</v>
      </c>
      <c r="P39" s="264">
        <v>30.370497153807563</v>
      </c>
      <c r="Q39" s="264">
        <v>23.613858268822462</v>
      </c>
    </row>
    <row r="40" spans="1:17" x14ac:dyDescent="0.25">
      <c r="A40" s="154" t="s">
        <v>33</v>
      </c>
      <c r="B40" s="83">
        <v>99.276663624362342</v>
      </c>
      <c r="C40" s="83">
        <v>98.716045978209152</v>
      </c>
      <c r="D40" s="83">
        <v>74.044589882874874</v>
      </c>
      <c r="E40" s="83">
        <v>55.199304804662084</v>
      </c>
      <c r="F40" s="83">
        <v>30.321667102779784</v>
      </c>
      <c r="G40" s="83">
        <v>20.561158319041482</v>
      </c>
      <c r="H40" s="83">
        <v>4.5730026880831289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3.2964673115882102</v>
      </c>
      <c r="C41" s="208">
        <v>3.2963499999999999</v>
      </c>
      <c r="D41" s="208">
        <v>3.2815099999999999</v>
      </c>
      <c r="E41" s="208">
        <v>3.2827299999999999</v>
      </c>
      <c r="F41" s="208">
        <v>2.1887599999999998</v>
      </c>
      <c r="G41" s="208">
        <v>4.3943932186874335</v>
      </c>
      <c r="H41" s="208">
        <v>3.2761100000000001</v>
      </c>
      <c r="I41" s="208">
        <v>2.19733</v>
      </c>
      <c r="J41" s="208">
        <v>2.1823100000000002</v>
      </c>
      <c r="K41" s="208">
        <v>1.0902400000000001</v>
      </c>
      <c r="L41" s="208">
        <v>1.0986911649915387</v>
      </c>
      <c r="M41" s="208">
        <v>1.0989629080564824</v>
      </c>
      <c r="N41" s="208">
        <v>1.0986893372378876</v>
      </c>
      <c r="O41" s="208">
        <v>1.0986905468914208</v>
      </c>
      <c r="P41" s="208">
        <v>1.0984849241171191</v>
      </c>
      <c r="Q41" s="208">
        <v>1.098915762166593</v>
      </c>
    </row>
    <row r="42" spans="1:17" x14ac:dyDescent="0.25">
      <c r="A42" s="154" t="s">
        <v>125</v>
      </c>
      <c r="B42" s="208">
        <v>10.270481867465264</v>
      </c>
      <c r="C42" s="208">
        <v>10.39179680396067</v>
      </c>
      <c r="D42" s="208">
        <v>10.754747619759726</v>
      </c>
      <c r="E42" s="208">
        <v>11.21861496364996</v>
      </c>
      <c r="F42" s="208">
        <v>11.70160742910657</v>
      </c>
      <c r="G42" s="208">
        <v>9.2124398648186059</v>
      </c>
      <c r="H42" s="208">
        <v>7.769501984714414</v>
      </c>
      <c r="I42" s="208">
        <v>4.8054007509069212</v>
      </c>
      <c r="J42" s="208">
        <v>4.1262126886527914</v>
      </c>
      <c r="K42" s="208">
        <v>6.5539732559377919</v>
      </c>
      <c r="L42" s="208">
        <v>3.2579350342076587</v>
      </c>
      <c r="M42" s="208">
        <v>2.354837588919759</v>
      </c>
      <c r="N42" s="208">
        <v>2.4950514008162186</v>
      </c>
      <c r="O42" s="208">
        <v>2.5465146566314685</v>
      </c>
      <c r="P42" s="208">
        <v>4.6092719610917605</v>
      </c>
      <c r="Q42" s="208">
        <v>1.0358688568080885</v>
      </c>
    </row>
    <row r="43" spans="1:17" x14ac:dyDescent="0.25">
      <c r="A43" s="154" t="s">
        <v>29</v>
      </c>
      <c r="B43" s="208">
        <v>0.52433897277739083</v>
      </c>
      <c r="C43" s="208">
        <v>1.0569020037247789</v>
      </c>
      <c r="D43" s="208">
        <v>0.49140247559834416</v>
      </c>
      <c r="E43" s="208">
        <v>0.46518172395683866</v>
      </c>
      <c r="F43" s="208">
        <v>0.32890510566096842</v>
      </c>
      <c r="G43" s="208">
        <v>0.26330117764112537</v>
      </c>
      <c r="H43" s="208">
        <v>6.2716844968471408E-2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34.034550314495505</v>
      </c>
      <c r="C44" s="208">
        <v>38.083935205941003</v>
      </c>
      <c r="D44" s="208">
        <v>44.049866429639593</v>
      </c>
      <c r="E44" s="208">
        <v>44.933227445474941</v>
      </c>
      <c r="F44" s="208">
        <v>47.361046143659848</v>
      </c>
      <c r="G44" s="208">
        <v>48.829864487421005</v>
      </c>
      <c r="H44" s="208">
        <v>50.704962977071617</v>
      </c>
      <c r="I44" s="208">
        <v>45.0373298408159</v>
      </c>
      <c r="J44" s="208">
        <v>34.471085624801084</v>
      </c>
      <c r="K44" s="208">
        <v>25.815843735161387</v>
      </c>
      <c r="L44" s="208">
        <v>28.282454458299107</v>
      </c>
      <c r="M44" s="208">
        <v>19.927101419790255</v>
      </c>
      <c r="N44" s="208">
        <v>19.997546385583505</v>
      </c>
      <c r="O44" s="208">
        <v>23.233383611553421</v>
      </c>
      <c r="P44" s="208">
        <v>24.662740268598682</v>
      </c>
      <c r="Q44" s="208">
        <v>21.479073649847781</v>
      </c>
    </row>
    <row r="45" spans="1:17" x14ac:dyDescent="0.25">
      <c r="A45" s="152" t="s">
        <v>309</v>
      </c>
      <c r="B45" s="264">
        <v>19.505462977311335</v>
      </c>
      <c r="C45" s="264">
        <v>19.173548399000513</v>
      </c>
      <c r="D45" s="264">
        <v>17.789111011391249</v>
      </c>
      <c r="E45" s="264">
        <v>16.292435815694567</v>
      </c>
      <c r="F45" s="264">
        <v>14.787642204188717</v>
      </c>
      <c r="G45" s="264">
        <v>13.123140548209115</v>
      </c>
      <c r="H45" s="264">
        <v>11.049889797037608</v>
      </c>
      <c r="I45" s="264">
        <v>10.020154111179709</v>
      </c>
      <c r="J45" s="264">
        <v>8.2692590246655335</v>
      </c>
      <c r="K45" s="264">
        <v>6.3304045974346117</v>
      </c>
      <c r="L45" s="264">
        <v>6.2283283726491678</v>
      </c>
      <c r="M45" s="264">
        <v>5.1587090181083592</v>
      </c>
      <c r="N45" s="264">
        <v>5.0369189130465752</v>
      </c>
      <c r="O45" s="264">
        <v>5.5700131657016962</v>
      </c>
      <c r="P45" s="264">
        <v>5.8767895738737517</v>
      </c>
      <c r="Q45" s="264">
        <v>5.5585260811340316</v>
      </c>
    </row>
    <row r="46" spans="1:17" x14ac:dyDescent="0.25">
      <c r="A46" s="150" t="s">
        <v>33</v>
      </c>
      <c r="B46" s="87">
        <v>11.204699856118697</v>
      </c>
      <c r="C46" s="87">
        <v>10.821924904041923</v>
      </c>
      <c r="D46" s="87">
        <v>10.362880016882903</v>
      </c>
      <c r="E46" s="87">
        <v>8.5619769650937521</v>
      </c>
      <c r="F46" s="87">
        <v>8.1741135707704782</v>
      </c>
      <c r="G46" s="87">
        <v>7.0849717354082413</v>
      </c>
      <c r="H46" s="87">
        <v>6.8220248377537827</v>
      </c>
      <c r="I46" s="87">
        <v>6.3425455855855848</v>
      </c>
      <c r="J46" s="87">
        <v>4.8201672072072075</v>
      </c>
      <c r="K46" s="87">
        <v>2.8952014414414418</v>
      </c>
      <c r="L46" s="87">
        <v>3.2224354547126621</v>
      </c>
      <c r="M46" s="87">
        <v>2.2142120329555652</v>
      </c>
      <c r="N46" s="87">
        <v>1.8797883180914456</v>
      </c>
      <c r="O46" s="87">
        <v>1.5905549537784391</v>
      </c>
      <c r="P46" s="87">
        <v>1.5970930381893469</v>
      </c>
      <c r="Q46" s="87">
        <v>1.4566187315039614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2.379617488166056E-16</v>
      </c>
      <c r="F49" s="87">
        <v>2.3225702174152133E-16</v>
      </c>
      <c r="G49" s="87">
        <v>1.9572043247897838E-16</v>
      </c>
      <c r="H49" s="87">
        <v>1.6779736237135837E-16</v>
      </c>
      <c r="I49" s="87">
        <v>0.18222459737742702</v>
      </c>
      <c r="J49" s="87">
        <v>0.20548272867396219</v>
      </c>
      <c r="K49" s="87">
        <v>0.39987694391105205</v>
      </c>
      <c r="L49" s="87">
        <v>0.14401213362260373</v>
      </c>
      <c r="M49" s="87">
        <v>0.17129140581937152</v>
      </c>
      <c r="N49" s="87">
        <v>0.1564244649135236</v>
      </c>
      <c r="O49" s="87">
        <v>0.27637283176184102</v>
      </c>
      <c r="P49" s="87">
        <v>0.41248041379363581</v>
      </c>
      <c r="Q49" s="87">
        <v>0.19178951695949958</v>
      </c>
    </row>
    <row r="50" spans="1:17" x14ac:dyDescent="0.25">
      <c r="A50" s="150" t="s">
        <v>29</v>
      </c>
      <c r="B50" s="87">
        <v>6.2132862402561759E-2</v>
      </c>
      <c r="C50" s="87">
        <v>0.12157232378741924</v>
      </c>
      <c r="D50" s="87">
        <v>7.2589192706545E-2</v>
      </c>
      <c r="E50" s="87">
        <v>7.6383174925140365E-2</v>
      </c>
      <c r="F50" s="87">
        <v>9.6015119904725263E-2</v>
      </c>
      <c r="G50" s="87">
        <v>9.9746943529278695E-2</v>
      </c>
      <c r="H50" s="87">
        <v>0.13416694126580592</v>
      </c>
      <c r="I50" s="87">
        <v>0.14416864864864865</v>
      </c>
      <c r="J50" s="87">
        <v>0.14305009009009009</v>
      </c>
      <c r="K50" s="87">
        <v>0.14277333333333336</v>
      </c>
      <c r="L50" s="87">
        <v>0.27542364873709224</v>
      </c>
      <c r="M50" s="87">
        <v>0.27548998730277802</v>
      </c>
      <c r="N50" s="87">
        <v>0.13771167619471428</v>
      </c>
      <c r="O50" s="87">
        <v>0.13771197091814999</v>
      </c>
      <c r="P50" s="87">
        <v>0.13768717767746294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</v>
      </c>
      <c r="C52" s="87">
        <v>0</v>
      </c>
      <c r="D52" s="87">
        <v>0</v>
      </c>
      <c r="E52" s="87">
        <v>7.8624399642317834E-16</v>
      </c>
      <c r="F52" s="87">
        <v>7.9194872349826267E-16</v>
      </c>
      <c r="G52" s="87">
        <v>8.2848531276080573E-16</v>
      </c>
      <c r="H52" s="87">
        <v>8.564083828684256E-16</v>
      </c>
      <c r="I52" s="87">
        <v>1.1748347390275078</v>
      </c>
      <c r="J52" s="87">
        <v>1.2098591788744546</v>
      </c>
      <c r="K52" s="87">
        <v>1.3946112571271623</v>
      </c>
      <c r="L52" s="87">
        <v>0.88913257127347523</v>
      </c>
      <c r="M52" s="87">
        <v>0.99630315801483926</v>
      </c>
      <c r="N52" s="87">
        <v>0.88681586067889162</v>
      </c>
      <c r="O52" s="87">
        <v>1.7268991633025759</v>
      </c>
      <c r="P52" s="87">
        <v>1.8191269070547968</v>
      </c>
      <c r="Q52" s="87">
        <v>1.7269159545638555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1.442162162162162E-2</v>
      </c>
      <c r="G54" s="87">
        <v>3.442478617722062E-3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1.3771527926516041E-2</v>
      </c>
      <c r="O54" s="87">
        <v>1.7214098712602013E-2</v>
      </c>
      <c r="P54" s="87">
        <v>1.7210756982599919E-2</v>
      </c>
      <c r="Q54" s="87">
        <v>2.0661384210041205E-2</v>
      </c>
    </row>
    <row r="55" spans="1:17" x14ac:dyDescent="0.25">
      <c r="A55" s="150" t="s">
        <v>22</v>
      </c>
      <c r="B55" s="87">
        <v>8.2386302587900762</v>
      </c>
      <c r="C55" s="87">
        <v>8.230051171171171</v>
      </c>
      <c r="D55" s="87">
        <v>7.3536418018018015</v>
      </c>
      <c r="E55" s="87">
        <v>7.6540756756756751</v>
      </c>
      <c r="F55" s="87">
        <v>6.5030918918918914</v>
      </c>
      <c r="G55" s="87">
        <v>5.9349793906538713</v>
      </c>
      <c r="H55" s="87">
        <v>4.093698018018018</v>
      </c>
      <c r="I55" s="87">
        <v>2.1763805405405403</v>
      </c>
      <c r="J55" s="87">
        <v>1.8906998198198199</v>
      </c>
      <c r="K55" s="87">
        <v>1.4979416216216221</v>
      </c>
      <c r="L55" s="87">
        <v>1.6973245643033346</v>
      </c>
      <c r="M55" s="87">
        <v>1.5014124340158048</v>
      </c>
      <c r="N55" s="87">
        <v>1.9624070652414836</v>
      </c>
      <c r="O55" s="87">
        <v>1.8212601472280883</v>
      </c>
      <c r="P55" s="87">
        <v>1.893191280175909</v>
      </c>
      <c r="Q55" s="87">
        <v>2.1625404938966737</v>
      </c>
    </row>
    <row r="56" spans="1:17" x14ac:dyDescent="0.25">
      <c r="A56" s="152" t="s">
        <v>308</v>
      </c>
      <c r="B56" s="264">
        <v>5.2970693922042411</v>
      </c>
      <c r="C56" s="264">
        <v>4.2357178968641938</v>
      </c>
      <c r="D56" s="264">
        <v>5.095266890689742</v>
      </c>
      <c r="E56" s="264">
        <v>5.5960558712273292</v>
      </c>
      <c r="F56" s="264">
        <v>6.9142554084440517</v>
      </c>
      <c r="G56" s="264">
        <v>5.8871957978037193</v>
      </c>
      <c r="H56" s="264">
        <v>5.5004730818963345</v>
      </c>
      <c r="I56" s="264">
        <v>6.1794459523310277</v>
      </c>
      <c r="J56" s="264">
        <v>5.4161282893916081</v>
      </c>
      <c r="K56" s="264">
        <v>3.8188572306633972</v>
      </c>
      <c r="L56" s="264">
        <v>3.7983778266652966</v>
      </c>
      <c r="M56" s="264">
        <v>3.6794994768777829</v>
      </c>
      <c r="N56" s="264">
        <v>3.481301954771217</v>
      </c>
      <c r="O56" s="264">
        <v>3.7343229577797179</v>
      </c>
      <c r="P56" s="264">
        <v>3.6462529154051144</v>
      </c>
      <c r="Q56" s="264">
        <v>4.1952742515405381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7.4711261255491559</v>
      </c>
      <c r="C58" s="242">
        <v>5.9741680345534789</v>
      </c>
      <c r="D58" s="242">
        <v>7.1864985646029016</v>
      </c>
      <c r="E58" s="242">
        <v>7.8928245269147865</v>
      </c>
      <c r="F58" s="242">
        <v>9.7520478581554002</v>
      </c>
      <c r="G58" s="242">
        <v>8.3034559441351306</v>
      </c>
      <c r="H58" s="242">
        <v>7.7580120444552181</v>
      </c>
      <c r="I58" s="242">
        <v>8.7156532560861759</v>
      </c>
      <c r="J58" s="242">
        <v>7.6390499285796949</v>
      </c>
      <c r="K58" s="242">
        <v>5.3862167763445292</v>
      </c>
      <c r="L58" s="242">
        <v>5.3573320857888298</v>
      </c>
      <c r="M58" s="242">
        <v>5.1896629315642748</v>
      </c>
      <c r="N58" s="242">
        <v>4.9101199284824721</v>
      </c>
      <c r="O58" s="242">
        <v>5.2669874123541236</v>
      </c>
      <c r="P58" s="242">
        <v>5.1427711059882899</v>
      </c>
      <c r="Q58" s="242">
        <v>5.9171252524380131</v>
      </c>
    </row>
    <row r="60" spans="1:17" ht="12.75" x14ac:dyDescent="0.25">
      <c r="A60" s="98" t="str">
        <f>FBT_fec!$A$81</f>
        <v>Market shares of energy uses (%)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0.99999999999999978</v>
      </c>
      <c r="C62" s="77">
        <f t="shared" si="0"/>
        <v>0.99999999999999989</v>
      </c>
      <c r="D62" s="77">
        <f t="shared" si="0"/>
        <v>0.99999999999999989</v>
      </c>
      <c r="E62" s="77">
        <f t="shared" si="0"/>
        <v>0.99999999999999978</v>
      </c>
      <c r="F62" s="77">
        <f t="shared" si="0"/>
        <v>1.0000000000000002</v>
      </c>
      <c r="G62" s="77">
        <f t="shared" si="0"/>
        <v>1</v>
      </c>
      <c r="H62" s="77">
        <f t="shared" si="0"/>
        <v>0.99999999999999967</v>
      </c>
      <c r="I62" s="77">
        <f t="shared" si="0"/>
        <v>1</v>
      </c>
      <c r="J62" s="77">
        <f t="shared" si="0"/>
        <v>0.99999999999999978</v>
      </c>
      <c r="K62" s="77">
        <f t="shared" si="0"/>
        <v>1.0000000000000002</v>
      </c>
      <c r="L62" s="77">
        <f t="shared" si="0"/>
        <v>1</v>
      </c>
      <c r="M62" s="77">
        <f t="shared" si="0"/>
        <v>1</v>
      </c>
      <c r="N62" s="77">
        <f t="shared" si="0"/>
        <v>0.99999999999999989</v>
      </c>
      <c r="O62" s="77">
        <f t="shared" si="0"/>
        <v>0.99999999999999989</v>
      </c>
      <c r="P62" s="77">
        <f t="shared" si="0"/>
        <v>1</v>
      </c>
      <c r="Q62" s="77">
        <f t="shared" si="0"/>
        <v>1</v>
      </c>
    </row>
    <row r="63" spans="1:17" x14ac:dyDescent="0.25">
      <c r="A63" s="132" t="s">
        <v>83</v>
      </c>
      <c r="B63" s="203">
        <f t="shared" ref="B63:Q63" si="1">IF(B$6=0,0,B$6/B$5)</f>
        <v>3.8693168953245288E-2</v>
      </c>
      <c r="C63" s="203">
        <f t="shared" si="1"/>
        <v>3.8693168953245302E-2</v>
      </c>
      <c r="D63" s="203">
        <f t="shared" si="1"/>
        <v>3.8693168953245302E-2</v>
      </c>
      <c r="E63" s="203">
        <f t="shared" si="1"/>
        <v>3.8693168953245288E-2</v>
      </c>
      <c r="F63" s="203">
        <f t="shared" si="1"/>
        <v>3.8693168953245309E-2</v>
      </c>
      <c r="G63" s="203">
        <f t="shared" si="1"/>
        <v>3.8693168953245302E-2</v>
      </c>
      <c r="H63" s="203">
        <f t="shared" si="1"/>
        <v>3.8693168953245288E-2</v>
      </c>
      <c r="I63" s="203">
        <f t="shared" si="1"/>
        <v>3.8693168953245295E-2</v>
      </c>
      <c r="J63" s="203">
        <f t="shared" si="1"/>
        <v>3.8693168953245302E-2</v>
      </c>
      <c r="K63" s="203">
        <f t="shared" si="1"/>
        <v>3.8693168953245309E-2</v>
      </c>
      <c r="L63" s="203">
        <f t="shared" si="1"/>
        <v>3.8693168953245295E-2</v>
      </c>
      <c r="M63" s="203">
        <f t="shared" si="1"/>
        <v>3.8693168953245295E-2</v>
      </c>
      <c r="N63" s="203">
        <f t="shared" si="1"/>
        <v>3.8693168953245302E-2</v>
      </c>
      <c r="O63" s="203">
        <f t="shared" si="1"/>
        <v>3.8693168953245288E-2</v>
      </c>
      <c r="P63" s="203">
        <f t="shared" si="1"/>
        <v>3.8693168953245295E-2</v>
      </c>
      <c r="Q63" s="203">
        <f t="shared" si="1"/>
        <v>3.8693168953245295E-2</v>
      </c>
    </row>
    <row r="64" spans="1:17" x14ac:dyDescent="0.25">
      <c r="A64" s="76" t="s">
        <v>82</v>
      </c>
      <c r="B64" s="202">
        <f t="shared" ref="B64:Q64" si="2">IF(B$7=0,0,B$7/B$5)</f>
        <v>3.1748241192406393E-2</v>
      </c>
      <c r="C64" s="202">
        <f t="shared" si="2"/>
        <v>3.17482411924064E-2</v>
      </c>
      <c r="D64" s="202">
        <f t="shared" si="2"/>
        <v>3.17482411924064E-2</v>
      </c>
      <c r="E64" s="202">
        <f t="shared" si="2"/>
        <v>3.1748241192406393E-2</v>
      </c>
      <c r="F64" s="202">
        <f t="shared" si="2"/>
        <v>3.1748241192406407E-2</v>
      </c>
      <c r="G64" s="202">
        <f t="shared" si="2"/>
        <v>3.17482411924064E-2</v>
      </c>
      <c r="H64" s="202">
        <f t="shared" si="2"/>
        <v>3.1748241192406393E-2</v>
      </c>
      <c r="I64" s="202">
        <f t="shared" si="2"/>
        <v>3.1748241192406393E-2</v>
      </c>
      <c r="J64" s="202">
        <f t="shared" si="2"/>
        <v>3.17482411924064E-2</v>
      </c>
      <c r="K64" s="202">
        <f t="shared" si="2"/>
        <v>3.1748241192406407E-2</v>
      </c>
      <c r="L64" s="202">
        <f t="shared" si="2"/>
        <v>3.1748241192406393E-2</v>
      </c>
      <c r="M64" s="202">
        <f t="shared" si="2"/>
        <v>3.1748241192406393E-2</v>
      </c>
      <c r="N64" s="202">
        <f t="shared" si="2"/>
        <v>3.17482411924064E-2</v>
      </c>
      <c r="O64" s="202">
        <f t="shared" si="2"/>
        <v>3.1748241192406393E-2</v>
      </c>
      <c r="P64" s="202">
        <f t="shared" si="2"/>
        <v>3.17482411924064E-2</v>
      </c>
      <c r="Q64" s="202">
        <f t="shared" si="2"/>
        <v>3.1748241192406393E-2</v>
      </c>
    </row>
    <row r="65" spans="1:17" x14ac:dyDescent="0.25">
      <c r="A65" s="76" t="s">
        <v>81</v>
      </c>
      <c r="B65" s="202">
        <f t="shared" ref="B65:Q65" si="3">IF(B$8=0,0,B$8/B$5)</f>
        <v>2.2819048357042095E-2</v>
      </c>
      <c r="C65" s="202">
        <f t="shared" si="3"/>
        <v>2.2819048357042099E-2</v>
      </c>
      <c r="D65" s="202">
        <f t="shared" si="3"/>
        <v>2.2819048357042099E-2</v>
      </c>
      <c r="E65" s="202">
        <f t="shared" si="3"/>
        <v>2.2819048357042092E-2</v>
      </c>
      <c r="F65" s="202">
        <f t="shared" si="3"/>
        <v>2.2819048357042102E-2</v>
      </c>
      <c r="G65" s="202">
        <f t="shared" si="3"/>
        <v>2.2819048357042099E-2</v>
      </c>
      <c r="H65" s="202">
        <f t="shared" si="3"/>
        <v>2.2819048357042092E-2</v>
      </c>
      <c r="I65" s="202">
        <f t="shared" si="3"/>
        <v>2.2819048357042095E-2</v>
      </c>
      <c r="J65" s="202">
        <f t="shared" si="3"/>
        <v>2.2819048357042099E-2</v>
      </c>
      <c r="K65" s="202">
        <f t="shared" si="3"/>
        <v>2.2819048357042102E-2</v>
      </c>
      <c r="L65" s="202">
        <f t="shared" si="3"/>
        <v>2.2819048357042095E-2</v>
      </c>
      <c r="M65" s="202">
        <f t="shared" si="3"/>
        <v>2.2819048357042095E-2</v>
      </c>
      <c r="N65" s="202">
        <f t="shared" si="3"/>
        <v>2.2819048357042099E-2</v>
      </c>
      <c r="O65" s="202">
        <f t="shared" si="3"/>
        <v>2.2819048357042095E-2</v>
      </c>
      <c r="P65" s="202">
        <f t="shared" si="3"/>
        <v>2.2819048357042099E-2</v>
      </c>
      <c r="Q65" s="202">
        <f t="shared" si="3"/>
        <v>2.2819048357042095E-2</v>
      </c>
    </row>
    <row r="66" spans="1:17" x14ac:dyDescent="0.25">
      <c r="A66" s="76" t="s">
        <v>80</v>
      </c>
      <c r="B66" s="202">
        <f t="shared" ref="B66:Q66" si="4">IF(B$9=0,0,B$9/B$5)</f>
        <v>4.4645964176821498E-2</v>
      </c>
      <c r="C66" s="202">
        <f t="shared" si="4"/>
        <v>4.4645964176821505E-2</v>
      </c>
      <c r="D66" s="202">
        <f t="shared" si="4"/>
        <v>4.4645964176821505E-2</v>
      </c>
      <c r="E66" s="202">
        <f t="shared" si="4"/>
        <v>4.4645964176821491E-2</v>
      </c>
      <c r="F66" s="202">
        <f t="shared" si="4"/>
        <v>4.4645964176821512E-2</v>
      </c>
      <c r="G66" s="202">
        <f t="shared" si="4"/>
        <v>4.4645964176821505E-2</v>
      </c>
      <c r="H66" s="202">
        <f t="shared" si="4"/>
        <v>4.4645964176821491E-2</v>
      </c>
      <c r="I66" s="202">
        <f t="shared" si="4"/>
        <v>4.4645964176821498E-2</v>
      </c>
      <c r="J66" s="202">
        <f t="shared" si="4"/>
        <v>4.4645964176821505E-2</v>
      </c>
      <c r="K66" s="202">
        <f t="shared" si="4"/>
        <v>4.4645964176821512E-2</v>
      </c>
      <c r="L66" s="202">
        <f t="shared" si="4"/>
        <v>4.4645964176821498E-2</v>
      </c>
      <c r="M66" s="202">
        <f t="shared" si="4"/>
        <v>4.4645964176821498E-2</v>
      </c>
      <c r="N66" s="202">
        <f t="shared" si="4"/>
        <v>4.4645964176821498E-2</v>
      </c>
      <c r="O66" s="202">
        <f t="shared" si="4"/>
        <v>4.4645964176821498E-2</v>
      </c>
      <c r="P66" s="202">
        <f t="shared" si="4"/>
        <v>4.4645964176821498E-2</v>
      </c>
      <c r="Q66" s="202">
        <f t="shared" si="4"/>
        <v>4.4645964176821498E-2</v>
      </c>
    </row>
    <row r="67" spans="1:17" x14ac:dyDescent="0.25">
      <c r="A67" s="129" t="s">
        <v>79</v>
      </c>
      <c r="B67" s="201">
        <f t="shared" ref="B67:Q67" si="5">IF(B$10=0,0,B$10/B$5)</f>
        <v>7.5402072831965178E-2</v>
      </c>
      <c r="C67" s="201">
        <f t="shared" si="5"/>
        <v>7.5402072831965192E-2</v>
      </c>
      <c r="D67" s="201">
        <f t="shared" si="5"/>
        <v>7.5402072831965192E-2</v>
      </c>
      <c r="E67" s="201">
        <f t="shared" si="5"/>
        <v>7.5402072831965164E-2</v>
      </c>
      <c r="F67" s="201">
        <f t="shared" si="5"/>
        <v>7.5402072831965206E-2</v>
      </c>
      <c r="G67" s="201">
        <f t="shared" si="5"/>
        <v>7.5402072831965192E-2</v>
      </c>
      <c r="H67" s="201">
        <f t="shared" si="5"/>
        <v>7.5402072831965164E-2</v>
      </c>
      <c r="I67" s="201">
        <f t="shared" si="5"/>
        <v>7.5402072831965178E-2</v>
      </c>
      <c r="J67" s="201">
        <f t="shared" si="5"/>
        <v>7.5402072831965192E-2</v>
      </c>
      <c r="K67" s="201">
        <f t="shared" si="5"/>
        <v>7.5402072831965219E-2</v>
      </c>
      <c r="L67" s="201">
        <f t="shared" si="5"/>
        <v>7.5402072831965178E-2</v>
      </c>
      <c r="M67" s="201">
        <f t="shared" si="5"/>
        <v>7.5402072831965192E-2</v>
      </c>
      <c r="N67" s="201">
        <f t="shared" si="5"/>
        <v>7.5402072831965192E-2</v>
      </c>
      <c r="O67" s="201">
        <f t="shared" si="5"/>
        <v>7.5402072831965192E-2</v>
      </c>
      <c r="P67" s="201">
        <f t="shared" si="5"/>
        <v>7.5402072831965206E-2</v>
      </c>
      <c r="Q67" s="201">
        <f t="shared" si="5"/>
        <v>7.5402072831965178E-2</v>
      </c>
    </row>
    <row r="68" spans="1:17" x14ac:dyDescent="0.25">
      <c r="A68" s="127" t="s">
        <v>306</v>
      </c>
      <c r="B68" s="200">
        <f t="shared" ref="B68:Q68" si="6">IF(B$15=0,0,B$15/B$5)</f>
        <v>3.0064643483637674E-2</v>
      </c>
      <c r="C68" s="200">
        <f t="shared" si="6"/>
        <v>3.0064643483637687E-2</v>
      </c>
      <c r="D68" s="200">
        <f t="shared" si="6"/>
        <v>3.0064643483637684E-2</v>
      </c>
      <c r="E68" s="200">
        <f t="shared" si="6"/>
        <v>3.0064643483637677E-2</v>
      </c>
      <c r="F68" s="200">
        <f t="shared" si="6"/>
        <v>3.0064643483637691E-2</v>
      </c>
      <c r="G68" s="200">
        <f t="shared" si="6"/>
        <v>3.0064643483637684E-2</v>
      </c>
      <c r="H68" s="200">
        <f t="shared" si="6"/>
        <v>3.0064643483637681E-2</v>
      </c>
      <c r="I68" s="200">
        <f t="shared" si="6"/>
        <v>3.0064643483637677E-2</v>
      </c>
      <c r="J68" s="200">
        <f t="shared" si="6"/>
        <v>3.0064643483637684E-2</v>
      </c>
      <c r="K68" s="200">
        <f t="shared" si="6"/>
        <v>3.0064643483637691E-2</v>
      </c>
      <c r="L68" s="200">
        <f t="shared" si="6"/>
        <v>3.0064643483637677E-2</v>
      </c>
      <c r="M68" s="200">
        <f t="shared" si="6"/>
        <v>3.0064643483637684E-2</v>
      </c>
      <c r="N68" s="200">
        <f t="shared" si="6"/>
        <v>3.0064643483637684E-2</v>
      </c>
      <c r="O68" s="200">
        <f t="shared" si="6"/>
        <v>3.0064643483637677E-2</v>
      </c>
      <c r="P68" s="200">
        <f t="shared" si="6"/>
        <v>3.0064643483637684E-2</v>
      </c>
      <c r="Q68" s="200">
        <f t="shared" si="6"/>
        <v>3.0064643483637677E-2</v>
      </c>
    </row>
    <row r="69" spans="1:17" x14ac:dyDescent="0.25">
      <c r="A69" s="127" t="s">
        <v>305</v>
      </c>
      <c r="B69" s="200">
        <f t="shared" ref="B69:Q69" si="7">IF(B$26=0,0,B$26/B$5)</f>
        <v>0.25554946961092034</v>
      </c>
      <c r="C69" s="200">
        <f t="shared" si="7"/>
        <v>0.25554946961092034</v>
      </c>
      <c r="D69" s="200">
        <f t="shared" si="7"/>
        <v>0.25554946961092034</v>
      </c>
      <c r="E69" s="200">
        <f t="shared" si="7"/>
        <v>0.25554946961092029</v>
      </c>
      <c r="F69" s="200">
        <f t="shared" si="7"/>
        <v>0.25554946961092045</v>
      </c>
      <c r="G69" s="200">
        <f t="shared" si="7"/>
        <v>0.25554946961092034</v>
      </c>
      <c r="H69" s="200">
        <f t="shared" si="7"/>
        <v>0.25554946961092029</v>
      </c>
      <c r="I69" s="200">
        <f t="shared" si="7"/>
        <v>0.25554946961092029</v>
      </c>
      <c r="J69" s="200">
        <f t="shared" si="7"/>
        <v>0.25554946961092029</v>
      </c>
      <c r="K69" s="200">
        <f t="shared" si="7"/>
        <v>0.2555494696109204</v>
      </c>
      <c r="L69" s="200">
        <f t="shared" si="7"/>
        <v>0.25554946961092029</v>
      </c>
      <c r="M69" s="200">
        <f t="shared" si="7"/>
        <v>0.25554946961092034</v>
      </c>
      <c r="N69" s="200">
        <f t="shared" si="7"/>
        <v>0.25554946961092034</v>
      </c>
      <c r="O69" s="200">
        <f t="shared" si="7"/>
        <v>0.25554946961092029</v>
      </c>
      <c r="P69" s="200">
        <f t="shared" si="7"/>
        <v>0.25554946961092029</v>
      </c>
      <c r="Q69" s="200">
        <f t="shared" si="7"/>
        <v>0.25554946961092029</v>
      </c>
    </row>
    <row r="70" spans="1:17" x14ac:dyDescent="0.25">
      <c r="A70" s="127" t="s">
        <v>304</v>
      </c>
      <c r="B70" s="200">
        <f t="shared" ref="B70:Q70" si="8">IF(B$37=0,0,B$37/B$5)</f>
        <v>5.7968732712813477E-2</v>
      </c>
      <c r="C70" s="200">
        <f t="shared" si="8"/>
        <v>4.7156215182327953E-2</v>
      </c>
      <c r="D70" s="200">
        <f t="shared" si="8"/>
        <v>6.1140234338511061E-2</v>
      </c>
      <c r="E70" s="200">
        <f t="shared" si="8"/>
        <v>7.3317969686176224E-2</v>
      </c>
      <c r="F70" s="200">
        <f t="shared" si="8"/>
        <v>9.9806974544643365E-2</v>
      </c>
      <c r="G70" s="200">
        <f t="shared" si="8"/>
        <v>9.5760213732131422E-2</v>
      </c>
      <c r="H70" s="200">
        <f t="shared" si="8"/>
        <v>0.1062567440197045</v>
      </c>
      <c r="I70" s="200">
        <f t="shared" si="8"/>
        <v>0.13164050629314208</v>
      </c>
      <c r="J70" s="200">
        <f t="shared" si="8"/>
        <v>0.13980952292523013</v>
      </c>
      <c r="K70" s="200">
        <f t="shared" si="8"/>
        <v>0.12877049383691463</v>
      </c>
      <c r="L70" s="200">
        <f t="shared" si="8"/>
        <v>0.13017904086462689</v>
      </c>
      <c r="M70" s="200">
        <f t="shared" si="8"/>
        <v>0.15225168952812829</v>
      </c>
      <c r="N70" s="200">
        <f t="shared" si="8"/>
        <v>0.14753366848763694</v>
      </c>
      <c r="O70" s="200">
        <f t="shared" si="8"/>
        <v>0.14311002573479473</v>
      </c>
      <c r="P70" s="200">
        <f t="shared" si="8"/>
        <v>0.13244057444650789</v>
      </c>
      <c r="Q70" s="200">
        <f t="shared" si="8"/>
        <v>0.16110726156865002</v>
      </c>
    </row>
    <row r="71" spans="1:17" x14ac:dyDescent="0.25">
      <c r="A71" s="127" t="s">
        <v>303</v>
      </c>
      <c r="B71" s="200">
        <f t="shared" ref="B71:Q71" si="9">IF(B$38=0,0,B$38/B$5)</f>
        <v>0.42468372870970755</v>
      </c>
      <c r="C71" s="200">
        <f t="shared" si="9"/>
        <v>0.43893292441118464</v>
      </c>
      <c r="D71" s="200">
        <f t="shared" si="9"/>
        <v>0.42050418891199615</v>
      </c>
      <c r="E71" s="200">
        <f t="shared" si="9"/>
        <v>0.40445585107758952</v>
      </c>
      <c r="F71" s="200">
        <f t="shared" si="9"/>
        <v>0.36954751330135266</v>
      </c>
      <c r="G71" s="200">
        <f t="shared" si="9"/>
        <v>0.37488050689992669</v>
      </c>
      <c r="H71" s="200">
        <f t="shared" si="9"/>
        <v>0.36104773263321127</v>
      </c>
      <c r="I71" s="200">
        <f t="shared" si="9"/>
        <v>0.32759593056637676</v>
      </c>
      <c r="J71" s="200">
        <f t="shared" si="9"/>
        <v>0.3168304528364167</v>
      </c>
      <c r="K71" s="200">
        <f t="shared" si="9"/>
        <v>0.33137815510743851</v>
      </c>
      <c r="L71" s="200">
        <f t="shared" si="9"/>
        <v>0.32952191189710206</v>
      </c>
      <c r="M71" s="200">
        <f t="shared" si="9"/>
        <v>0.30043363624164943</v>
      </c>
      <c r="N71" s="200">
        <f t="shared" si="9"/>
        <v>0.30665124513246511</v>
      </c>
      <c r="O71" s="200">
        <f t="shared" si="9"/>
        <v>0.31248090978928067</v>
      </c>
      <c r="P71" s="200">
        <f t="shared" si="9"/>
        <v>0.32654156670896001</v>
      </c>
      <c r="Q71" s="200">
        <f t="shared" si="9"/>
        <v>0.28876338657979722</v>
      </c>
    </row>
    <row r="72" spans="1:17" x14ac:dyDescent="0.25">
      <c r="A72" s="142" t="s">
        <v>310</v>
      </c>
      <c r="B72" s="199">
        <f t="shared" ref="B72:Q72" si="10">IF(B$39=0,0,B$39/B$5)</f>
        <v>0.36351692274990111</v>
      </c>
      <c r="C72" s="199">
        <f t="shared" si="10"/>
        <v>0.38020274212021998</v>
      </c>
      <c r="D72" s="199">
        <f t="shared" si="10"/>
        <v>0.35862267836048323</v>
      </c>
      <c r="E72" s="199">
        <f t="shared" si="10"/>
        <v>0.33983006213787037</v>
      </c>
      <c r="F72" s="199">
        <f t="shared" si="10"/>
        <v>0.29895237115409162</v>
      </c>
      <c r="G72" s="199">
        <f t="shared" si="10"/>
        <v>0.30519731085125995</v>
      </c>
      <c r="H72" s="199">
        <f t="shared" si="10"/>
        <v>0.28899912130847166</v>
      </c>
      <c r="I72" s="199">
        <f t="shared" si="10"/>
        <v>0.24982703478565124</v>
      </c>
      <c r="J72" s="199">
        <f t="shared" si="10"/>
        <v>0.23722065189916425</v>
      </c>
      <c r="K72" s="199">
        <f t="shared" si="10"/>
        <v>0.25425602269713043</v>
      </c>
      <c r="L72" s="199">
        <f t="shared" si="10"/>
        <v>0.25208236043829546</v>
      </c>
      <c r="M72" s="199">
        <f t="shared" si="10"/>
        <v>0.21801996677416643</v>
      </c>
      <c r="N72" s="199">
        <f t="shared" si="10"/>
        <v>0.22530079167410691</v>
      </c>
      <c r="O72" s="199">
        <f t="shared" si="10"/>
        <v>0.23212733357099957</v>
      </c>
      <c r="P72" s="199">
        <f t="shared" si="10"/>
        <v>0.24859237387958863</v>
      </c>
      <c r="Q72" s="199">
        <f t="shared" si="10"/>
        <v>0.20435409524402759</v>
      </c>
    </row>
    <row r="73" spans="1:17" x14ac:dyDescent="0.25">
      <c r="A73" s="142" t="s">
        <v>309</v>
      </c>
      <c r="B73" s="199">
        <f t="shared" ref="B73:Q73" si="11">IF(B$45=0,0,B$45/B$5)</f>
        <v>4.8103429573820286E-2</v>
      </c>
      <c r="C73" s="199">
        <f t="shared" si="11"/>
        <v>4.81034295738203E-2</v>
      </c>
      <c r="D73" s="199">
        <f t="shared" si="11"/>
        <v>4.81034295738203E-2</v>
      </c>
      <c r="E73" s="199">
        <f t="shared" si="11"/>
        <v>4.8103429573820279E-2</v>
      </c>
      <c r="F73" s="199">
        <f t="shared" si="11"/>
        <v>4.8103429573820307E-2</v>
      </c>
      <c r="G73" s="199">
        <f t="shared" si="11"/>
        <v>4.81034295738203E-2</v>
      </c>
      <c r="H73" s="199">
        <f t="shared" si="11"/>
        <v>4.8103429573820286E-2</v>
      </c>
      <c r="I73" s="199">
        <f t="shared" si="11"/>
        <v>4.8103429573820293E-2</v>
      </c>
      <c r="J73" s="199">
        <f t="shared" si="11"/>
        <v>4.8103429573820293E-2</v>
      </c>
      <c r="K73" s="199">
        <f t="shared" si="11"/>
        <v>4.8103429573820314E-2</v>
      </c>
      <c r="L73" s="199">
        <f t="shared" si="11"/>
        <v>4.8103429573820293E-2</v>
      </c>
      <c r="M73" s="199">
        <f t="shared" si="11"/>
        <v>4.81034295738203E-2</v>
      </c>
      <c r="N73" s="199">
        <f t="shared" si="11"/>
        <v>4.81034295738203E-2</v>
      </c>
      <c r="O73" s="199">
        <f t="shared" si="11"/>
        <v>4.8103429573820286E-2</v>
      </c>
      <c r="P73" s="199">
        <f t="shared" si="11"/>
        <v>4.81034295738203E-2</v>
      </c>
      <c r="Q73" s="199">
        <f t="shared" si="11"/>
        <v>4.8103429573820293E-2</v>
      </c>
    </row>
    <row r="74" spans="1:17" x14ac:dyDescent="0.25">
      <c r="A74" s="142" t="s">
        <v>308</v>
      </c>
      <c r="B74" s="199">
        <f t="shared" ref="B74:Q74" si="12">IF(B$56=0,0,B$56/B$5)</f>
        <v>1.3063376385986137E-2</v>
      </c>
      <c r="C74" s="199">
        <f t="shared" si="12"/>
        <v>1.0626752717144328E-2</v>
      </c>
      <c r="D74" s="199">
        <f t="shared" si="12"/>
        <v>1.3778080977692633E-2</v>
      </c>
      <c r="E74" s="199">
        <f t="shared" si="12"/>
        <v>1.6522359365898871E-2</v>
      </c>
      <c r="F74" s="199">
        <f t="shared" si="12"/>
        <v>2.2491712573440761E-2</v>
      </c>
      <c r="G74" s="199">
        <f t="shared" si="12"/>
        <v>2.157976647484652E-2</v>
      </c>
      <c r="H74" s="199">
        <f t="shared" si="12"/>
        <v>2.3945181750919323E-2</v>
      </c>
      <c r="I74" s="199">
        <f t="shared" si="12"/>
        <v>2.9665466206905258E-2</v>
      </c>
      <c r="J74" s="199">
        <f t="shared" si="12"/>
        <v>3.1506371363432144E-2</v>
      </c>
      <c r="K74" s="199">
        <f t="shared" si="12"/>
        <v>2.9018702836487803E-2</v>
      </c>
      <c r="L74" s="199">
        <f t="shared" si="12"/>
        <v>2.9336121884986351E-2</v>
      </c>
      <c r="M74" s="199">
        <f t="shared" si="12"/>
        <v>3.431023989366272E-2</v>
      </c>
      <c r="N74" s="199">
        <f t="shared" si="12"/>
        <v>3.3247023884537902E-2</v>
      </c>
      <c r="O74" s="199">
        <f t="shared" si="12"/>
        <v>3.2250146644460784E-2</v>
      </c>
      <c r="P74" s="199">
        <f t="shared" si="12"/>
        <v>2.9845763255551074E-2</v>
      </c>
      <c r="Q74" s="199">
        <f t="shared" si="12"/>
        <v>3.6305861761949297E-2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1.8424929971440292E-2</v>
      </c>
      <c r="C76" s="276">
        <f t="shared" si="14"/>
        <v>1.4988251800448804E-2</v>
      </c>
      <c r="D76" s="276">
        <f t="shared" si="14"/>
        <v>1.9432968143454191E-2</v>
      </c>
      <c r="E76" s="276">
        <f t="shared" si="14"/>
        <v>2.33035706301956E-2</v>
      </c>
      <c r="F76" s="276">
        <f t="shared" si="14"/>
        <v>3.1722903547965559E-2</v>
      </c>
      <c r="G76" s="276">
        <f t="shared" si="14"/>
        <v>3.0436670761903286E-2</v>
      </c>
      <c r="H76" s="276">
        <f t="shared" si="14"/>
        <v>3.3772914741045629E-2</v>
      </c>
      <c r="I76" s="276">
        <f t="shared" si="14"/>
        <v>4.1840954534442656E-2</v>
      </c>
      <c r="J76" s="276">
        <f t="shared" si="14"/>
        <v>4.4437415632314542E-2</v>
      </c>
      <c r="K76" s="276">
        <f t="shared" si="14"/>
        <v>4.0928742449608459E-2</v>
      </c>
      <c r="L76" s="276">
        <f t="shared" si="14"/>
        <v>4.137643863223249E-2</v>
      </c>
      <c r="M76" s="276">
        <f t="shared" si="14"/>
        <v>4.8392065624183682E-2</v>
      </c>
      <c r="N76" s="276">
        <f t="shared" si="14"/>
        <v>4.6892477773859319E-2</v>
      </c>
      <c r="O76" s="276">
        <f t="shared" si="14"/>
        <v>4.5486455869886061E-2</v>
      </c>
      <c r="P76" s="276">
        <f t="shared" si="14"/>
        <v>4.2095250238493587E-2</v>
      </c>
      <c r="Q76" s="276">
        <f t="shared" si="14"/>
        <v>5.1206743245514379E-2</v>
      </c>
    </row>
    <row r="78" spans="1:17" ht="12.75" x14ac:dyDescent="0.25">
      <c r="A78" s="98" t="str">
        <f>FBT_fec!$A$110</f>
        <v>Energy intensity (toe/physical output index)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 t="shared" ref="B80:Q80" si="15">SUM(B$81:B$90)</f>
        <v>93.998589121640549</v>
      </c>
      <c r="C80" s="230">
        <f t="shared" si="15"/>
        <v>94.567905005210278</v>
      </c>
      <c r="D80" s="230">
        <f t="shared" si="15"/>
        <v>93.300446490066577</v>
      </c>
      <c r="E80" s="230">
        <f t="shared" si="15"/>
        <v>91.79921130162414</v>
      </c>
      <c r="F80" s="230">
        <f t="shared" si="15"/>
        <v>89.885031260384167</v>
      </c>
      <c r="G80" s="230">
        <f t="shared" si="15"/>
        <v>89.713985525644929</v>
      </c>
      <c r="H80" s="230">
        <f t="shared" si="15"/>
        <v>89.040243102639977</v>
      </c>
      <c r="I80" s="230">
        <f t="shared" si="15"/>
        <v>87.872360937201037</v>
      </c>
      <c r="J80" s="230">
        <f t="shared" si="15"/>
        <v>87.274272163145483</v>
      </c>
      <c r="K80" s="230">
        <f t="shared" si="15"/>
        <v>87.317685883071903</v>
      </c>
      <c r="L80" s="230">
        <f t="shared" si="15"/>
        <v>87.406521850388231</v>
      </c>
      <c r="M80" s="230">
        <f t="shared" si="15"/>
        <v>86.015426284388724</v>
      </c>
      <c r="N80" s="230">
        <f t="shared" si="15"/>
        <v>85.726297635185006</v>
      </c>
      <c r="O80" s="230">
        <f t="shared" si="15"/>
        <v>80.342386325078593</v>
      </c>
      <c r="P80" s="230">
        <f t="shared" si="15"/>
        <v>76.527335986179935</v>
      </c>
      <c r="Q80" s="230">
        <f t="shared" si="15"/>
        <v>75.061251524867686</v>
      </c>
    </row>
    <row r="81" spans="1:17" x14ac:dyDescent="0.25">
      <c r="A81" s="132" t="s">
        <v>83</v>
      </c>
      <c r="B81" s="275">
        <f>IF(B$6=0,0,B$6/TEL!B$5*1000)</f>
        <v>3.6371032902503235</v>
      </c>
      <c r="C81" s="275">
        <f>IF(C$6=0,0,C$6/TEL!C$5*1000)</f>
        <v>3.6591319259210535</v>
      </c>
      <c r="D81" s="275">
        <f>IF(D$6=0,0,D$6/TEL!D$5*1000)</f>
        <v>3.6100899394533688</v>
      </c>
      <c r="E81" s="275">
        <f>IF(E$6=0,0,E$6/TEL!E$5*1000)</f>
        <v>3.5520023926684079</v>
      </c>
      <c r="F81" s="275">
        <f>IF(F$6=0,0,F$6/TEL!F$5*1000)</f>
        <v>3.4779367009257802</v>
      </c>
      <c r="G81" s="275">
        <f>IF(G$6=0,0,G$6/TEL!G$5*1000)</f>
        <v>3.4713183994127834</v>
      </c>
      <c r="H81" s="275">
        <f>IF(H$6=0,0,H$6/TEL!H$5*1000)</f>
        <v>3.4452491700084824</v>
      </c>
      <c r="I81" s="275">
        <f>IF(I$6=0,0,I$6/TEL!I$5*1000)</f>
        <v>3.4000601080636716</v>
      </c>
      <c r="J81" s="275">
        <f>IF(J$6=0,0,J$6/TEL!J$5*1000)</f>
        <v>3.3769181580801022</v>
      </c>
      <c r="K81" s="275">
        <f>IF(K$6=0,0,K$6/TEL!K$5*1000)</f>
        <v>3.3785979724801041</v>
      </c>
      <c r="L81" s="275">
        <f>IF(L$6=0,0,L$6/TEL!L$5*1000)</f>
        <v>3.3820353175725981</v>
      </c>
      <c r="M81" s="275">
        <f>IF(M$6=0,0,M$6/TEL!M$5*1000)</f>
        <v>3.3282094218072693</v>
      </c>
      <c r="N81" s="275">
        <f>IF(N$6=0,0,N$6/TEL!N$5*1000)</f>
        <v>3.3170221181344068</v>
      </c>
      <c r="O81" s="275">
        <f>IF(O$6=0,0,O$6/TEL!O$5*1000)</f>
        <v>3.1087015281831705</v>
      </c>
      <c r="P81" s="275">
        <f>IF(P$6=0,0,P$6/TEL!P$5*1000)</f>
        <v>2.9610851408550292</v>
      </c>
      <c r="Q81" s="275">
        <f>IF(Q$6=0,0,Q$6/TEL!Q$5*1000)</f>
        <v>2.9043576870937469</v>
      </c>
    </row>
    <row r="82" spans="1:17" x14ac:dyDescent="0.25">
      <c r="A82" s="76" t="s">
        <v>82</v>
      </c>
      <c r="B82" s="274">
        <f>IF(B$7=0,0,B$7/TEL!B$5*1000)</f>
        <v>2.9842898791797521</v>
      </c>
      <c r="C82" s="274">
        <f>IF(C$7=0,0,C$7/TEL!C$5*1000)</f>
        <v>3.0023646571659928</v>
      </c>
      <c r="D82" s="274">
        <f>IF(D$7=0,0,D$7/TEL!D$5*1000)</f>
        <v>2.9621250785258408</v>
      </c>
      <c r="E82" s="274">
        <f>IF(E$7=0,0,E$7/TEL!E$5*1000)</f>
        <v>2.9144635016766425</v>
      </c>
      <c r="F82" s="274">
        <f>IF(F$7=0,0,F$7/TEL!F$5*1000)</f>
        <v>2.8536916520416651</v>
      </c>
      <c r="G82" s="274">
        <f>IF(G$7=0,0,G$7/TEL!G$5*1000)</f>
        <v>2.8482612508002325</v>
      </c>
      <c r="H82" s="274">
        <f>IF(H$7=0,0,H$7/TEL!H$5*1000)</f>
        <v>2.8268711138531137</v>
      </c>
      <c r="I82" s="274">
        <f>IF(I$7=0,0,I$7/TEL!I$5*1000)</f>
        <v>2.7897929091804485</v>
      </c>
      <c r="J82" s="274">
        <f>IF(J$7=0,0,J$7/TEL!J$5*1000)</f>
        <v>2.770804642527263</v>
      </c>
      <c r="K82" s="274">
        <f>IF(K$7=0,0,K$7/TEL!K$5*1000)</f>
        <v>2.7721829517785466</v>
      </c>
      <c r="L82" s="274">
        <f>IF(L$7=0,0,L$7/TEL!L$5*1000)</f>
        <v>2.7750033374954648</v>
      </c>
      <c r="M82" s="274">
        <f>IF(M$7=0,0,M$7/TEL!M$5*1000)</f>
        <v>2.7308384999444257</v>
      </c>
      <c r="N82" s="274">
        <f>IF(N$7=0,0,N$7/TEL!N$5*1000)</f>
        <v>2.721659173853872</v>
      </c>
      <c r="O82" s="274">
        <f>IF(O$7=0,0,O$7/TEL!O$5*1000)</f>
        <v>2.5507294590220888</v>
      </c>
      <c r="P82" s="274">
        <f>IF(P$7=0,0,P$7/TEL!P$5*1000)</f>
        <v>2.4296083207015622</v>
      </c>
      <c r="Q82" s="274">
        <f>IF(Q$7=0,0,Q$7/TEL!Q$5*1000)</f>
        <v>2.3830627176153816</v>
      </c>
    </row>
    <row r="83" spans="1:17" x14ac:dyDescent="0.25">
      <c r="A83" s="76" t="s">
        <v>81</v>
      </c>
      <c r="B83" s="274">
        <f>IF(B$8=0,0,B$8/TEL!B$5*1000)</f>
        <v>2.1449583506604473</v>
      </c>
      <c r="C83" s="274">
        <f>IF(C$8=0,0,C$8/TEL!C$5*1000)</f>
        <v>2.1579495973380571</v>
      </c>
      <c r="D83" s="274">
        <f>IF(D$8=0,0,D$8/TEL!D$5*1000)</f>
        <v>2.1290274001904481</v>
      </c>
      <c r="E83" s="274">
        <f>IF(E$8=0,0,E$8/TEL!E$5*1000)</f>
        <v>2.0947706418300864</v>
      </c>
      <c r="F83" s="274">
        <f>IF(F$8=0,0,F$8/TEL!F$5*1000)</f>
        <v>2.051090874904947</v>
      </c>
      <c r="G83" s="274">
        <f>IF(G$8=0,0,G$8/TEL!G$5*1000)</f>
        <v>2.0471877740126665</v>
      </c>
      <c r="H83" s="274">
        <f>IF(H$8=0,0,H$8/TEL!H$5*1000)</f>
        <v>2.0318136130819253</v>
      </c>
      <c r="I83" s="274">
        <f>IF(I$8=0,0,I$8/TEL!I$5*1000)</f>
        <v>2.0051636534734469</v>
      </c>
      <c r="J83" s="274">
        <f>IF(J$8=0,0,J$8/TEL!J$5*1000)</f>
        <v>1.9915158368164705</v>
      </c>
      <c r="K83" s="274">
        <f>IF(K$8=0,0,K$8/TEL!K$5*1000)</f>
        <v>1.9925064965908299</v>
      </c>
      <c r="L83" s="274">
        <f>IF(L$8=0,0,L$8/TEL!L$5*1000)</f>
        <v>1.9945336488248655</v>
      </c>
      <c r="M83" s="274">
        <f>IF(M$8=0,0,M$8/TEL!M$5*1000)</f>
        <v>1.962790171835056</v>
      </c>
      <c r="N83" s="274">
        <f>IF(N$8=0,0,N$8/TEL!N$5*1000)</f>
        <v>1.9561925312074702</v>
      </c>
      <c r="O83" s="274">
        <f>IF(O$8=0,0,O$8/TEL!O$5*1000)</f>
        <v>1.8333367986721261</v>
      </c>
      <c r="P83" s="274">
        <f>IF(P$8=0,0,P$8/TEL!P$5*1000)</f>
        <v>1.7462809805042478</v>
      </c>
      <c r="Q83" s="274">
        <f>IF(Q$8=0,0,Q$8/TEL!Q$5*1000)</f>
        <v>1.7128263282860554</v>
      </c>
    </row>
    <row r="84" spans="1:17" x14ac:dyDescent="0.25">
      <c r="A84" s="76" t="s">
        <v>80</v>
      </c>
      <c r="B84" s="274">
        <f>IF(B$9=0,0,B$9/TEL!B$5*1000)</f>
        <v>4.1966576425965272</v>
      </c>
      <c r="C84" s="274">
        <f>IF(C$9=0,0,C$9/TEL!C$5*1000)</f>
        <v>4.2220752991396777</v>
      </c>
      <c r="D84" s="274">
        <f>IF(D$9=0,0,D$9/TEL!D$5*1000)</f>
        <v>4.1654883916769636</v>
      </c>
      <c r="E84" s="274">
        <f>IF(E$9=0,0,E$9/TEL!E$5*1000)</f>
        <v>4.0984642992327789</v>
      </c>
      <c r="F84" s="274">
        <f>IF(F$9=0,0,F$9/TEL!F$5*1000)</f>
        <v>4.0130038856835926</v>
      </c>
      <c r="G84" s="274">
        <f>IF(G$9=0,0,G$9/TEL!G$5*1000)</f>
        <v>4.005367383937827</v>
      </c>
      <c r="H84" s="274">
        <f>IF(H$9=0,0,H$9/TEL!H$5*1000)</f>
        <v>3.9752875038559421</v>
      </c>
      <c r="I84" s="274">
        <f>IF(I$9=0,0,I$9/TEL!I$5*1000)</f>
        <v>3.9231462785350066</v>
      </c>
      <c r="J84" s="274">
        <f>IF(J$9=0,0,J$9/TEL!J$5*1000)</f>
        <v>3.8964440285539643</v>
      </c>
      <c r="K84" s="274">
        <f>IF(K$9=0,0,K$9/TEL!K$5*1000)</f>
        <v>3.8983822759385811</v>
      </c>
      <c r="L84" s="274">
        <f>IF(L$9=0,0,L$9/TEL!L$5*1000)</f>
        <v>3.9023484433529982</v>
      </c>
      <c r="M84" s="274">
        <f>IF(M$9=0,0,M$9/TEL!M$5*1000)</f>
        <v>3.8402416405468496</v>
      </c>
      <c r="N84" s="274">
        <f>IF(N$9=0,0,N$9/TEL!N$5*1000)</f>
        <v>3.8273332132320075</v>
      </c>
      <c r="O84" s="274">
        <f>IF(O$9=0,0,O$9/TEL!O$5*1000)</f>
        <v>3.586963301749813</v>
      </c>
      <c r="P84" s="274">
        <f>IF(P$9=0,0,P$9/TEL!P$5*1000)</f>
        <v>3.4166367009865724</v>
      </c>
      <c r="Q84" s="274">
        <f>IF(Q$9=0,0,Q$9/TEL!Q$5*1000)</f>
        <v>3.3511819466466308</v>
      </c>
    </row>
    <row r="85" spans="1:17" x14ac:dyDescent="0.25">
      <c r="A85" s="129" t="s">
        <v>79</v>
      </c>
      <c r="B85" s="273">
        <f>IF(B$10=0,0,B$10/TEL!B$5*1000)</f>
        <v>7.0876884630519115</v>
      </c>
      <c r="C85" s="273">
        <f>IF(C$10=0,0,C$10/TEL!C$5*1000)</f>
        <v>7.1306160607692313</v>
      </c>
      <c r="D85" s="273">
        <f>IF(D$10=0,0,D$10/TEL!D$5*1000)</f>
        <v>7.0350470614988714</v>
      </c>
      <c r="E85" s="273">
        <f>IF(E$10=0,0,E$10/TEL!E$5*1000)</f>
        <v>6.9218508164820243</v>
      </c>
      <c r="F85" s="273">
        <f>IF(F$10=0,0,F$10/TEL!F$5*1000)</f>
        <v>6.7775176735989549</v>
      </c>
      <c r="G85" s="273">
        <f>IF(G$10=0,0,G$10/TEL!G$5*1000)</f>
        <v>6.7646204706505513</v>
      </c>
      <c r="H85" s="273">
        <f>IF(H$10=0,0,H$10/TEL!H$5*1000)</f>
        <v>6.7138188954011433</v>
      </c>
      <c r="I85" s="273">
        <f>IF(I$10=0,0,I$10/TEL!I$5*1000)</f>
        <v>6.6257581593035644</v>
      </c>
      <c r="J85" s="273">
        <f>IF(J$10=0,0,J$10/TEL!J$5*1000)</f>
        <v>6.5806610260022493</v>
      </c>
      <c r="K85" s="273">
        <f>IF(K$10=0,0,K$10/TEL!K$5*1000)</f>
        <v>6.5839345104740481</v>
      </c>
      <c r="L85" s="273">
        <f>IF(L$10=0,0,L$10/TEL!L$5*1000)</f>
        <v>6.5906329265517281</v>
      </c>
      <c r="M85" s="273">
        <f>IF(M$10=0,0,M$10/TEL!M$5*1000)</f>
        <v>6.4857414373680111</v>
      </c>
      <c r="N85" s="273">
        <f>IF(N$10=0,0,N$10/TEL!N$5*1000)</f>
        <v>6.4639405379029462</v>
      </c>
      <c r="O85" s="273">
        <f>IF(O$10=0,0,O$10/TEL!O$5*1000)</f>
        <v>6.057982465177461</v>
      </c>
      <c r="P85" s="273">
        <f>IF(P$10=0,0,P$10/TEL!P$5*1000)</f>
        <v>5.7703197616662116</v>
      </c>
      <c r="Q85" s="273">
        <f>IF(Q$10=0,0,Q$10/TEL!Q$5*1000)</f>
        <v>5.6597739543365311</v>
      </c>
    </row>
    <row r="86" spans="1:17" x14ac:dyDescent="0.25">
      <c r="A86" s="127" t="s">
        <v>306</v>
      </c>
      <c r="B86" s="296">
        <f>IF(B$15=0,0,B$15/TEL!B$5*1000)</f>
        <v>2.8260340699070667</v>
      </c>
      <c r="C86" s="296">
        <f>IF(C$15=0,0,C$15/TEL!C$5*1000)</f>
        <v>2.8431503489761631</v>
      </c>
      <c r="D86" s="296">
        <f>IF(D$15=0,0,D$15/TEL!D$5*1000)</f>
        <v>2.8050446605880666</v>
      </c>
      <c r="E86" s="296">
        <f>IF(E$15=0,0,E$15/TEL!E$5*1000)</f>
        <v>2.7599105598624529</v>
      </c>
      <c r="F86" s="296">
        <f>IF(F$15=0,0,F$15/TEL!F$5*1000)</f>
        <v>2.7023614193590784</v>
      </c>
      <c r="G86" s="296">
        <f>IF(G$15=0,0,G$15/TEL!G$5*1000)</f>
        <v>2.697218990324747</v>
      </c>
      <c r="H86" s="296">
        <f>IF(H$15=0,0,H$15/TEL!H$5*1000)</f>
        <v>2.6769631645773</v>
      </c>
      <c r="I86" s="296">
        <f>IF(I$15=0,0,I$15/TEL!I$5*1000)</f>
        <v>2.6418512036424788</v>
      </c>
      <c r="J86" s="296">
        <f>IF(J$15=0,0,J$15/TEL!J$5*1000)</f>
        <v>2.623869877878934</v>
      </c>
      <c r="K86" s="296">
        <f>IF(K$15=0,0,K$15/TEL!K$5*1000)</f>
        <v>2.6251750958908202</v>
      </c>
      <c r="L86" s="296">
        <f>IF(L$15=0,0,L$15/TEL!L$5*1000)</f>
        <v>2.6278459175767086</v>
      </c>
      <c r="M86" s="296">
        <f>IF(M$15=0,0,M$15/TEL!M$5*1000)</f>
        <v>2.5860231253332651</v>
      </c>
      <c r="N86" s="296">
        <f>IF(N$15=0,0,N$15/TEL!N$5*1000)</f>
        <v>2.5773305755740497</v>
      </c>
      <c r="O86" s="296">
        <f>IF(O$15=0,0,O$15/TEL!O$5*1000)</f>
        <v>2.4154652014881752</v>
      </c>
      <c r="P86" s="296">
        <f>IF(P$15=0,0,P$15/TEL!P$5*1000)</f>
        <v>2.3007670731770564</v>
      </c>
      <c r="Q86" s="296">
        <f>IF(Q$15=0,0,Q$15/TEL!Q$5*1000)</f>
        <v>2.2566897665308021</v>
      </c>
    </row>
    <row r="87" spans="1:17" x14ac:dyDescent="0.25">
      <c r="A87" s="127" t="s">
        <v>305</v>
      </c>
      <c r="B87" s="296">
        <f>IF(B$26=0,0,B$26/TEL!B$5*1000)</f>
        <v>24.021289594210071</v>
      </c>
      <c r="C87" s="296">
        <f>IF(C$26=0,0,C$26/TEL!C$5*1000)</f>
        <v>24.166777966297389</v>
      </c>
      <c r="D87" s="296">
        <f>IF(D$26=0,0,D$26/TEL!D$5*1000)</f>
        <v>23.842879614998566</v>
      </c>
      <c r="E87" s="296">
        <f>IF(E$26=0,0,E$26/TEL!E$5*1000)</f>
        <v>23.459239758830854</v>
      </c>
      <c r="F87" s="296">
        <f>IF(F$26=0,0,F$26/TEL!F$5*1000)</f>
        <v>22.970072064552173</v>
      </c>
      <c r="G87" s="296">
        <f>IF(G$26=0,0,G$26/TEL!G$5*1000)</f>
        <v>22.926361417760351</v>
      </c>
      <c r="H87" s="296">
        <f>IF(H$26=0,0,H$26/TEL!H$5*1000)</f>
        <v>22.754186898907051</v>
      </c>
      <c r="I87" s="296">
        <f>IF(I$26=0,0,I$26/TEL!I$5*1000)</f>
        <v>22.455735230961075</v>
      </c>
      <c r="J87" s="296">
        <f>IF(J$26=0,0,J$26/TEL!J$5*1000)</f>
        <v>22.302893961970941</v>
      </c>
      <c r="K87" s="296">
        <f>IF(K$26=0,0,K$26/TEL!K$5*1000)</f>
        <v>22.31398831507197</v>
      </c>
      <c r="L87" s="296">
        <f>IF(L$26=0,0,L$26/TEL!L$5*1000)</f>
        <v>22.336690299402026</v>
      </c>
      <c r="M87" s="296">
        <f>IF(M$26=0,0,M$26/TEL!M$5*1000)</f>
        <v>21.981196565332755</v>
      </c>
      <c r="N87" s="296">
        <f>IF(N$26=0,0,N$26/TEL!N$5*1000)</f>
        <v>21.907309892379423</v>
      </c>
      <c r="O87" s="296">
        <f>IF(O$26=0,0,O$26/TEL!O$5*1000)</f>
        <v>20.531454212649493</v>
      </c>
      <c r="P87" s="296">
        <f>IF(P$26=0,0,P$26/TEL!P$5*1000)</f>
        <v>19.556520122004979</v>
      </c>
      <c r="Q87" s="296">
        <f>IF(Q$26=0,0,Q$26/TEL!Q$5*1000)</f>
        <v>19.181863015511823</v>
      </c>
    </row>
    <row r="88" spans="1:17" x14ac:dyDescent="0.25">
      <c r="A88" s="127" t="s">
        <v>304</v>
      </c>
      <c r="B88" s="296">
        <f>IF(B$37=0,0,B$37/TEL!B$5*1000)</f>
        <v>5.4489790881739593</v>
      </c>
      <c r="C88" s="296">
        <f>IF(C$37=0,0,C$37/TEL!C$5*1000)</f>
        <v>4.4594644777676447</v>
      </c>
      <c r="D88" s="296">
        <f>IF(D$37=0,0,D$37/TEL!D$5*1000)</f>
        <v>5.7044111622903824</v>
      </c>
      <c r="E88" s="296">
        <f>IF(E$37=0,0,E$37/TEL!E$5*1000)</f>
        <v>6.7305317914273664</v>
      </c>
      <c r="F88" s="296">
        <f>IF(F$37=0,0,F$37/TEL!F$5*1000)</f>
        <v>8.9711530269496329</v>
      </c>
      <c r="G88" s="296">
        <f>IF(G$37=0,0,G$37/TEL!G$5*1000)</f>
        <v>8.5910304286971044</v>
      </c>
      <c r="H88" s="296">
        <f>IF(H$37=0,0,H$37/TEL!H$5*1000)</f>
        <v>9.461126318809475</v>
      </c>
      <c r="I88" s="296">
        <f>IF(I$37=0,0,I$37/TEL!I$5*1000)</f>
        <v>11.567562082946864</v>
      </c>
      <c r="J88" s="296">
        <f>IF(J$37=0,0,J$37/TEL!J$5*1000)</f>
        <v>12.201774354776065</v>
      </c>
      <c r="K88" s="296">
        <f>IF(K$37=0,0,K$37/TEL!K$5*1000)</f>
        <v>11.243941531859756</v>
      </c>
      <c r="L88" s="296">
        <f>IF(L$37=0,0,L$37/TEL!L$5*1000)</f>
        <v>11.378497179796593</v>
      </c>
      <c r="M88" s="296">
        <f>IF(M$37=0,0,M$37/TEL!M$5*1000)</f>
        <v>13.095993977280358</v>
      </c>
      <c r="N88" s="296">
        <f>IF(N$37=0,0,N$37/TEL!N$5*1000)</f>
        <v>12.64751517598188</v>
      </c>
      <c r="O88" s="296">
        <f>IF(O$37=0,0,O$37/TEL!O$5*1000)</f>
        <v>11.497800974576819</v>
      </c>
      <c r="P88" s="296">
        <f>IF(P$37=0,0,P$37/TEL!P$5*1000)</f>
        <v>10.135324338870586</v>
      </c>
      <c r="Q88" s="296">
        <f>IF(Q$37=0,0,Q$37/TEL!Q$5*1000)</f>
        <v>12.092912683087087</v>
      </c>
    </row>
    <row r="89" spans="1:17" x14ac:dyDescent="0.25">
      <c r="A89" s="127" t="s">
        <v>303</v>
      </c>
      <c r="B89" s="296">
        <f>IF(B$38=0,0,B$38/TEL!B$5*1000)</f>
        <v>39.919671321630076</v>
      </c>
      <c r="C89" s="296">
        <f>IF(C$38=0,0,C$38/TEL!C$5*1000)</f>
        <v>41.508967099376058</v>
      </c>
      <c r="D89" s="296">
        <f>IF(D$38=0,0,D$38/TEL!D$5*1000)</f>
        <v>39.233228576432545</v>
      </c>
      <c r="E89" s="296">
        <f>IF(E$38=0,0,E$38/TEL!E$5*1000)</f>
        <v>37.128728135249872</v>
      </c>
      <c r="F89" s="296">
        <f>IF(F$38=0,0,F$38/TEL!F$5*1000)</f>
        <v>33.216789785289308</v>
      </c>
      <c r="G89" s="296">
        <f>IF(G$38=0,0,G$38/TEL!G$5*1000)</f>
        <v>33.632024369866464</v>
      </c>
      <c r="H89" s="296">
        <f>IF(H$38=0,0,H$38/TEL!H$5*1000)</f>
        <v>32.147777885318099</v>
      </c>
      <c r="I89" s="296">
        <f>IF(I$38=0,0,I$38/TEL!I$5*1000)</f>
        <v>28.786627852286905</v>
      </c>
      <c r="J89" s="296">
        <f>IF(J$38=0,0,J$38/TEL!J$5*1000)</f>
        <v>27.651147170418064</v>
      </c>
      <c r="K89" s="296">
        <f>IF(K$38=0,0,K$38/TEL!K$5*1000)</f>
        <v>28.935173656183188</v>
      </c>
      <c r="L89" s="296">
        <f>IF(L$38=0,0,L$38/TEL!L$5*1000)</f>
        <v>28.802364192415759</v>
      </c>
      <c r="M89" s="296">
        <f>IF(M$38=0,0,M$38/TEL!M$5*1000)</f>
        <v>25.841927291494454</v>
      </c>
      <c r="N89" s="296">
        <f>IF(N$38=0,0,N$38/TEL!N$5*1000)</f>
        <v>26.288075910425786</v>
      </c>
      <c r="O89" s="296">
        <f>IF(O$38=0,0,O$38/TEL!O$5*1000)</f>
        <v>25.105461973502425</v>
      </c>
      <c r="P89" s="296">
        <f>IF(P$38=0,0,P$38/TEL!P$5*1000)</f>
        <v>24.989356188990172</v>
      </c>
      <c r="Q89" s="296">
        <f>IF(Q$38=0,0,Q$38/TEL!Q$5*1000)</f>
        <v>21.674941191238762</v>
      </c>
    </row>
    <row r="90" spans="1:17" x14ac:dyDescent="0.25">
      <c r="A90" s="72" t="s">
        <v>302</v>
      </c>
      <c r="B90" s="272">
        <f>IF(B$58=0,0,B$58/TEL!B$5*1000)</f>
        <v>1.731917421980417</v>
      </c>
      <c r="C90" s="272">
        <f>IF(C$58=0,0,C$58/TEL!C$5*1000)</f>
        <v>1.4174075724590145</v>
      </c>
      <c r="D90" s="272">
        <f>IF(D$58=0,0,D$58/TEL!D$5*1000)</f>
        <v>1.8131046044115164</v>
      </c>
      <c r="E90" s="272">
        <f>IF(E$58=0,0,E$58/TEL!E$5*1000)</f>
        <v>2.1392494043636487</v>
      </c>
      <c r="F90" s="272">
        <f>IF(F$58=0,0,F$58/TEL!F$5*1000)</f>
        <v>2.8514141770790351</v>
      </c>
      <c r="G90" s="272">
        <f>IF(G$58=0,0,G$58/TEL!G$5*1000)</f>
        <v>2.7305950401822119</v>
      </c>
      <c r="H90" s="272">
        <f>IF(H$58=0,0,H$58/TEL!H$5*1000)</f>
        <v>3.0071485388274364</v>
      </c>
      <c r="I90" s="272">
        <f>IF(I$58=0,0,I$58/TEL!I$5*1000)</f>
        <v>3.6766634588075631</v>
      </c>
      <c r="J90" s="272">
        <f>IF(J$58=0,0,J$58/TEL!J$5*1000)</f>
        <v>3.878243106121436</v>
      </c>
      <c r="K90" s="272">
        <f>IF(K$58=0,0,K$58/TEL!K$5*1000)</f>
        <v>3.5738030768040616</v>
      </c>
      <c r="L90" s="272">
        <f>IF(L$58=0,0,L$58/TEL!L$5*1000)</f>
        <v>3.6165705873994765</v>
      </c>
      <c r="M90" s="272">
        <f>IF(M$58=0,0,M$58/TEL!M$5*1000)</f>
        <v>4.1624641534462734</v>
      </c>
      <c r="N90" s="272">
        <f>IF(N$58=0,0,N$58/TEL!N$5*1000)</f>
        <v>4.0199185064931626</v>
      </c>
      <c r="O90" s="272">
        <f>IF(O$58=0,0,O$58/TEL!O$5*1000)</f>
        <v>3.6544904100570257</v>
      </c>
      <c r="P90" s="272">
        <f>IF(P$58=0,0,P$58/TEL!P$5*1000)</f>
        <v>3.2214373584235196</v>
      </c>
      <c r="Q90" s="272">
        <f>IF(Q$58=0,0,Q$58/TEL!Q$5*1000)</f>
        <v>3.8436422345208743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147.8631546637703</v>
      </c>
      <c r="C5" s="96">
        <v>144.47202682680751</v>
      </c>
      <c r="D5" s="96">
        <v>135.86123649661448</v>
      </c>
      <c r="E5" s="96">
        <v>126.46551253147916</v>
      </c>
      <c r="F5" s="96">
        <v>117.22941556101372</v>
      </c>
      <c r="G5" s="96">
        <v>104.23238355811407</v>
      </c>
      <c r="H5" s="96">
        <v>88.429394093539855</v>
      </c>
      <c r="I5" s="96">
        <v>81.254448249748251</v>
      </c>
      <c r="J5" s="96">
        <v>67.515797182866677</v>
      </c>
      <c r="K5" s="96">
        <v>51.659986739140891</v>
      </c>
      <c r="L5" s="96">
        <v>50.775323890503344</v>
      </c>
      <c r="M5" s="96">
        <v>42.73559209289386</v>
      </c>
      <c r="N5" s="96">
        <v>41.867394180027475</v>
      </c>
      <c r="O5" s="96">
        <v>49.401090333377915</v>
      </c>
      <c r="P5" s="96">
        <v>54.720314513395884</v>
      </c>
      <c r="Q5" s="96">
        <v>52.76778762869796</v>
      </c>
    </row>
    <row r="6" spans="1:17" x14ac:dyDescent="0.25">
      <c r="A6" s="132" t="s">
        <v>83</v>
      </c>
      <c r="B6" s="160">
        <v>6.4187712650591013</v>
      </c>
      <c r="C6" s="160">
        <v>6.3095462874108472</v>
      </c>
      <c r="D6" s="160">
        <v>5.8539617707963769</v>
      </c>
      <c r="E6" s="160">
        <v>5.3614425339836354</v>
      </c>
      <c r="F6" s="160">
        <v>4.8662517248952533</v>
      </c>
      <c r="G6" s="160">
        <v>4.3185049007120577</v>
      </c>
      <c r="H6" s="160">
        <v>3.6362487367665342</v>
      </c>
      <c r="I6" s="160">
        <v>3.2973878833390144</v>
      </c>
      <c r="J6" s="160">
        <v>2.7212110921229833</v>
      </c>
      <c r="K6" s="160">
        <v>2.0831814745169557</v>
      </c>
      <c r="L6" s="160">
        <v>2.049590683093002</v>
      </c>
      <c r="M6" s="160">
        <v>1.6976050888282723</v>
      </c>
      <c r="N6" s="160">
        <v>1.6575269410986633</v>
      </c>
      <c r="O6" s="160">
        <v>1.9521471253867757</v>
      </c>
      <c r="P6" s="160">
        <v>2.1751353449644841</v>
      </c>
      <c r="Q6" s="160">
        <v>2.0573386868796697</v>
      </c>
    </row>
    <row r="7" spans="1:17" x14ac:dyDescent="0.25">
      <c r="A7" s="76" t="s">
        <v>82</v>
      </c>
      <c r="B7" s="159">
        <v>1.3393685384576872</v>
      </c>
      <c r="C7" s="159">
        <v>1.3165771828173691</v>
      </c>
      <c r="D7" s="159">
        <v>1.2215129496543173</v>
      </c>
      <c r="E7" s="159">
        <v>1.118741758232823</v>
      </c>
      <c r="F7" s="159">
        <v>1.0154131050002673</v>
      </c>
      <c r="G7" s="159">
        <v>0.90111788663897985</v>
      </c>
      <c r="H7" s="159">
        <v>0.75875536842124269</v>
      </c>
      <c r="I7" s="159">
        <v>0.68804719901406219</v>
      </c>
      <c r="J7" s="159">
        <v>0.5678196609266537</v>
      </c>
      <c r="K7" s="159">
        <v>0.43468564490749373</v>
      </c>
      <c r="L7" s="159">
        <v>0.42767644527141291</v>
      </c>
      <c r="M7" s="159">
        <v>0.35422961074798792</v>
      </c>
      <c r="N7" s="159">
        <v>0.34586673132262113</v>
      </c>
      <c r="O7" s="159">
        <v>0.40734345160679081</v>
      </c>
      <c r="P7" s="159">
        <v>0.45387313671566304</v>
      </c>
      <c r="Q7" s="159">
        <v>0.4292931772095338</v>
      </c>
    </row>
    <row r="8" spans="1:17" x14ac:dyDescent="0.25">
      <c r="A8" s="76" t="s">
        <v>81</v>
      </c>
      <c r="B8" s="159">
        <v>5.1912579672301824</v>
      </c>
      <c r="C8" s="159">
        <v>5.1029209612795849</v>
      </c>
      <c r="D8" s="159">
        <v>4.7344615390696241</v>
      </c>
      <c r="E8" s="159">
        <v>4.336130720516187</v>
      </c>
      <c r="F8" s="159">
        <v>3.9356392359585812</v>
      </c>
      <c r="G8" s="159">
        <v>3.4926424461298566</v>
      </c>
      <c r="H8" s="159">
        <v>2.9408596203336042</v>
      </c>
      <c r="I8" s="159">
        <v>2.6668018556156343</v>
      </c>
      <c r="J8" s="159">
        <v>2.2008119902008234</v>
      </c>
      <c r="K8" s="159">
        <v>1.6847979122796937</v>
      </c>
      <c r="L8" s="159">
        <v>1.6576309582935931</v>
      </c>
      <c r="M8" s="159">
        <v>1.3729584025781802</v>
      </c>
      <c r="N8" s="159">
        <v>1.3405447216536512</v>
      </c>
      <c r="O8" s="159">
        <v>1.5788223165132969</v>
      </c>
      <c r="P8" s="159">
        <v>1.7591667038857912</v>
      </c>
      <c r="Q8" s="159">
        <v>1.6638972489474781</v>
      </c>
    </row>
    <row r="9" spans="1:17" x14ac:dyDescent="0.25">
      <c r="A9" s="76" t="s">
        <v>80</v>
      </c>
      <c r="B9" s="159">
        <v>7.140960305206776</v>
      </c>
      <c r="C9" s="159">
        <v>7.0194462026605269</v>
      </c>
      <c r="D9" s="159">
        <v>6.5126029433407409</v>
      </c>
      <c r="E9" s="159">
        <v>5.964669363159155</v>
      </c>
      <c r="F9" s="159">
        <v>5.4137636266590086</v>
      </c>
      <c r="G9" s="159">
        <v>4.8043886906666051</v>
      </c>
      <c r="H9" s="159">
        <v>4.0453704948884814</v>
      </c>
      <c r="I9" s="159">
        <v>3.6683837160501898</v>
      </c>
      <c r="J9" s="159">
        <v>3.0273800994776017</v>
      </c>
      <c r="K9" s="159">
        <v>2.3175644689265504</v>
      </c>
      <c r="L9" s="159">
        <v>2.2801943090823005</v>
      </c>
      <c r="M9" s="159">
        <v>1.8886060980595003</v>
      </c>
      <c r="N9" s="159">
        <v>1.8440186762267148</v>
      </c>
      <c r="O9" s="159">
        <v>2.1717871780530138</v>
      </c>
      <c r="P9" s="159">
        <v>2.4198642567925508</v>
      </c>
      <c r="Q9" s="159">
        <v>2.2888140565698558</v>
      </c>
    </row>
    <row r="10" spans="1:17" x14ac:dyDescent="0.25">
      <c r="A10" s="129" t="s">
        <v>79</v>
      </c>
      <c r="B10" s="158">
        <v>18.911598375271762</v>
      </c>
      <c r="C10" s="158">
        <v>18.589789289929186</v>
      </c>
      <c r="D10" s="158">
        <v>17.247502573606099</v>
      </c>
      <c r="E10" s="158">
        <v>15.796395248844284</v>
      </c>
      <c r="F10" s="158">
        <v>14.337416682092208</v>
      </c>
      <c r="G10" s="158">
        <v>12.723592552438042</v>
      </c>
      <c r="H10" s="158">
        <v>10.713464129288425</v>
      </c>
      <c r="I10" s="158">
        <v>9.7150798434972305</v>
      </c>
      <c r="J10" s="158">
        <v>8.017492623347227</v>
      </c>
      <c r="K10" s="158">
        <v>6.1376686848660196</v>
      </c>
      <c r="L10" s="158">
        <v>6.0387002794991869</v>
      </c>
      <c r="M10" s="158">
        <v>5.001646625811369</v>
      </c>
      <c r="N10" s="158">
        <v>4.8835645502569598</v>
      </c>
      <c r="O10" s="158">
        <v>5.7516027414346649</v>
      </c>
      <c r="P10" s="158">
        <v>6.4085919807967748</v>
      </c>
      <c r="Q10" s="158">
        <v>6.0615281899781248</v>
      </c>
    </row>
    <row r="11" spans="1:17" x14ac:dyDescent="0.25">
      <c r="A11" s="92" t="s">
        <v>125</v>
      </c>
      <c r="B11" s="91">
        <v>3.0901320420505791</v>
      </c>
      <c r="C11" s="91">
        <v>3.0375488311391012</v>
      </c>
      <c r="D11" s="91">
        <v>2.8182208235629451</v>
      </c>
      <c r="E11" s="91">
        <v>2.5811116616761276</v>
      </c>
      <c r="F11" s="91">
        <v>2.3427163484761224</v>
      </c>
      <c r="G11" s="91">
        <v>2.0790194597033849</v>
      </c>
      <c r="H11" s="91">
        <v>1.7505669341287466</v>
      </c>
      <c r="I11" s="91">
        <v>1.5874321630436545</v>
      </c>
      <c r="J11" s="91">
        <v>1.3100484877420309</v>
      </c>
      <c r="K11" s="91">
        <v>1.0028875555751313</v>
      </c>
      <c r="L11" s="91">
        <v>0.98671623919530671</v>
      </c>
      <c r="M11" s="91">
        <v>0.8172629406958718</v>
      </c>
      <c r="N11" s="91">
        <v>0.79796847398703807</v>
      </c>
      <c r="O11" s="91">
        <v>0.93980485265026192</v>
      </c>
      <c r="P11" s="91">
        <v>1.047156090739682</v>
      </c>
      <c r="Q11" s="91">
        <v>0.99044629184470434</v>
      </c>
    </row>
    <row r="12" spans="1:17" x14ac:dyDescent="0.25">
      <c r="A12" s="92" t="s">
        <v>26</v>
      </c>
      <c r="B12" s="91">
        <v>5.1423715177068461</v>
      </c>
      <c r="C12" s="91">
        <v>5.0548663876926225</v>
      </c>
      <c r="D12" s="91">
        <v>4.6898767743534533</v>
      </c>
      <c r="E12" s="91">
        <v>4.2952970657578957</v>
      </c>
      <c r="F12" s="91">
        <v>3.898577038305282</v>
      </c>
      <c r="G12" s="91">
        <v>3.4597519810973734</v>
      </c>
      <c r="H12" s="91">
        <v>2.9131653338442418</v>
      </c>
      <c r="I12" s="91">
        <v>2.6416883908010842</v>
      </c>
      <c r="J12" s="91">
        <v>2.1800867854530601</v>
      </c>
      <c r="K12" s="91">
        <v>1.6689320492045774</v>
      </c>
      <c r="L12" s="91">
        <v>1.6420209283774385</v>
      </c>
      <c r="M12" s="91">
        <v>1.3600291545868515</v>
      </c>
      <c r="N12" s="91">
        <v>1.3279207156260984</v>
      </c>
      <c r="O12" s="91">
        <v>1.5639544332430451</v>
      </c>
      <c r="P12" s="91">
        <v>1.7426005045530828</v>
      </c>
      <c r="Q12" s="91">
        <v>1.6482282089216964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10.679094815514336</v>
      </c>
      <c r="C14" s="157">
        <v>10.497374071097465</v>
      </c>
      <c r="D14" s="157">
        <v>9.7394049756897019</v>
      </c>
      <c r="E14" s="157">
        <v>8.9199865214102605</v>
      </c>
      <c r="F14" s="157">
        <v>8.0961232953108038</v>
      </c>
      <c r="G14" s="157">
        <v>7.1848211116372829</v>
      </c>
      <c r="H14" s="157">
        <v>6.0497318613154381</v>
      </c>
      <c r="I14" s="157">
        <v>5.4859592896524916</v>
      </c>
      <c r="J14" s="157">
        <v>4.5273573501521369</v>
      </c>
      <c r="K14" s="157">
        <v>3.4658490800863104</v>
      </c>
      <c r="L14" s="157">
        <v>3.4099631119264417</v>
      </c>
      <c r="M14" s="157">
        <v>2.8243545305286455</v>
      </c>
      <c r="N14" s="157">
        <v>2.7576753606438231</v>
      </c>
      <c r="O14" s="157">
        <v>3.2478434555413584</v>
      </c>
      <c r="P14" s="157">
        <v>3.6188353855040098</v>
      </c>
      <c r="Q14" s="157">
        <v>3.4228536892117236</v>
      </c>
    </row>
    <row r="15" spans="1:17" x14ac:dyDescent="0.25">
      <c r="A15" s="156" t="s">
        <v>306</v>
      </c>
      <c r="B15" s="206">
        <v>5.1019675211840578</v>
      </c>
      <c r="C15" s="206">
        <v>5.0237829388064963</v>
      </c>
      <c r="D15" s="206">
        <v>4.643202689756345</v>
      </c>
      <c r="E15" s="206">
        <v>4.3097385006085904</v>
      </c>
      <c r="F15" s="206">
        <v>3.8843574640261043</v>
      </c>
      <c r="G15" s="206">
        <v>3.4573834225163012</v>
      </c>
      <c r="H15" s="206">
        <v>2.8553827057424095</v>
      </c>
      <c r="I15" s="206">
        <v>2.5582880345074308</v>
      </c>
      <c r="J15" s="206">
        <v>2.1310599519005127</v>
      </c>
      <c r="K15" s="206">
        <v>1.6660856193135081</v>
      </c>
      <c r="L15" s="206">
        <v>1.6218805618943781</v>
      </c>
      <c r="M15" s="206">
        <v>1.3642480912893959</v>
      </c>
      <c r="N15" s="206">
        <v>1.3573456007028657</v>
      </c>
      <c r="O15" s="206">
        <v>1.6184499781066677</v>
      </c>
      <c r="P15" s="206">
        <v>1.805646124371056</v>
      </c>
      <c r="Q15" s="206">
        <v>1.7256764596505496</v>
      </c>
    </row>
    <row r="16" spans="1:17" x14ac:dyDescent="0.25">
      <c r="A16" s="88" t="s">
        <v>33</v>
      </c>
      <c r="B16" s="87">
        <v>2.6364199443404752</v>
      </c>
      <c r="C16" s="87">
        <v>2.546354567239089</v>
      </c>
      <c r="D16" s="87">
        <v>2.4383431870687686</v>
      </c>
      <c r="E16" s="87">
        <v>2.0145980814854387</v>
      </c>
      <c r="F16" s="87">
        <v>1.9233354147826742</v>
      </c>
      <c r="G16" s="87">
        <v>1.6670648056778214</v>
      </c>
      <c r="H16" s="87">
        <v>1.6051944785668188</v>
      </c>
      <c r="I16" s="87">
        <v>1.4923749760771219</v>
      </c>
      <c r="J16" s="87">
        <v>1.1341655843817531</v>
      </c>
      <c r="K16" s="87">
        <v>0.6812290307741955</v>
      </c>
      <c r="L16" s="87">
        <v>0.75822585265547959</v>
      </c>
      <c r="M16" s="87">
        <v>0.52099501456033293</v>
      </c>
      <c r="N16" s="87">
        <v>0.442306485367226</v>
      </c>
      <c r="O16" s="87">
        <v>0.39858754771265026</v>
      </c>
      <c r="P16" s="87">
        <v>0.42266383173881067</v>
      </c>
      <c r="Q16" s="87">
        <v>0.38548790816718798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6.3934172090047142E-17</v>
      </c>
      <c r="F19" s="87">
        <v>6.2401459356345236E-17</v>
      </c>
      <c r="G19" s="87">
        <v>5.2585022062908348E-17</v>
      </c>
      <c r="H19" s="87">
        <v>4.5082814761015922E-17</v>
      </c>
      <c r="I19" s="87">
        <v>4.8959039953714541E-2</v>
      </c>
      <c r="J19" s="87">
        <v>5.5207898756444197E-2</v>
      </c>
      <c r="K19" s="87">
        <v>0.1074366005208451</v>
      </c>
      <c r="L19" s="87">
        <v>3.8692338495034222E-2</v>
      </c>
      <c r="M19" s="87">
        <v>4.6021573936414054E-2</v>
      </c>
      <c r="N19" s="87">
        <v>4.2027211132081209E-2</v>
      </c>
      <c r="O19" s="87">
        <v>7.9082780305552908E-2</v>
      </c>
      <c r="P19" s="87">
        <v>0.12464639816320898</v>
      </c>
      <c r="Q19" s="87">
        <v>5.7956382157877274E-2</v>
      </c>
    </row>
    <row r="20" spans="1:17" x14ac:dyDescent="0.25">
      <c r="A20" s="88" t="s">
        <v>29</v>
      </c>
      <c r="B20" s="87">
        <v>1.5086505699783122E-2</v>
      </c>
      <c r="C20" s="87">
        <v>2.9519025598266323E-2</v>
      </c>
      <c r="D20" s="87">
        <v>1.7625411532058995E-2</v>
      </c>
      <c r="E20" s="87">
        <v>1.854662990430889E-2</v>
      </c>
      <c r="F20" s="87">
        <v>2.3313470483991003E-2</v>
      </c>
      <c r="G20" s="87">
        <v>2.421959610263125E-2</v>
      </c>
      <c r="H20" s="87">
        <v>3.2577129812799255E-2</v>
      </c>
      <c r="I20" s="87">
        <v>3.5005648467890185E-2</v>
      </c>
      <c r="J20" s="87">
        <v>3.4734050807381643E-2</v>
      </c>
      <c r="K20" s="87">
        <v>3.4666851386224912E-2</v>
      </c>
      <c r="L20" s="87">
        <v>6.6875728653954414E-2</v>
      </c>
      <c r="M20" s="87">
        <v>6.6891836348186351E-2</v>
      </c>
      <c r="N20" s="87">
        <v>3.3437828348828573E-2</v>
      </c>
      <c r="O20" s="87">
        <v>3.5612271910569919E-2</v>
      </c>
      <c r="P20" s="87">
        <v>3.760203122842129E-2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2.2393742327211769E-16</v>
      </c>
      <c r="F22" s="87">
        <v>2.2556223934381648E-16</v>
      </c>
      <c r="G22" s="87">
        <v>2.3596856319726038E-16</v>
      </c>
      <c r="H22" s="87">
        <v>2.439215910082118E-16</v>
      </c>
      <c r="I22" s="87">
        <v>0.33461554609669653</v>
      </c>
      <c r="J22" s="87">
        <v>0.3445911806917531</v>
      </c>
      <c r="K22" s="87">
        <v>0.39721212856072979</v>
      </c>
      <c r="L22" s="87">
        <v>0.25324206971893742</v>
      </c>
      <c r="M22" s="87">
        <v>0.28376631556959175</v>
      </c>
      <c r="N22" s="87">
        <v>0.252582225951127</v>
      </c>
      <c r="O22" s="87">
        <v>0.52383800132984304</v>
      </c>
      <c r="P22" s="87">
        <v>0.58275074906098934</v>
      </c>
      <c r="Q22" s="87">
        <v>0.553211302732463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3.4582212865139077E-3</v>
      </c>
      <c r="G24" s="87">
        <v>8.2548642215983894E-4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3.30233258594836E-3</v>
      </c>
      <c r="O24" s="87">
        <v>4.3962629348501025E-3</v>
      </c>
      <c r="P24" s="87">
        <v>4.6418292792496331E-3</v>
      </c>
      <c r="Q24" s="87">
        <v>5.5724811100962566E-3</v>
      </c>
    </row>
    <row r="25" spans="1:17" x14ac:dyDescent="0.25">
      <c r="A25" s="88" t="s">
        <v>22</v>
      </c>
      <c r="B25" s="87">
        <v>2.4504610711437991</v>
      </c>
      <c r="C25" s="87">
        <v>2.447909345969141</v>
      </c>
      <c r="D25" s="87">
        <v>2.1872340911555175</v>
      </c>
      <c r="E25" s="87">
        <v>2.2765937892188424</v>
      </c>
      <c r="F25" s="87">
        <v>1.9342503574729251</v>
      </c>
      <c r="G25" s="87">
        <v>1.7652735343136885</v>
      </c>
      <c r="H25" s="87">
        <v>1.2176110973627912</v>
      </c>
      <c r="I25" s="87">
        <v>0.64733282391200742</v>
      </c>
      <c r="J25" s="87">
        <v>0.56236123726318055</v>
      </c>
      <c r="K25" s="87">
        <v>0.44554100807151281</v>
      </c>
      <c r="L25" s="87">
        <v>0.50484457237097258</v>
      </c>
      <c r="M25" s="87">
        <v>0.44657335087487077</v>
      </c>
      <c r="N25" s="87">
        <v>0.58368951731765473</v>
      </c>
      <c r="O25" s="87">
        <v>0.57693311391320157</v>
      </c>
      <c r="P25" s="87">
        <v>0.633341284900376</v>
      </c>
      <c r="Q25" s="87">
        <v>0.723448385482925</v>
      </c>
    </row>
    <row r="26" spans="1:17" x14ac:dyDescent="0.25">
      <c r="A26" s="156" t="s">
        <v>305</v>
      </c>
      <c r="B26" s="204">
        <v>38.362871168903204</v>
      </c>
      <c r="C26" s="204">
        <v>37.774983251410376</v>
      </c>
      <c r="D26" s="204">
        <v>34.913312532590979</v>
      </c>
      <c r="E26" s="204">
        <v>32.405918341114592</v>
      </c>
      <c r="F26" s="204">
        <v>29.207380162196287</v>
      </c>
      <c r="G26" s="204">
        <v>25.996863811612961</v>
      </c>
      <c r="H26" s="204">
        <v>21.470281498947735</v>
      </c>
      <c r="I26" s="204">
        <v>19.236358105623179</v>
      </c>
      <c r="J26" s="204">
        <v>16.023931561405774</v>
      </c>
      <c r="K26" s="204">
        <v>12.527682252915032</v>
      </c>
      <c r="L26" s="204">
        <v>12.195294225013498</v>
      </c>
      <c r="M26" s="204">
        <v>10.258096224887572</v>
      </c>
      <c r="N26" s="204">
        <v>10.20619480528501</v>
      </c>
      <c r="O26" s="204">
        <v>12.169498873840519</v>
      </c>
      <c r="P26" s="204">
        <v>13.577069896713134</v>
      </c>
      <c r="Q26" s="204">
        <v>12.97575953314163</v>
      </c>
    </row>
    <row r="27" spans="1:17" x14ac:dyDescent="0.25">
      <c r="A27" s="88" t="s">
        <v>33</v>
      </c>
      <c r="B27" s="87">
        <v>19.823849966098575</v>
      </c>
      <c r="C27" s="87">
        <v>19.146627611355452</v>
      </c>
      <c r="D27" s="87">
        <v>18.334465118151702</v>
      </c>
      <c r="E27" s="87">
        <v>15.148227881938586</v>
      </c>
      <c r="F27" s="87">
        <v>14.462002830385112</v>
      </c>
      <c r="G27" s="87">
        <v>12.535044981154391</v>
      </c>
      <c r="H27" s="87">
        <v>12.069827713838967</v>
      </c>
      <c r="I27" s="87">
        <v>11.221511839349128</v>
      </c>
      <c r="J27" s="87">
        <v>8.5280527594858739</v>
      </c>
      <c r="K27" s="87">
        <v>5.1223182890905852</v>
      </c>
      <c r="L27" s="87">
        <v>5.7012751613133181</v>
      </c>
      <c r="M27" s="87">
        <v>3.9174817440978873</v>
      </c>
      <c r="N27" s="87">
        <v>3.3258045342035643</v>
      </c>
      <c r="O27" s="87">
        <v>2.9970717529931976</v>
      </c>
      <c r="P27" s="87">
        <v>3.1781068886514414</v>
      </c>
      <c r="Q27" s="87">
        <v>2.8985725402571245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0</v>
      </c>
      <c r="C30" s="87">
        <v>0</v>
      </c>
      <c r="D30" s="87">
        <v>0</v>
      </c>
      <c r="E30" s="87">
        <v>4.8073579398477769E-16</v>
      </c>
      <c r="F30" s="87">
        <v>4.6921097323713442E-16</v>
      </c>
      <c r="G30" s="87">
        <v>3.9539891589609927E-16</v>
      </c>
      <c r="H30" s="87">
        <v>3.3898808791456195E-16</v>
      </c>
      <c r="I30" s="87">
        <v>0.36813431965196891</v>
      </c>
      <c r="J30" s="87">
        <v>0.4151209310340323</v>
      </c>
      <c r="K30" s="87">
        <v>0.80784059237789274</v>
      </c>
      <c r="L30" s="87">
        <v>0.29093662214535349</v>
      </c>
      <c r="M30" s="87">
        <v>0.34604683479111331</v>
      </c>
      <c r="N30" s="87">
        <v>0.31601229908930295</v>
      </c>
      <c r="O30" s="87">
        <v>0.59464167498983056</v>
      </c>
      <c r="P30" s="87">
        <v>0.93724503234259049</v>
      </c>
      <c r="Q30" s="87">
        <v>0.43578741199480797</v>
      </c>
    </row>
    <row r="31" spans="1:17" x14ac:dyDescent="0.25">
      <c r="A31" s="88" t="s">
        <v>29</v>
      </c>
      <c r="B31" s="87">
        <v>0.11343891785798464</v>
      </c>
      <c r="C31" s="87">
        <v>0.22196036555619489</v>
      </c>
      <c r="D31" s="87">
        <v>0.13252953671221282</v>
      </c>
      <c r="E31" s="87">
        <v>0.13945639024201495</v>
      </c>
      <c r="F31" s="87">
        <v>0.17529936460077847</v>
      </c>
      <c r="G31" s="87">
        <v>0.18211273223324648</v>
      </c>
      <c r="H31" s="87">
        <v>0.24495495686162519</v>
      </c>
      <c r="I31" s="87">
        <v>0.26321554905663586</v>
      </c>
      <c r="J31" s="87">
        <v>0.26117334357088895</v>
      </c>
      <c r="K31" s="87">
        <v>0.26066805561565259</v>
      </c>
      <c r="L31" s="87">
        <v>0.50285403660954187</v>
      </c>
      <c r="M31" s="87">
        <v>0.50297515407963189</v>
      </c>
      <c r="N31" s="87">
        <v>0.25142674777676871</v>
      </c>
      <c r="O31" s="87">
        <v>0.26777689071216992</v>
      </c>
      <c r="P31" s="87">
        <v>0.28273835019832161</v>
      </c>
      <c r="Q31" s="87">
        <v>0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0</v>
      </c>
      <c r="C33" s="87">
        <v>0</v>
      </c>
      <c r="D33" s="87">
        <v>0</v>
      </c>
      <c r="E33" s="87">
        <v>1.6838371634499626E-15</v>
      </c>
      <c r="F33" s="87">
        <v>1.6960545304506202E-15</v>
      </c>
      <c r="G33" s="87">
        <v>1.7743020809640157E-15</v>
      </c>
      <c r="H33" s="87">
        <v>1.8341027323886695E-15</v>
      </c>
      <c r="I33" s="87">
        <v>2.5160515100732379</v>
      </c>
      <c r="J33" s="87">
        <v>2.591060608662989</v>
      </c>
      <c r="K33" s="87">
        <v>2.986729658985487</v>
      </c>
      <c r="L33" s="87">
        <v>1.904185562694318</v>
      </c>
      <c r="M33" s="87">
        <v>2.1337044113021228</v>
      </c>
      <c r="N33" s="87">
        <v>1.8992240451325122</v>
      </c>
      <c r="O33" s="87">
        <v>3.9388588176917034</v>
      </c>
      <c r="P33" s="87">
        <v>4.3818373631316705</v>
      </c>
      <c r="Q33" s="87">
        <v>4.1597234493921738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2.6003163904364194E-2</v>
      </c>
      <c r="G35" s="87">
        <v>6.207022905086481E-3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2.4831000790496324E-2</v>
      </c>
      <c r="O35" s="87">
        <v>3.305651552935366E-2</v>
      </c>
      <c r="P35" s="87">
        <v>3.4902985542050124E-2</v>
      </c>
      <c r="Q35" s="87">
        <v>4.1900771423993018E-2</v>
      </c>
    </row>
    <row r="36" spans="1:17" x14ac:dyDescent="0.25">
      <c r="A36" s="88" t="s">
        <v>22</v>
      </c>
      <c r="B36" s="87">
        <v>18.425582284946646</v>
      </c>
      <c r="C36" s="87">
        <v>18.406395274498731</v>
      </c>
      <c r="D36" s="87">
        <v>16.446317877727065</v>
      </c>
      <c r="E36" s="87">
        <v>17.11823406893399</v>
      </c>
      <c r="F36" s="87">
        <v>14.54407480330603</v>
      </c>
      <c r="G36" s="87">
        <v>13.273499075320235</v>
      </c>
      <c r="H36" s="87">
        <v>9.1554988282471399</v>
      </c>
      <c r="I36" s="87">
        <v>4.8674448874922094</v>
      </c>
      <c r="J36" s="87">
        <v>4.228523918651991</v>
      </c>
      <c r="K36" s="87">
        <v>3.350125656845413</v>
      </c>
      <c r="L36" s="87">
        <v>3.7960428422509667</v>
      </c>
      <c r="M36" s="87">
        <v>3.3578880806168163</v>
      </c>
      <c r="N36" s="87">
        <v>4.3888961782923657</v>
      </c>
      <c r="O36" s="87">
        <v>4.3380932219242636</v>
      </c>
      <c r="P36" s="87">
        <v>4.7622392768470583</v>
      </c>
      <c r="Q36" s="87">
        <v>5.439775360073531</v>
      </c>
    </row>
    <row r="37" spans="1:17" x14ac:dyDescent="0.25">
      <c r="A37" s="156" t="s">
        <v>304</v>
      </c>
      <c r="B37" s="204">
        <v>11.56592302194916</v>
      </c>
      <c r="C37" s="204">
        <v>9.2485077144586381</v>
      </c>
      <c r="D37" s="204">
        <v>11.125295945855253</v>
      </c>
      <c r="E37" s="204">
        <v>12.218747129950069</v>
      </c>
      <c r="F37" s="204">
        <v>15.096979081650684</v>
      </c>
      <c r="G37" s="204">
        <v>12.854438628414135</v>
      </c>
      <c r="H37" s="204">
        <v>12.010046223510662</v>
      </c>
      <c r="I37" s="204">
        <v>13.492554261822713</v>
      </c>
      <c r="J37" s="204">
        <v>11.825882999436679</v>
      </c>
      <c r="K37" s="204">
        <v>8.3383103922841268</v>
      </c>
      <c r="L37" s="204">
        <v>8.2935944951267242</v>
      </c>
      <c r="M37" s="204">
        <v>8.0340287351156814</v>
      </c>
      <c r="N37" s="204">
        <v>7.6012729763938376</v>
      </c>
      <c r="O37" s="204">
        <v>8.683947656367442</v>
      </c>
      <c r="P37" s="204">
        <v>8.9545122096601713</v>
      </c>
      <c r="Q37" s="204">
        <v>10.302805477254964</v>
      </c>
    </row>
    <row r="38" spans="1:17" x14ac:dyDescent="0.25">
      <c r="A38" s="156" t="s">
        <v>303</v>
      </c>
      <c r="B38" s="204">
        <v>50.925486520921069</v>
      </c>
      <c r="C38" s="204">
        <v>51.763575617052112</v>
      </c>
      <c r="D38" s="204">
        <v>46.815103478535747</v>
      </c>
      <c r="E38" s="204">
        <v>41.884812674917434</v>
      </c>
      <c r="F38" s="204">
        <v>35.68038835347437</v>
      </c>
      <c r="G38" s="204">
        <v>32.454871782622526</v>
      </c>
      <c r="H38" s="204">
        <v>26.982487327056518</v>
      </c>
      <c r="I38" s="204">
        <v>22.5426958809166</v>
      </c>
      <c r="J38" s="204">
        <v>18.029964490810499</v>
      </c>
      <c r="K38" s="204">
        <v>14.375722219092451</v>
      </c>
      <c r="L38" s="204">
        <v>14.12770491187416</v>
      </c>
      <c r="M38" s="204">
        <v>10.746309914411979</v>
      </c>
      <c r="N38" s="204">
        <v>10.721888786128471</v>
      </c>
      <c r="O38" s="204">
        <v>12.8863911102945</v>
      </c>
      <c r="P38" s="204">
        <v>14.917398730443567</v>
      </c>
      <c r="Q38" s="204">
        <v>12.674975183216572</v>
      </c>
    </row>
    <row r="39" spans="1:17" x14ac:dyDescent="0.25">
      <c r="A39" s="152" t="s">
        <v>310</v>
      </c>
      <c r="B39" s="264">
        <v>42.759413644528969</v>
      </c>
      <c r="C39" s="264">
        <v>44.129166588025711</v>
      </c>
      <c r="D39" s="264">
        <v>39.269467410686808</v>
      </c>
      <c r="E39" s="264">
        <v>34.521619257862646</v>
      </c>
      <c r="F39" s="264">
        <v>28.268160300552097</v>
      </c>
      <c r="G39" s="264">
        <v>25.968157711374751</v>
      </c>
      <c r="H39" s="264">
        <v>21.360486237067565</v>
      </c>
      <c r="I39" s="264">
        <v>16.986685363571425</v>
      </c>
      <c r="J39" s="264">
        <v>13.290379481945035</v>
      </c>
      <c r="K39" s="264">
        <v>10.842602750257265</v>
      </c>
      <c r="L39" s="264">
        <v>10.654797681787169</v>
      </c>
      <c r="M39" s="264">
        <v>7.6241286651334379</v>
      </c>
      <c r="N39" s="264">
        <v>7.6899846910387266</v>
      </c>
      <c r="O39" s="264">
        <v>9.3433504178267199</v>
      </c>
      <c r="P39" s="264">
        <v>11.103951098776697</v>
      </c>
      <c r="Q39" s="264">
        <v>8.6989827433428886</v>
      </c>
    </row>
    <row r="40" spans="1:17" x14ac:dyDescent="0.25">
      <c r="A40" s="154" t="s">
        <v>33</v>
      </c>
      <c r="B40" s="83">
        <v>27.253391979722224</v>
      </c>
      <c r="C40" s="83">
        <v>27.099491436497157</v>
      </c>
      <c r="D40" s="83">
        <v>20.326692682695651</v>
      </c>
      <c r="E40" s="83">
        <v>15.153292182962227</v>
      </c>
      <c r="F40" s="83">
        <v>8.3238925328662656</v>
      </c>
      <c r="G40" s="83">
        <v>5.6444413698895923</v>
      </c>
      <c r="H40" s="83">
        <v>1.2553789604999273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1.0040258296502995</v>
      </c>
      <c r="C41" s="208">
        <v>1.0039900993203592</v>
      </c>
      <c r="D41" s="208">
        <v>0.99947018697066503</v>
      </c>
      <c r="E41" s="208">
        <v>0.9998417700614084</v>
      </c>
      <c r="F41" s="208">
        <v>0.66664443089733483</v>
      </c>
      <c r="G41" s="208">
        <v>1.3384280443771777</v>
      </c>
      <c r="H41" s="208">
        <v>0.99782547492967144</v>
      </c>
      <c r="I41" s="208">
        <v>0.66925464982165284</v>
      </c>
      <c r="J41" s="208">
        <v>0.66467991373725888</v>
      </c>
      <c r="K41" s="208">
        <v>0.33206126955057214</v>
      </c>
      <c r="L41" s="208">
        <v>0.33463529414724047</v>
      </c>
      <c r="M41" s="208">
        <v>0.33471806064556825</v>
      </c>
      <c r="N41" s="208">
        <v>0.33463473745678901</v>
      </c>
      <c r="O41" s="208">
        <v>0.35639547978600467</v>
      </c>
      <c r="P41" s="208">
        <v>0.37630563472143125</v>
      </c>
      <c r="Q41" s="208">
        <v>0.3764532259920168</v>
      </c>
    </row>
    <row r="42" spans="1:17" x14ac:dyDescent="0.25">
      <c r="A42" s="154" t="s">
        <v>125</v>
      </c>
      <c r="B42" s="208">
        <v>3.1281454063386471</v>
      </c>
      <c r="C42" s="208">
        <v>3.1650950613027935</v>
      </c>
      <c r="D42" s="208">
        <v>3.2756412792719116</v>
      </c>
      <c r="E42" s="208">
        <v>3.4169242803682232</v>
      </c>
      <c r="F42" s="208">
        <v>3.5640323403026257</v>
      </c>
      <c r="G42" s="208">
        <v>2.8058908838145431</v>
      </c>
      <c r="H42" s="208">
        <v>2.3664061975527941</v>
      </c>
      <c r="I42" s="208">
        <v>1.4636111994106114</v>
      </c>
      <c r="J42" s="208">
        <v>1.2567466097645708</v>
      </c>
      <c r="K42" s="208">
        <v>1.9961849500726447</v>
      </c>
      <c r="L42" s="208">
        <v>0.99228981102535385</v>
      </c>
      <c r="M42" s="208">
        <v>0.71722772908910282</v>
      </c>
      <c r="N42" s="208">
        <v>0.75993353367053762</v>
      </c>
      <c r="O42" s="208">
        <v>0.82604361655799019</v>
      </c>
      <c r="P42" s="208">
        <v>1.578988452951587</v>
      </c>
      <c r="Q42" s="208">
        <v>0.35485538225536067</v>
      </c>
    </row>
    <row r="43" spans="1:17" x14ac:dyDescent="0.25">
      <c r="A43" s="154" t="s">
        <v>29</v>
      </c>
      <c r="B43" s="208">
        <v>0.14887174091490932</v>
      </c>
      <c r="C43" s="208">
        <v>0.30007847869390408</v>
      </c>
      <c r="D43" s="208">
        <v>0.13952032145297016</v>
      </c>
      <c r="E43" s="208">
        <v>0.13207565464841883</v>
      </c>
      <c r="F43" s="208">
        <v>9.3383628182714951E-2</v>
      </c>
      <c r="G43" s="208">
        <v>7.4757183302149394E-2</v>
      </c>
      <c r="H43" s="208">
        <v>1.7806736443203037E-2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11.224978687902892</v>
      </c>
      <c r="C44" s="208">
        <v>12.5605115122115</v>
      </c>
      <c r="D44" s="208">
        <v>14.528142940295607</v>
      </c>
      <c r="E44" s="208">
        <v>14.81948536982237</v>
      </c>
      <c r="F44" s="208">
        <v>15.620207368303154</v>
      </c>
      <c r="G44" s="208">
        <v>16.104640229991286</v>
      </c>
      <c r="H44" s="208">
        <v>16.72306886764197</v>
      </c>
      <c r="I44" s="208">
        <v>14.853819514339161</v>
      </c>
      <c r="J44" s="208">
        <v>11.368952958443206</v>
      </c>
      <c r="K44" s="208">
        <v>8.5143565306340481</v>
      </c>
      <c r="L44" s="208">
        <v>9.327872576614574</v>
      </c>
      <c r="M44" s="208">
        <v>6.5721828753987666</v>
      </c>
      <c r="N44" s="208">
        <v>6.5954164199114</v>
      </c>
      <c r="O44" s="208">
        <v>8.1609113214827254</v>
      </c>
      <c r="P44" s="208">
        <v>9.1486570111036798</v>
      </c>
      <c r="Q44" s="208">
        <v>7.9676741350955114</v>
      </c>
    </row>
    <row r="45" spans="1:17" x14ac:dyDescent="0.25">
      <c r="A45" s="152" t="s">
        <v>309</v>
      </c>
      <c r="B45" s="264">
        <v>5.9691390467234946</v>
      </c>
      <c r="C45" s="264">
        <v>5.87766558249937</v>
      </c>
      <c r="D45" s="264">
        <v>5.4323988465618234</v>
      </c>
      <c r="E45" s="264">
        <v>5.0422563958580398</v>
      </c>
      <c r="F45" s="264">
        <v>4.5445741694116144</v>
      </c>
      <c r="G45" s="264">
        <v>4.0450281780796251</v>
      </c>
      <c r="H45" s="264">
        <v>3.3407065669109577</v>
      </c>
      <c r="I45" s="264">
        <v>2.993115290549671</v>
      </c>
      <c r="J45" s="264">
        <v>2.4932720792479417</v>
      </c>
      <c r="K45" s="264">
        <v>1.9492669610567637</v>
      </c>
      <c r="L45" s="264">
        <v>1.8975484557531581</v>
      </c>
      <c r="M45" s="264">
        <v>1.596126693735523</v>
      </c>
      <c r="N45" s="264">
        <v>1.5880510002097172</v>
      </c>
      <c r="O45" s="264">
        <v>1.8935347822918409</v>
      </c>
      <c r="P45" s="264">
        <v>2.1125482945149834</v>
      </c>
      <c r="Q45" s="264">
        <v>2.0189863409638211</v>
      </c>
    </row>
    <row r="46" spans="1:17" x14ac:dyDescent="0.25">
      <c r="A46" s="150" t="s">
        <v>33</v>
      </c>
      <c r="B46" s="87">
        <v>3.0845271295790324</v>
      </c>
      <c r="C46" s="87">
        <v>2.9791535149918129</v>
      </c>
      <c r="D46" s="87">
        <v>2.8527836499959802</v>
      </c>
      <c r="E46" s="87">
        <v>2.3570154105681431</v>
      </c>
      <c r="F46" s="87">
        <v>2.2502410053878537</v>
      </c>
      <c r="G46" s="87">
        <v>1.9504125778285235</v>
      </c>
      <c r="H46" s="87">
        <v>1.8780262712010503</v>
      </c>
      <c r="I46" s="87">
        <v>1.7460310566594095</v>
      </c>
      <c r="J46" s="87">
        <v>1.3269375093183509</v>
      </c>
      <c r="K46" s="87">
        <v>0.79701620805538542</v>
      </c>
      <c r="L46" s="87">
        <v>0.88710003043505503</v>
      </c>
      <c r="M46" s="87">
        <v>0.60954752684090385</v>
      </c>
      <c r="N46" s="87">
        <v>0.5174844609382796</v>
      </c>
      <c r="O46" s="87">
        <v>0.46633470023289719</v>
      </c>
      <c r="P46" s="87">
        <v>0.49450318356483458</v>
      </c>
      <c r="Q46" s="87">
        <v>0.45100854035748589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7.4800939335276558E-17</v>
      </c>
      <c r="F49" s="87">
        <v>7.3007714390554211E-17</v>
      </c>
      <c r="G49" s="87">
        <v>6.1522796286965801E-17</v>
      </c>
      <c r="H49" s="87">
        <v>5.2745453358693436E-17</v>
      </c>
      <c r="I49" s="87">
        <v>5.7280513030390605E-2</v>
      </c>
      <c r="J49" s="87">
        <v>6.4591478245664816E-2</v>
      </c>
      <c r="K49" s="87">
        <v>0.12569739116398321</v>
      </c>
      <c r="L49" s="87">
        <v>4.5268800234571173E-2</v>
      </c>
      <c r="M49" s="87">
        <v>5.3843771610636852E-2</v>
      </c>
      <c r="N49" s="87">
        <v>4.9170494706555407E-2</v>
      </c>
      <c r="O49" s="87">
        <v>9.252432711209764E-2</v>
      </c>
      <c r="P49" s="87">
        <v>0.14583230473736544</v>
      </c>
      <c r="Q49" s="87">
        <v>6.7807116040818419E-2</v>
      </c>
    </row>
    <row r="50" spans="1:17" x14ac:dyDescent="0.25">
      <c r="A50" s="150" t="s">
        <v>29</v>
      </c>
      <c r="B50" s="87">
        <v>1.7650729816933941E-2</v>
      </c>
      <c r="C50" s="87">
        <v>3.4536317134168833E-2</v>
      </c>
      <c r="D50" s="87">
        <v>2.0621168549925867E-2</v>
      </c>
      <c r="E50" s="87">
        <v>2.1698964622426094E-2</v>
      </c>
      <c r="F50" s="87">
        <v>2.727601585129848E-2</v>
      </c>
      <c r="G50" s="87">
        <v>2.8336153884126788E-2</v>
      </c>
      <c r="H50" s="87">
        <v>3.8114201391589934E-2</v>
      </c>
      <c r="I50" s="87">
        <v>4.0955490652960128E-2</v>
      </c>
      <c r="J50" s="87">
        <v>4.0637730064793147E-2</v>
      </c>
      <c r="K50" s="87">
        <v>4.0559108888339475E-2</v>
      </c>
      <c r="L50" s="87">
        <v>7.8242466563911206E-2</v>
      </c>
      <c r="M50" s="87">
        <v>7.8261312051694745E-2</v>
      </c>
      <c r="N50" s="87">
        <v>3.9121191188670822E-2</v>
      </c>
      <c r="O50" s="87">
        <v>4.1665220705792184E-2</v>
      </c>
      <c r="P50" s="87">
        <v>4.3993175556240167E-2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</v>
      </c>
      <c r="C52" s="87">
        <v>0</v>
      </c>
      <c r="D52" s="87">
        <v>0</v>
      </c>
      <c r="E52" s="87">
        <v>2.619996328330255E-16</v>
      </c>
      <c r="F52" s="87">
        <v>2.6390061574149188E-16</v>
      </c>
      <c r="G52" s="87">
        <v>2.7607568227974888E-16</v>
      </c>
      <c r="H52" s="87">
        <v>2.8538047080474726E-16</v>
      </c>
      <c r="I52" s="87">
        <v>0.39148950156055695</v>
      </c>
      <c r="J52" s="87">
        <v>0.40316067542239648</v>
      </c>
      <c r="K52" s="87">
        <v>0.4647255037550187</v>
      </c>
      <c r="L52" s="87">
        <v>0.29628513320711319</v>
      </c>
      <c r="M52" s="87">
        <v>0.33199752593058596</v>
      </c>
      <c r="N52" s="87">
        <v>0.29551313707369581</v>
      </c>
      <c r="O52" s="87">
        <v>0.61287373055834005</v>
      </c>
      <c r="P52" s="87">
        <v>0.68179976377427554</v>
      </c>
      <c r="Q52" s="87">
        <v>0.64723955503792552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4.046008452196069E-3</v>
      </c>
      <c r="G54" s="87">
        <v>9.6579274850240842E-4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3.863623651503955E-3</v>
      </c>
      <c r="O54" s="87">
        <v>5.1434872203942978E-3</v>
      </c>
      <c r="P54" s="87">
        <v>5.4307920001346842E-3</v>
      </c>
      <c r="Q54" s="87">
        <v>6.5196249178954089E-3</v>
      </c>
    </row>
    <row r="55" spans="1:17" x14ac:dyDescent="0.25">
      <c r="A55" s="150" t="s">
        <v>22</v>
      </c>
      <c r="B55" s="87">
        <v>2.866961187327528</v>
      </c>
      <c r="C55" s="87">
        <v>2.8639757503733887</v>
      </c>
      <c r="D55" s="87">
        <v>2.5589940280159174</v>
      </c>
      <c r="E55" s="87">
        <v>2.6635420206674705</v>
      </c>
      <c r="F55" s="87">
        <v>2.2630111397202657</v>
      </c>
      <c r="G55" s="87">
        <v>2.0653136536184724</v>
      </c>
      <c r="H55" s="87">
        <v>1.4245660943183174</v>
      </c>
      <c r="I55" s="87">
        <v>0.75735872864635401</v>
      </c>
      <c r="J55" s="87">
        <v>0.65794468619673652</v>
      </c>
      <c r="K55" s="87">
        <v>0.52126874919403698</v>
      </c>
      <c r="L55" s="87">
        <v>0.5906520253125076</v>
      </c>
      <c r="M55" s="87">
        <v>0.52247655730170162</v>
      </c>
      <c r="N55" s="87">
        <v>0.68289809265101165</v>
      </c>
      <c r="O55" s="87">
        <v>0.67499331646231941</v>
      </c>
      <c r="P55" s="87">
        <v>0.74098907488213306</v>
      </c>
      <c r="Q55" s="87">
        <v>0.84641150460969572</v>
      </c>
    </row>
    <row r="56" spans="1:17" x14ac:dyDescent="0.25">
      <c r="A56" s="152" t="s">
        <v>308</v>
      </c>
      <c r="B56" s="264">
        <v>2.1969338296686121</v>
      </c>
      <c r="C56" s="264">
        <v>1.7567434465270328</v>
      </c>
      <c r="D56" s="264">
        <v>2.1132372212871111</v>
      </c>
      <c r="E56" s="264">
        <v>2.3209370211967477</v>
      </c>
      <c r="F56" s="264">
        <v>2.8676538835106529</v>
      </c>
      <c r="G56" s="264">
        <v>2.4416858931681507</v>
      </c>
      <c r="H56" s="264">
        <v>2.2812945230779968</v>
      </c>
      <c r="I56" s="264">
        <v>2.5628952267955039</v>
      </c>
      <c r="J56" s="264">
        <v>2.2463129296175222</v>
      </c>
      <c r="K56" s="264">
        <v>1.583852507778422</v>
      </c>
      <c r="L56" s="264">
        <v>1.5753587743338322</v>
      </c>
      <c r="M56" s="264">
        <v>1.5260545555430174</v>
      </c>
      <c r="N56" s="264">
        <v>1.4438530948800268</v>
      </c>
      <c r="O56" s="264">
        <v>1.6495059101759388</v>
      </c>
      <c r="P56" s="264">
        <v>1.7008993371518868</v>
      </c>
      <c r="Q56" s="264">
        <v>1.9570060989098634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2.904949979587292</v>
      </c>
      <c r="C58" s="242">
        <v>2.3228973809823814</v>
      </c>
      <c r="D58" s="242">
        <v>2.7942800734089883</v>
      </c>
      <c r="E58" s="242">
        <v>3.0689162601523976</v>
      </c>
      <c r="F58" s="242">
        <v>3.7918261250609691</v>
      </c>
      <c r="G58" s="242">
        <v>3.2285794363625921</v>
      </c>
      <c r="H58" s="242">
        <v>3.0164979885842338</v>
      </c>
      <c r="I58" s="242">
        <v>3.3888514693621836</v>
      </c>
      <c r="J58" s="242">
        <v>2.9702427132379281</v>
      </c>
      <c r="K58" s="242">
        <v>2.094288070039064</v>
      </c>
      <c r="L58" s="242">
        <v>2.083057021355089</v>
      </c>
      <c r="M58" s="242">
        <v>2.0178633011639118</v>
      </c>
      <c r="N58" s="242">
        <v>1.9091703909586835</v>
      </c>
      <c r="O58" s="242">
        <v>2.1810999017742381</v>
      </c>
      <c r="P58" s="242">
        <v>2.2490561290526996</v>
      </c>
      <c r="Q58" s="242">
        <v>2.5876996158495795</v>
      </c>
    </row>
    <row r="60" spans="1:17" ht="12.75" x14ac:dyDescent="0.25">
      <c r="A60" s="98" t="s">
        <v>90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1.0000000000000002</v>
      </c>
      <c r="C62" s="77">
        <f t="shared" si="0"/>
        <v>1.0000000000000002</v>
      </c>
      <c r="D62" s="77">
        <f t="shared" si="0"/>
        <v>0.99999999999999978</v>
      </c>
      <c r="E62" s="77">
        <f t="shared" si="0"/>
        <v>1</v>
      </c>
      <c r="F62" s="77">
        <f t="shared" si="0"/>
        <v>1</v>
      </c>
      <c r="G62" s="77">
        <f t="shared" si="0"/>
        <v>1</v>
      </c>
      <c r="H62" s="77">
        <f t="shared" si="0"/>
        <v>0.99999999999999989</v>
      </c>
      <c r="I62" s="77">
        <f t="shared" si="0"/>
        <v>0.99999999999999967</v>
      </c>
      <c r="J62" s="77">
        <f t="shared" si="0"/>
        <v>1.0000000000000002</v>
      </c>
      <c r="K62" s="77">
        <f t="shared" si="0"/>
        <v>1.0000000000000002</v>
      </c>
      <c r="L62" s="77">
        <f t="shared" si="0"/>
        <v>1</v>
      </c>
      <c r="M62" s="77">
        <f t="shared" si="0"/>
        <v>0.99999999999999978</v>
      </c>
      <c r="N62" s="77">
        <f t="shared" si="0"/>
        <v>1</v>
      </c>
      <c r="O62" s="77">
        <f t="shared" si="0"/>
        <v>0.99999999999999978</v>
      </c>
      <c r="P62" s="77">
        <f t="shared" si="0"/>
        <v>1</v>
      </c>
      <c r="Q62" s="77">
        <f t="shared" si="0"/>
        <v>0.99999999999999989</v>
      </c>
    </row>
    <row r="63" spans="1:17" x14ac:dyDescent="0.25">
      <c r="A63" s="132" t="s">
        <v>83</v>
      </c>
      <c r="B63" s="203">
        <f t="shared" ref="B63:Q63" si="1">IF(B$6=0,0,B$6/B$5)</f>
        <v>4.3410214530150565E-2</v>
      </c>
      <c r="C63" s="203">
        <f t="shared" si="1"/>
        <v>4.3673134695996936E-2</v>
      </c>
      <c r="D63" s="203">
        <f t="shared" si="1"/>
        <v>4.3087799888691956E-2</v>
      </c>
      <c r="E63" s="203">
        <f t="shared" si="1"/>
        <v>4.239450287009347E-2</v>
      </c>
      <c r="F63" s="203">
        <f t="shared" si="1"/>
        <v>4.1510500599250565E-2</v>
      </c>
      <c r="G63" s="203">
        <f t="shared" si="1"/>
        <v>4.1431508647255526E-2</v>
      </c>
      <c r="H63" s="203">
        <f t="shared" si="1"/>
        <v>4.1120362454594467E-2</v>
      </c>
      <c r="I63" s="203">
        <f t="shared" si="1"/>
        <v>4.0581013770519703E-2</v>
      </c>
      <c r="J63" s="203">
        <f t="shared" si="1"/>
        <v>4.0304805773863223E-2</v>
      </c>
      <c r="K63" s="203">
        <f t="shared" si="1"/>
        <v>4.0324854999209764E-2</v>
      </c>
      <c r="L63" s="203">
        <f t="shared" si="1"/>
        <v>4.036588102348556E-2</v>
      </c>
      <c r="M63" s="203">
        <f t="shared" si="1"/>
        <v>3.9723448434696024E-2</v>
      </c>
      <c r="N63" s="203">
        <f t="shared" si="1"/>
        <v>3.9589923699845979E-2</v>
      </c>
      <c r="O63" s="203">
        <f t="shared" si="1"/>
        <v>3.9516276102671458E-2</v>
      </c>
      <c r="P63" s="203">
        <f t="shared" si="1"/>
        <v>3.9750051956152353E-2</v>
      </c>
      <c r="Q63" s="203">
        <f t="shared" si="1"/>
        <v>3.8988534091218531E-2</v>
      </c>
    </row>
    <row r="64" spans="1:17" x14ac:dyDescent="0.25">
      <c r="A64" s="76" t="s">
        <v>82</v>
      </c>
      <c r="B64" s="202">
        <f t="shared" ref="B64:Q64" si="2">IF(B$7=0,0,B$7/B$5)</f>
        <v>9.0581628770420222E-3</v>
      </c>
      <c r="C64" s="202">
        <f t="shared" si="2"/>
        <v>9.1130249345478948E-3</v>
      </c>
      <c r="D64" s="202">
        <f t="shared" si="2"/>
        <v>8.9908864452647331E-3</v>
      </c>
      <c r="E64" s="202">
        <f t="shared" si="2"/>
        <v>8.8462200946234359E-3</v>
      </c>
      <c r="F64" s="202">
        <f t="shared" si="2"/>
        <v>8.6617603622853607E-3</v>
      </c>
      <c r="G64" s="202">
        <f t="shared" si="2"/>
        <v>8.6452775603713186E-3</v>
      </c>
      <c r="H64" s="202">
        <f t="shared" si="2"/>
        <v>8.5803524517949065E-3</v>
      </c>
      <c r="I64" s="202">
        <f t="shared" si="2"/>
        <v>8.4678096256249457E-3</v>
      </c>
      <c r="J64" s="202">
        <f t="shared" si="2"/>
        <v>8.4101748719446045E-3</v>
      </c>
      <c r="K64" s="202">
        <f t="shared" si="2"/>
        <v>8.4143584299093185E-3</v>
      </c>
      <c r="L64" s="202">
        <f t="shared" si="2"/>
        <v>8.4229190973492234E-3</v>
      </c>
      <c r="M64" s="202">
        <f t="shared" si="2"/>
        <v>8.2888663383439993E-3</v>
      </c>
      <c r="N64" s="202">
        <f t="shared" si="2"/>
        <v>8.2610044904016088E-3</v>
      </c>
      <c r="O64" s="202">
        <f t="shared" si="2"/>
        <v>8.245636864649698E-3</v>
      </c>
      <c r="P64" s="202">
        <f t="shared" si="2"/>
        <v>8.2944175440466811E-3</v>
      </c>
      <c r="Q64" s="202">
        <f t="shared" si="2"/>
        <v>8.1355159369247664E-3</v>
      </c>
    </row>
    <row r="65" spans="1:17" x14ac:dyDescent="0.25">
      <c r="A65" s="76" t="s">
        <v>81</v>
      </c>
      <c r="B65" s="202">
        <f t="shared" ref="B65:Q65" si="3">IF(B$8=0,0,B$8/B$5)</f>
        <v>3.5108529768857651E-2</v>
      </c>
      <c r="C65" s="202">
        <f t="shared" si="3"/>
        <v>3.5321169594975964E-2</v>
      </c>
      <c r="D65" s="202">
        <f t="shared" si="3"/>
        <v>3.4847773074607652E-2</v>
      </c>
      <c r="E65" s="202">
        <f t="shared" si="3"/>
        <v>3.4287060825668653E-2</v>
      </c>
      <c r="F65" s="202">
        <f t="shared" si="3"/>
        <v>3.3572113424980968E-2</v>
      </c>
      <c r="G65" s="202">
        <f t="shared" si="3"/>
        <v>3.3508227739822885E-2</v>
      </c>
      <c r="H65" s="202">
        <f t="shared" si="3"/>
        <v>3.3256584538199914E-2</v>
      </c>
      <c r="I65" s="202">
        <f t="shared" si="3"/>
        <v>3.2820379844544653E-2</v>
      </c>
      <c r="J65" s="202">
        <f t="shared" si="3"/>
        <v>3.2596993326464319E-2</v>
      </c>
      <c r="K65" s="202">
        <f t="shared" si="3"/>
        <v>3.261320837705875E-2</v>
      </c>
      <c r="L65" s="202">
        <f t="shared" si="3"/>
        <v>3.2646388664467479E-2</v>
      </c>
      <c r="M65" s="202">
        <f t="shared" si="3"/>
        <v>3.2126813630984602E-2</v>
      </c>
      <c r="N65" s="202">
        <f t="shared" si="3"/>
        <v>3.2018823906006265E-2</v>
      </c>
      <c r="O65" s="202">
        <f t="shared" si="3"/>
        <v>3.1959260531676227E-2</v>
      </c>
      <c r="P65" s="202">
        <f t="shared" si="3"/>
        <v>3.2148329546884021E-2</v>
      </c>
      <c r="Q65" s="202">
        <f t="shared" si="3"/>
        <v>3.1532442873207771E-2</v>
      </c>
    </row>
    <row r="66" spans="1:17" x14ac:dyDescent="0.25">
      <c r="A66" s="76" t="s">
        <v>80</v>
      </c>
      <c r="B66" s="202">
        <f t="shared" ref="B66:Q66" si="4">IF(B$9=0,0,B$9/B$5)</f>
        <v>4.8294386261707879E-2</v>
      </c>
      <c r="C66" s="202">
        <f t="shared" si="4"/>
        <v>4.8586888111394819E-2</v>
      </c>
      <c r="D66" s="202">
        <f t="shared" si="4"/>
        <v>4.7935696091673863E-2</v>
      </c>
      <c r="E66" s="202">
        <f t="shared" si="4"/>
        <v>4.7164394812178219E-2</v>
      </c>
      <c r="F66" s="202">
        <f t="shared" si="4"/>
        <v>4.6180931643742075E-2</v>
      </c>
      <c r="G66" s="202">
        <f t="shared" si="4"/>
        <v>4.6093052146197445E-2</v>
      </c>
      <c r="H66" s="202">
        <f t="shared" si="4"/>
        <v>4.5746898261106742E-2</v>
      </c>
      <c r="I66" s="202">
        <f t="shared" si="4"/>
        <v>4.5146866357086556E-2</v>
      </c>
      <c r="J66" s="202">
        <f t="shared" si="4"/>
        <v>4.4839581635656857E-2</v>
      </c>
      <c r="K66" s="202">
        <f t="shared" si="4"/>
        <v>4.4861886640218902E-2</v>
      </c>
      <c r="L66" s="202">
        <f t="shared" si="4"/>
        <v>4.490752858612039E-2</v>
      </c>
      <c r="M66" s="202">
        <f t="shared" si="4"/>
        <v>4.419281459712221E-2</v>
      </c>
      <c r="N66" s="202">
        <f t="shared" si="4"/>
        <v>4.4044266722154633E-2</v>
      </c>
      <c r="O66" s="202">
        <f t="shared" si="4"/>
        <v>4.3962332883686228E-2</v>
      </c>
      <c r="P66" s="202">
        <f t="shared" si="4"/>
        <v>4.4222411335010738E-2</v>
      </c>
      <c r="Q66" s="202">
        <f t="shared" si="4"/>
        <v>4.3375213542685573E-2</v>
      </c>
    </row>
    <row r="67" spans="1:17" x14ac:dyDescent="0.25">
      <c r="A67" s="129" t="s">
        <v>79</v>
      </c>
      <c r="B67" s="201">
        <f t="shared" ref="B67:Q67" si="5">IF(B$10=0,0,B$10/B$5)</f>
        <v>0.12789932974360865</v>
      </c>
      <c r="C67" s="201">
        <f t="shared" si="5"/>
        <v>0.1286739703057849</v>
      </c>
      <c r="D67" s="201">
        <f t="shared" si="5"/>
        <v>0.12694940086192935</v>
      </c>
      <c r="E67" s="201">
        <f t="shared" si="5"/>
        <v>0.12490674281585128</v>
      </c>
      <c r="F67" s="201">
        <f t="shared" si="5"/>
        <v>0.12230221069924292</v>
      </c>
      <c r="G67" s="201">
        <f t="shared" si="5"/>
        <v>0.12206947704831185</v>
      </c>
      <c r="H67" s="201">
        <f t="shared" si="5"/>
        <v>0.12115274834921762</v>
      </c>
      <c r="I67" s="201">
        <f t="shared" si="5"/>
        <v>0.11956366762391166</v>
      </c>
      <c r="J67" s="201">
        <f t="shared" si="5"/>
        <v>0.11874987718254783</v>
      </c>
      <c r="K67" s="201">
        <f t="shared" si="5"/>
        <v>0.11880894812959236</v>
      </c>
      <c r="L67" s="201">
        <f t="shared" si="5"/>
        <v>0.1189298229297681</v>
      </c>
      <c r="M67" s="201">
        <f t="shared" si="5"/>
        <v>0.11703702653608608</v>
      </c>
      <c r="N67" s="201">
        <f t="shared" si="5"/>
        <v>0.11664362317984021</v>
      </c>
      <c r="O67" s="201">
        <f t="shared" si="5"/>
        <v>0.11642663557870071</v>
      </c>
      <c r="P67" s="201">
        <f t="shared" si="5"/>
        <v>0.11711540837777733</v>
      </c>
      <c r="Q67" s="201">
        <f t="shared" si="5"/>
        <v>0.11487175154338933</v>
      </c>
    </row>
    <row r="68" spans="1:17" x14ac:dyDescent="0.25">
      <c r="A68" s="127" t="s">
        <v>306</v>
      </c>
      <c r="B68" s="200">
        <f t="shared" ref="B68:Q68" si="6">IF(B$15=0,0,B$15/B$5)</f>
        <v>3.4504657585492128E-2</v>
      </c>
      <c r="C68" s="200">
        <f t="shared" si="6"/>
        <v>3.4773395578017237E-2</v>
      </c>
      <c r="D68" s="200">
        <f t="shared" si="6"/>
        <v>3.4176066768478501E-2</v>
      </c>
      <c r="E68" s="200">
        <f t="shared" si="6"/>
        <v>3.407836978113564E-2</v>
      </c>
      <c r="F68" s="200">
        <f t="shared" si="6"/>
        <v>3.3134665437314539E-2</v>
      </c>
      <c r="G68" s="200">
        <f t="shared" si="6"/>
        <v>3.3169954523669318E-2</v>
      </c>
      <c r="H68" s="200">
        <f t="shared" si="6"/>
        <v>3.2289972525674102E-2</v>
      </c>
      <c r="I68" s="200">
        <f t="shared" si="6"/>
        <v>3.1484898237744877E-2</v>
      </c>
      <c r="J68" s="200">
        <f t="shared" si="6"/>
        <v>3.1563871579987898E-2</v>
      </c>
      <c r="K68" s="200">
        <f t="shared" si="6"/>
        <v>3.2250988133745988E-2</v>
      </c>
      <c r="L68" s="200">
        <f t="shared" si="6"/>
        <v>3.1942298692017271E-2</v>
      </c>
      <c r="M68" s="200">
        <f t="shared" si="6"/>
        <v>3.1922994966910617E-2</v>
      </c>
      <c r="N68" s="200">
        <f t="shared" si="6"/>
        <v>3.2420111814610547E-2</v>
      </c>
      <c r="O68" s="200">
        <f t="shared" si="6"/>
        <v>3.2761422211225161E-2</v>
      </c>
      <c r="P68" s="200">
        <f t="shared" si="6"/>
        <v>3.2997729278932089E-2</v>
      </c>
      <c r="Q68" s="200">
        <f t="shared" si="6"/>
        <v>3.2703217951704194E-2</v>
      </c>
    </row>
    <row r="69" spans="1:17" x14ac:dyDescent="0.25">
      <c r="A69" s="127" t="s">
        <v>305</v>
      </c>
      <c r="B69" s="200">
        <f t="shared" ref="B69:Q69" si="7">IF(B$26=0,0,B$26/B$5)</f>
        <v>0.25944848299860429</v>
      </c>
      <c r="C69" s="200">
        <f t="shared" si="7"/>
        <v>0.26146918598086033</v>
      </c>
      <c r="D69" s="200">
        <f t="shared" si="7"/>
        <v>0.25697773281682873</v>
      </c>
      <c r="E69" s="200">
        <f t="shared" si="7"/>
        <v>0.25624312662353915</v>
      </c>
      <c r="F69" s="200">
        <f t="shared" si="7"/>
        <v>0.2491471958844228</v>
      </c>
      <c r="G69" s="200">
        <f t="shared" si="7"/>
        <v>0.24941254266835972</v>
      </c>
      <c r="H69" s="200">
        <f t="shared" si="7"/>
        <v>0.24279575495266489</v>
      </c>
      <c r="I69" s="200">
        <f t="shared" si="7"/>
        <v>0.23674221559535086</v>
      </c>
      <c r="J69" s="200">
        <f t="shared" si="7"/>
        <v>0.23733603438029358</v>
      </c>
      <c r="K69" s="200">
        <f t="shared" si="7"/>
        <v>0.24250262231335926</v>
      </c>
      <c r="L69" s="200">
        <f t="shared" si="7"/>
        <v>0.24018151516497602</v>
      </c>
      <c r="M69" s="200">
        <f t="shared" si="7"/>
        <v>0.24003636600119327</v>
      </c>
      <c r="N69" s="200">
        <f t="shared" si="7"/>
        <v>0.24377430229832164</v>
      </c>
      <c r="O69" s="200">
        <f t="shared" si="7"/>
        <v>0.24634069393440453</v>
      </c>
      <c r="P69" s="200">
        <f t="shared" si="7"/>
        <v>0.24811754130889324</v>
      </c>
      <c r="Q69" s="200">
        <f t="shared" si="7"/>
        <v>0.24590304267531418</v>
      </c>
    </row>
    <row r="70" spans="1:17" x14ac:dyDescent="0.25">
      <c r="A70" s="127" t="s">
        <v>304</v>
      </c>
      <c r="B70" s="200">
        <f t="shared" ref="B70:Q70" si="8">IF(B$37=0,0,B$37/B$5)</f>
        <v>7.8220453555513547E-2</v>
      </c>
      <c r="C70" s="200">
        <f t="shared" si="8"/>
        <v>6.4015906176395743E-2</v>
      </c>
      <c r="D70" s="200">
        <f t="shared" si="8"/>
        <v>8.1887197796352187E-2</v>
      </c>
      <c r="E70" s="200">
        <f t="shared" si="8"/>
        <v>9.6617226984381535E-2</v>
      </c>
      <c r="F70" s="200">
        <f t="shared" si="8"/>
        <v>0.1287814923362238</v>
      </c>
      <c r="G70" s="200">
        <f t="shared" si="8"/>
        <v>0.12332480741215353</v>
      </c>
      <c r="H70" s="200">
        <f t="shared" si="8"/>
        <v>0.13581509119927404</v>
      </c>
      <c r="I70" s="200">
        <f t="shared" si="8"/>
        <v>0.16605311527500916</v>
      </c>
      <c r="J70" s="200">
        <f t="shared" si="8"/>
        <v>0.17515727419179025</v>
      </c>
      <c r="K70" s="200">
        <f t="shared" si="8"/>
        <v>0.16140752095792724</v>
      </c>
      <c r="L70" s="200">
        <f t="shared" si="8"/>
        <v>0.16333907614280918</v>
      </c>
      <c r="M70" s="200">
        <f t="shared" si="8"/>
        <v>0.18799385574563252</v>
      </c>
      <c r="N70" s="200">
        <f t="shared" si="8"/>
        <v>0.18155591302646601</v>
      </c>
      <c r="O70" s="200">
        <f t="shared" si="8"/>
        <v>0.1757845342636116</v>
      </c>
      <c r="P70" s="200">
        <f t="shared" si="8"/>
        <v>0.16364146093253995</v>
      </c>
      <c r="Q70" s="200">
        <f t="shared" si="8"/>
        <v>0.19524800906475268</v>
      </c>
    </row>
    <row r="71" spans="1:17" x14ac:dyDescent="0.25">
      <c r="A71" s="127" t="s">
        <v>303</v>
      </c>
      <c r="B71" s="200">
        <f t="shared" ref="B71:Q71" si="9">IF(B$38=0,0,B$38/B$5)</f>
        <v>0.34440957679228335</v>
      </c>
      <c r="C71" s="200">
        <f t="shared" si="9"/>
        <v>0.35829479764346411</v>
      </c>
      <c r="D71" s="200">
        <f t="shared" si="9"/>
        <v>0.34458028416149689</v>
      </c>
      <c r="E71" s="200">
        <f t="shared" si="9"/>
        <v>0.33119553178177075</v>
      </c>
      <c r="F71" s="200">
        <f t="shared" si="9"/>
        <v>0.3043637826114044</v>
      </c>
      <c r="G71" s="200">
        <f t="shared" si="9"/>
        <v>0.31137033112677048</v>
      </c>
      <c r="H71" s="200">
        <f t="shared" si="9"/>
        <v>0.30513029749491072</v>
      </c>
      <c r="I71" s="200">
        <f t="shared" si="9"/>
        <v>0.27743337585196692</v>
      </c>
      <c r="J71" s="200">
        <f t="shared" si="9"/>
        <v>0.26704808716064338</v>
      </c>
      <c r="K71" s="200">
        <f t="shared" si="9"/>
        <v>0.27827576285846178</v>
      </c>
      <c r="L71" s="200">
        <f t="shared" si="9"/>
        <v>0.27823958232822826</v>
      </c>
      <c r="M71" s="200">
        <f t="shared" si="9"/>
        <v>0.25146041948015718</v>
      </c>
      <c r="N71" s="200">
        <f t="shared" si="9"/>
        <v>0.25609161965096139</v>
      </c>
      <c r="O71" s="200">
        <f t="shared" si="9"/>
        <v>0.26085236223192815</v>
      </c>
      <c r="P71" s="200">
        <f t="shared" si="9"/>
        <v>0.27261171400598755</v>
      </c>
      <c r="Q71" s="200">
        <f t="shared" si="9"/>
        <v>0.24020289181734122</v>
      </c>
    </row>
    <row r="72" spans="1:17" x14ac:dyDescent="0.25">
      <c r="A72" s="142" t="s">
        <v>310</v>
      </c>
      <c r="B72" s="199">
        <f t="shared" ref="B72:Q72" si="10">IF(B$39=0,0,B$39/B$5)</f>
        <v>0.28918234391631004</v>
      </c>
      <c r="C72" s="199">
        <f t="shared" si="10"/>
        <v>0.30545128740339184</v>
      </c>
      <c r="D72" s="199">
        <f t="shared" si="10"/>
        <v>0.28904099817805912</v>
      </c>
      <c r="E72" s="199">
        <f t="shared" si="10"/>
        <v>0.27297259598160961</v>
      </c>
      <c r="F72" s="199">
        <f t="shared" si="10"/>
        <v>0.24113538539172816</v>
      </c>
      <c r="G72" s="199">
        <f t="shared" si="10"/>
        <v>0.24913713785405645</v>
      </c>
      <c r="H72" s="199">
        <f t="shared" si="10"/>
        <v>0.24155413995568742</v>
      </c>
      <c r="I72" s="199">
        <f t="shared" si="10"/>
        <v>0.20905545147953244</v>
      </c>
      <c r="J72" s="199">
        <f t="shared" si="10"/>
        <v>0.19684844194237999</v>
      </c>
      <c r="K72" s="199">
        <f t="shared" si="10"/>
        <v>0.20988396309521737</v>
      </c>
      <c r="L72" s="199">
        <f t="shared" si="10"/>
        <v>0.20984204265765338</v>
      </c>
      <c r="M72" s="199">
        <f t="shared" si="10"/>
        <v>0.17840231740702125</v>
      </c>
      <c r="N72" s="199">
        <f t="shared" si="10"/>
        <v>0.18367478658863312</v>
      </c>
      <c r="O72" s="199">
        <f t="shared" si="10"/>
        <v>0.18913247369185843</v>
      </c>
      <c r="P72" s="199">
        <f t="shared" si="10"/>
        <v>0.20292191661395476</v>
      </c>
      <c r="Q72" s="199">
        <f t="shared" si="10"/>
        <v>0.16485403565814674</v>
      </c>
    </row>
    <row r="73" spans="1:17" x14ac:dyDescent="0.25">
      <c r="A73" s="142" t="s">
        <v>309</v>
      </c>
      <c r="B73" s="199">
        <f t="shared" ref="B73:Q73" si="11">IF(B$45=0,0,B$45/B$5)</f>
        <v>4.0369347321831922E-2</v>
      </c>
      <c r="C73" s="199">
        <f t="shared" si="11"/>
        <v>4.0683762189793964E-2</v>
      </c>
      <c r="D73" s="199">
        <f t="shared" si="11"/>
        <v>3.9984906560873182E-2</v>
      </c>
      <c r="E73" s="199">
        <f t="shared" si="11"/>
        <v>3.9870604206051402E-2</v>
      </c>
      <c r="F73" s="199">
        <f t="shared" si="11"/>
        <v>3.876650026499813E-2</v>
      </c>
      <c r="G73" s="199">
        <f t="shared" si="11"/>
        <v>3.8807787368925963E-2</v>
      </c>
      <c r="H73" s="199">
        <f t="shared" si="11"/>
        <v>3.7778236537244471E-2</v>
      </c>
      <c r="I73" s="199">
        <f t="shared" si="11"/>
        <v>3.6836325333843421E-2</v>
      </c>
      <c r="J73" s="199">
        <f t="shared" si="11"/>
        <v>3.6928721621917744E-2</v>
      </c>
      <c r="K73" s="199">
        <f t="shared" si="11"/>
        <v>3.7732626043821167E-2</v>
      </c>
      <c r="L73" s="199">
        <f t="shared" si="11"/>
        <v>3.7371469256310588E-2</v>
      </c>
      <c r="M73" s="199">
        <f t="shared" si="11"/>
        <v>3.7348884514482469E-2</v>
      </c>
      <c r="N73" s="199">
        <f t="shared" si="11"/>
        <v>3.7930495348747664E-2</v>
      </c>
      <c r="O73" s="199">
        <f t="shared" si="11"/>
        <v>3.8329817611585618E-2</v>
      </c>
      <c r="P73" s="199">
        <f t="shared" si="11"/>
        <v>3.8606289333330095E-2</v>
      </c>
      <c r="Q73" s="199">
        <f t="shared" si="11"/>
        <v>3.8261720486946996E-2</v>
      </c>
    </row>
    <row r="74" spans="1:17" x14ac:dyDescent="0.25">
      <c r="A74" s="142" t="s">
        <v>308</v>
      </c>
      <c r="B74" s="199">
        <f t="shared" ref="B74:Q74" si="12">IF(B$56=0,0,B$56/B$5)</f>
        <v>1.4857885554141425E-2</v>
      </c>
      <c r="C74" s="199">
        <f t="shared" si="12"/>
        <v>1.2159748050278342E-2</v>
      </c>
      <c r="D74" s="199">
        <f t="shared" si="12"/>
        <v>1.5554379422564513E-2</v>
      </c>
      <c r="E74" s="199">
        <f t="shared" si="12"/>
        <v>1.835233159410975E-2</v>
      </c>
      <c r="F74" s="199">
        <f t="shared" si="12"/>
        <v>2.446189695467808E-2</v>
      </c>
      <c r="G74" s="199">
        <f t="shared" si="12"/>
        <v>2.3425405903788096E-2</v>
      </c>
      <c r="H74" s="199">
        <f t="shared" si="12"/>
        <v>2.5797921001978856E-2</v>
      </c>
      <c r="I74" s="199">
        <f t="shared" si="12"/>
        <v>3.154159903859103E-2</v>
      </c>
      <c r="J74" s="199">
        <f t="shared" si="12"/>
        <v>3.3270923596345592E-2</v>
      </c>
      <c r="K74" s="199">
        <f t="shared" si="12"/>
        <v>3.0659173719423252E-2</v>
      </c>
      <c r="L74" s="199">
        <f t="shared" si="12"/>
        <v>3.1026070414264282E-2</v>
      </c>
      <c r="M74" s="199">
        <f t="shared" si="12"/>
        <v>3.5709217558653458E-2</v>
      </c>
      <c r="N74" s="199">
        <f t="shared" si="12"/>
        <v>3.448633771358061E-2</v>
      </c>
      <c r="O74" s="199">
        <f t="shared" si="12"/>
        <v>3.3390070928484103E-2</v>
      </c>
      <c r="P74" s="199">
        <f t="shared" si="12"/>
        <v>3.1083508058702691E-2</v>
      </c>
      <c r="Q74" s="199">
        <f t="shared" si="12"/>
        <v>3.708713567224748E-2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1.9646205886739869E-2</v>
      </c>
      <c r="C76" s="276">
        <f t="shared" si="14"/>
        <v>1.6078526978562165E-2</v>
      </c>
      <c r="D76" s="276">
        <f t="shared" si="14"/>
        <v>2.0567162094676055E-2</v>
      </c>
      <c r="E76" s="276">
        <f t="shared" si="14"/>
        <v>2.4266823410757921E-2</v>
      </c>
      <c r="F76" s="276">
        <f t="shared" si="14"/>
        <v>3.2345347001132653E-2</v>
      </c>
      <c r="G76" s="276">
        <f t="shared" si="14"/>
        <v>3.0974821127087816E-2</v>
      </c>
      <c r="H76" s="276">
        <f t="shared" si="14"/>
        <v>3.411193777256246E-2</v>
      </c>
      <c r="I76" s="276">
        <f t="shared" si="14"/>
        <v>4.1706657818240532E-2</v>
      </c>
      <c r="J76" s="276">
        <f t="shared" si="14"/>
        <v>4.3993299896808141E-2</v>
      </c>
      <c r="K76" s="276">
        <f t="shared" si="14"/>
        <v>4.0539849160516686E-2</v>
      </c>
      <c r="L76" s="276">
        <f t="shared" si="14"/>
        <v>4.1024987370778525E-2</v>
      </c>
      <c r="M76" s="276">
        <f t="shared" si="14"/>
        <v>4.7217394268873253E-2</v>
      </c>
      <c r="N76" s="276">
        <f t="shared" si="14"/>
        <v>4.5600411211391773E-2</v>
      </c>
      <c r="O76" s="276">
        <f t="shared" si="14"/>
        <v>4.4150845397446112E-2</v>
      </c>
      <c r="P76" s="276">
        <f t="shared" si="14"/>
        <v>4.110093571377621E-2</v>
      </c>
      <c r="Q76" s="276">
        <f t="shared" si="14"/>
        <v>4.9039380503461724E-2</v>
      </c>
    </row>
    <row r="78" spans="1:17" ht="12.75" x14ac:dyDescent="0.25">
      <c r="A78" s="98" t="s">
        <v>128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53">
        <f>IF(B$5=0,0,B$5/TEL_fec!B$5)</f>
        <v>0.36465296184997298</v>
      </c>
      <c r="C80" s="253">
        <f>IF(C$5=0,0,C$5/TEL_fec!C$5)</f>
        <v>0.36245768509978488</v>
      </c>
      <c r="D80" s="253">
        <f>IF(D$5=0,0,D$5/TEL_fec!D$5)</f>
        <v>0.36738156378034315</v>
      </c>
      <c r="E80" s="253">
        <f>IF(E$5=0,0,E$5/TEL_fec!E$5)</f>
        <v>0.37338952532284381</v>
      </c>
      <c r="F80" s="253">
        <f>IF(F$5=0,0,F$5/TEL_fec!F$5)</f>
        <v>0.3813411805312687</v>
      </c>
      <c r="G80" s="253">
        <f>IF(G$5=0,0,G$5/TEL_fec!G$5)</f>
        <v>0.38206823308643184</v>
      </c>
      <c r="H80" s="253">
        <f>IF(H$5=0,0,H$5/TEL_fec!H$5)</f>
        <v>0.38495923571786156</v>
      </c>
      <c r="I80" s="253">
        <f>IF(I$5=0,0,I$5/TEL_fec!I$5)</f>
        <v>0.39007560019266158</v>
      </c>
      <c r="J80" s="253">
        <f>IF(J$5=0,0,J$5/TEL_fec!J$5)</f>
        <v>0.39274878017716019</v>
      </c>
      <c r="K80" s="253">
        <f>IF(K$5=0,0,K$5/TEL_fec!K$5)</f>
        <v>0.3925535083330704</v>
      </c>
      <c r="L80" s="253">
        <f>IF(L$5=0,0,L$5/TEL_fec!L$5)</f>
        <v>0.39215453500822073</v>
      </c>
      <c r="M80" s="253">
        <f>IF(M$5=0,0,M$5/TEL_fec!M$5)</f>
        <v>0.39849670476080545</v>
      </c>
      <c r="N80" s="253">
        <f>IF(N$5=0,0,N$5/TEL_fec!N$5)</f>
        <v>0.3998407125756529</v>
      </c>
      <c r="O80" s="253">
        <f>IF(O$5=0,0,O$5/TEL_fec!O$5)</f>
        <v>0.42663487482479062</v>
      </c>
      <c r="P80" s="253">
        <f>IF(P$5=0,0,P$5/TEL_fec!P$5)</f>
        <v>0.44790353004206152</v>
      </c>
      <c r="Q80" s="253">
        <f>IF(Q$5=0,0,Q$5/TEL_fec!Q$5)</f>
        <v>0.45665191076076056</v>
      </c>
    </row>
    <row r="81" spans="1:17" x14ac:dyDescent="0.25">
      <c r="A81" s="132" t="s">
        <v>83</v>
      </c>
      <c r="B81" s="282">
        <f>IF(B$6=0,0,B$6/TEL_fec!B$6)</f>
        <v>0.40910744018123291</v>
      </c>
      <c r="C81" s="282">
        <f>IF(C$6=0,0,C$6/TEL_fec!C$6)</f>
        <v>0.40910744018123302</v>
      </c>
      <c r="D81" s="282">
        <f>IF(D$6=0,0,D$6/TEL_fec!D$6)</f>
        <v>0.40910744018123302</v>
      </c>
      <c r="E81" s="282">
        <f>IF(E$6=0,0,E$6/TEL_fec!E$6)</f>
        <v>0.40910744018123302</v>
      </c>
      <c r="F81" s="282">
        <f>IF(F$6=0,0,F$6/TEL_fec!F$6)</f>
        <v>0.40910744018123296</v>
      </c>
      <c r="G81" s="282">
        <f>IF(G$6=0,0,G$6/TEL_fec!G$6)</f>
        <v>0.40910744018123291</v>
      </c>
      <c r="H81" s="282">
        <f>IF(H$6=0,0,H$6/TEL_fec!H$6)</f>
        <v>0.40910744018123296</v>
      </c>
      <c r="I81" s="282">
        <f>IF(I$6=0,0,I$6/TEL_fec!I$6)</f>
        <v>0.40910744018123296</v>
      </c>
      <c r="J81" s="282">
        <f>IF(J$6=0,0,J$6/TEL_fec!J$6)</f>
        <v>0.40910744018123296</v>
      </c>
      <c r="K81" s="282">
        <f>IF(K$6=0,0,K$6/TEL_fec!K$6)</f>
        <v>0.40910744018123296</v>
      </c>
      <c r="L81" s="282">
        <f>IF(L$6=0,0,L$6/TEL_fec!L$6)</f>
        <v>0.40910744018123302</v>
      </c>
      <c r="M81" s="282">
        <f>IF(M$6=0,0,M$6/TEL_fec!M$6)</f>
        <v>0.40910744018123296</v>
      </c>
      <c r="N81" s="282">
        <f>IF(N$6=0,0,N$6/TEL_fec!N$6)</f>
        <v>0.40910744018123296</v>
      </c>
      <c r="O81" s="282">
        <f>IF(O$6=0,0,O$6/TEL_fec!O$6)</f>
        <v>0.43571053921627928</v>
      </c>
      <c r="P81" s="282">
        <f>IF(P$6=0,0,P$6/TEL_fec!P$6)</f>
        <v>0.46013777294978342</v>
      </c>
      <c r="Q81" s="282">
        <f>IF(Q$6=0,0,Q$6/TEL_fec!Q$6)</f>
        <v>0.46013777294978347</v>
      </c>
    </row>
    <row r="82" spans="1:17" x14ac:dyDescent="0.25">
      <c r="A82" s="76" t="s">
        <v>82</v>
      </c>
      <c r="B82" s="281">
        <f>IF(B$7=0,0,B$7/TEL_fec!B$7)</f>
        <v>0.10403996561620193</v>
      </c>
      <c r="C82" s="281">
        <f>IF(C$7=0,0,C$7/TEL_fec!C$7)</f>
        <v>0.10403996561620195</v>
      </c>
      <c r="D82" s="281">
        <f>IF(D$7=0,0,D$7/TEL_fec!D$7)</f>
        <v>0.10403996561620193</v>
      </c>
      <c r="E82" s="281">
        <f>IF(E$7=0,0,E$7/TEL_fec!E$7)</f>
        <v>0.10403996561620195</v>
      </c>
      <c r="F82" s="281">
        <f>IF(F$7=0,0,F$7/TEL_fec!F$7)</f>
        <v>0.10403996561620196</v>
      </c>
      <c r="G82" s="281">
        <f>IF(G$7=0,0,G$7/TEL_fec!G$7)</f>
        <v>0.10403996561620192</v>
      </c>
      <c r="H82" s="281">
        <f>IF(H$7=0,0,H$7/TEL_fec!H$7)</f>
        <v>0.10403996561620192</v>
      </c>
      <c r="I82" s="281">
        <f>IF(I$7=0,0,I$7/TEL_fec!I$7)</f>
        <v>0.10403996561620195</v>
      </c>
      <c r="J82" s="281">
        <f>IF(J$7=0,0,J$7/TEL_fec!J$7)</f>
        <v>0.10403996561620195</v>
      </c>
      <c r="K82" s="281">
        <f>IF(K$7=0,0,K$7/TEL_fec!K$7)</f>
        <v>0.10403996561620195</v>
      </c>
      <c r="L82" s="281">
        <f>IF(L$7=0,0,L$7/TEL_fec!L$7)</f>
        <v>0.10403996561620193</v>
      </c>
      <c r="M82" s="281">
        <f>IF(M$7=0,0,M$7/TEL_fec!M$7)</f>
        <v>0.10403996561620195</v>
      </c>
      <c r="N82" s="281">
        <f>IF(N$7=0,0,N$7/TEL_fec!N$7)</f>
        <v>0.10403996561620192</v>
      </c>
      <c r="O82" s="281">
        <f>IF(O$7=0,0,O$7/TEL_fec!O$7)</f>
        <v>0.11080539014053842</v>
      </c>
      <c r="P82" s="281">
        <f>IF(P$7=0,0,P$7/TEL_fec!P$7)</f>
        <v>0.1170174711445086</v>
      </c>
      <c r="Q82" s="281">
        <f>IF(Q$7=0,0,Q$7/TEL_fec!Q$7)</f>
        <v>0.11701747114450858</v>
      </c>
    </row>
    <row r="83" spans="1:17" x14ac:dyDescent="0.25">
      <c r="A83" s="76" t="s">
        <v>81</v>
      </c>
      <c r="B83" s="281">
        <f>IF(B$8=0,0,B$8/TEL_fec!B$8)</f>
        <v>0.56104133555863134</v>
      </c>
      <c r="C83" s="281">
        <f>IF(C$8=0,0,C$8/TEL_fec!C$8)</f>
        <v>0.56104133555863145</v>
      </c>
      <c r="D83" s="281">
        <f>IF(D$8=0,0,D$8/TEL_fec!D$8)</f>
        <v>0.56104133555863145</v>
      </c>
      <c r="E83" s="281">
        <f>IF(E$8=0,0,E$8/TEL_fec!E$8)</f>
        <v>0.56104133555863145</v>
      </c>
      <c r="F83" s="281">
        <f>IF(F$8=0,0,F$8/TEL_fec!F$8)</f>
        <v>0.56104133555863145</v>
      </c>
      <c r="G83" s="281">
        <f>IF(G$8=0,0,G$8/TEL_fec!G$8)</f>
        <v>0.56104133555863134</v>
      </c>
      <c r="H83" s="281">
        <f>IF(H$8=0,0,H$8/TEL_fec!H$8)</f>
        <v>0.56104133555863145</v>
      </c>
      <c r="I83" s="281">
        <f>IF(I$8=0,0,I$8/TEL_fec!I$8)</f>
        <v>0.56104133555863134</v>
      </c>
      <c r="J83" s="281">
        <f>IF(J$8=0,0,J$8/TEL_fec!J$8)</f>
        <v>0.56104133555863134</v>
      </c>
      <c r="K83" s="281">
        <f>IF(K$8=0,0,K$8/TEL_fec!K$8)</f>
        <v>0.56104133555863134</v>
      </c>
      <c r="L83" s="281">
        <f>IF(L$8=0,0,L$8/TEL_fec!L$8)</f>
        <v>0.56104133555863145</v>
      </c>
      <c r="M83" s="281">
        <f>IF(M$8=0,0,M$8/TEL_fec!M$8)</f>
        <v>0.56104133555863145</v>
      </c>
      <c r="N83" s="281">
        <f>IF(N$8=0,0,N$8/TEL_fec!N$8)</f>
        <v>0.56104133555863145</v>
      </c>
      <c r="O83" s="281">
        <f>IF(O$8=0,0,O$8/TEL_fec!O$8)</f>
        <v>0.59752426582753337</v>
      </c>
      <c r="P83" s="281">
        <f>IF(P$8=0,0,P$8/TEL_fec!P$8)</f>
        <v>0.6310232602036242</v>
      </c>
      <c r="Q83" s="281">
        <f>IF(Q$8=0,0,Q$8/TEL_fec!Q$8)</f>
        <v>0.6310232602036242</v>
      </c>
    </row>
    <row r="84" spans="1:17" x14ac:dyDescent="0.25">
      <c r="A84" s="76" t="s">
        <v>80</v>
      </c>
      <c r="B84" s="281">
        <f>IF(B$9=0,0,B$9/TEL_fec!B$9)</f>
        <v>0.39445202530089457</v>
      </c>
      <c r="C84" s="281">
        <f>IF(C$9=0,0,C$9/TEL_fec!C$9)</f>
        <v>0.39445202530089446</v>
      </c>
      <c r="D84" s="281">
        <f>IF(D$9=0,0,D$9/TEL_fec!D$9)</f>
        <v>0.39445202530089452</v>
      </c>
      <c r="E84" s="281">
        <f>IF(E$9=0,0,E$9/TEL_fec!E$9)</f>
        <v>0.39445202530089452</v>
      </c>
      <c r="F84" s="281">
        <f>IF(F$9=0,0,F$9/TEL_fec!F$9)</f>
        <v>0.39445202530089446</v>
      </c>
      <c r="G84" s="281">
        <f>IF(G$9=0,0,G$9/TEL_fec!G$9)</f>
        <v>0.39445202530089446</v>
      </c>
      <c r="H84" s="281">
        <f>IF(H$9=0,0,H$9/TEL_fec!H$9)</f>
        <v>0.39445202530089452</v>
      </c>
      <c r="I84" s="281">
        <f>IF(I$9=0,0,I$9/TEL_fec!I$9)</f>
        <v>0.3944520253008944</v>
      </c>
      <c r="J84" s="281">
        <f>IF(J$9=0,0,J$9/TEL_fec!J$9)</f>
        <v>0.39445202530089446</v>
      </c>
      <c r="K84" s="281">
        <f>IF(K$9=0,0,K$9/TEL_fec!K$9)</f>
        <v>0.39445202530089457</v>
      </c>
      <c r="L84" s="281">
        <f>IF(L$9=0,0,L$9/TEL_fec!L$9)</f>
        <v>0.39445202530089452</v>
      </c>
      <c r="M84" s="281">
        <f>IF(M$9=0,0,M$9/TEL_fec!M$9)</f>
        <v>0.39445202530089452</v>
      </c>
      <c r="N84" s="281">
        <f>IF(N$9=0,0,N$9/TEL_fec!N$9)</f>
        <v>0.39445202530089452</v>
      </c>
      <c r="O84" s="281">
        <f>IF(O$9=0,0,O$9/TEL_fec!O$9)</f>
        <v>0.42010212418202375</v>
      </c>
      <c r="P84" s="281">
        <f>IF(P$9=0,0,P$9/TEL_fec!P$9)</f>
        <v>0.44365430356651647</v>
      </c>
      <c r="Q84" s="281">
        <f>IF(Q$9=0,0,Q$9/TEL_fec!Q$9)</f>
        <v>0.44365430356651647</v>
      </c>
    </row>
    <row r="85" spans="1:17" x14ac:dyDescent="0.25">
      <c r="A85" s="129" t="s">
        <v>79</v>
      </c>
      <c r="B85" s="280">
        <f>IF(B$10=0,0,B$10/TEL_fec!B$10)</f>
        <v>0.61853564044013443</v>
      </c>
      <c r="C85" s="280">
        <f>IF(C$10=0,0,C$10/TEL_fec!C$10)</f>
        <v>0.61853564044013432</v>
      </c>
      <c r="D85" s="280">
        <f>IF(D$10=0,0,D$10/TEL_fec!D$10)</f>
        <v>0.61853564044013443</v>
      </c>
      <c r="E85" s="280">
        <f>IF(E$10=0,0,E$10/TEL_fec!E$10)</f>
        <v>0.61853564044013443</v>
      </c>
      <c r="F85" s="280">
        <f>IF(F$10=0,0,F$10/TEL_fec!F$10)</f>
        <v>0.61853564044013443</v>
      </c>
      <c r="G85" s="280">
        <f>IF(G$10=0,0,G$10/TEL_fec!G$10)</f>
        <v>0.61853564044013443</v>
      </c>
      <c r="H85" s="280">
        <f>IF(H$10=0,0,H$10/TEL_fec!H$10)</f>
        <v>0.61853564044013443</v>
      </c>
      <c r="I85" s="280">
        <f>IF(I$10=0,0,I$10/TEL_fec!I$10)</f>
        <v>0.61853564044013443</v>
      </c>
      <c r="J85" s="280">
        <f>IF(J$10=0,0,J$10/TEL_fec!J$10)</f>
        <v>0.61853564044013443</v>
      </c>
      <c r="K85" s="280">
        <f>IF(K$10=0,0,K$10/TEL_fec!K$10)</f>
        <v>0.61853564044013443</v>
      </c>
      <c r="L85" s="280">
        <f>IF(L$10=0,0,L$10/TEL_fec!L$10)</f>
        <v>0.61853564044013443</v>
      </c>
      <c r="M85" s="280">
        <f>IF(M$10=0,0,M$10/TEL_fec!M$10)</f>
        <v>0.61853564044013443</v>
      </c>
      <c r="N85" s="280">
        <f>IF(N$10=0,0,N$10/TEL_fec!N$10)</f>
        <v>0.61853564044013443</v>
      </c>
      <c r="O85" s="280">
        <f>IF(O$10=0,0,O$10/TEL_fec!O$10)</f>
        <v>0.65875726264295997</v>
      </c>
      <c r="P85" s="280">
        <f>IF(P$10=0,0,P$10/TEL_fec!P$10)</f>
        <v>0.69568916164445616</v>
      </c>
      <c r="Q85" s="280">
        <f>IF(Q$10=0,0,Q$10/TEL_fec!Q$10)</f>
        <v>0.69568916164445627</v>
      </c>
    </row>
    <row r="86" spans="1:17" x14ac:dyDescent="0.25">
      <c r="A86" s="127" t="s">
        <v>306</v>
      </c>
      <c r="B86" s="305">
        <f>IF(B$15=0,0,B$15/TEL_fec!B$15)</f>
        <v>0.41850573059403046</v>
      </c>
      <c r="C86" s="305">
        <f>IF(C$15=0,0,C$15/TEL_fec!C$15)</f>
        <v>0.41922614086964755</v>
      </c>
      <c r="D86" s="305">
        <f>IF(D$15=0,0,D$15/TEL_fec!D$15)</f>
        <v>0.41762201038899111</v>
      </c>
      <c r="E86" s="305">
        <f>IF(E$15=0,0,E$15/TEL_fec!E$15)</f>
        <v>0.42323822410466111</v>
      </c>
      <c r="F86" s="305">
        <f>IF(F$15=0,0,F$15/TEL_fec!F$15)</f>
        <v>0.42028146587705018</v>
      </c>
      <c r="G86" s="305">
        <f>IF(G$15=0,0,G$15/TEL_fec!G$15)</f>
        <v>0.42153122232475032</v>
      </c>
      <c r="H86" s="305">
        <f>IF(H$15=0,0,H$15/TEL_fec!H$15)</f>
        <v>0.41345320298241034</v>
      </c>
      <c r="I86" s="305">
        <f>IF(I$15=0,0,I$15/TEL_fec!I$15)</f>
        <v>0.40850278446765081</v>
      </c>
      <c r="J86" s="305">
        <f>IF(J$15=0,0,J$15/TEL_fec!J$15)</f>
        <v>0.41233391200715613</v>
      </c>
      <c r="K86" s="305">
        <f>IF(K$15=0,0,K$15/TEL_fec!K$15)</f>
        <v>0.42110057104120957</v>
      </c>
      <c r="L86" s="305">
        <f>IF(L$15=0,0,L$15/TEL_fec!L$15)</f>
        <v>0.41664612778392091</v>
      </c>
      <c r="M86" s="305">
        <f>IF(M$15=0,0,M$15/TEL_fec!M$15)</f>
        <v>0.42312852661409478</v>
      </c>
      <c r="N86" s="305">
        <f>IF(N$15=0,0,N$15/TEL_fec!N$15)</f>
        <v>0.4311669492036756</v>
      </c>
      <c r="O86" s="305">
        <f>IF(O$15=0,0,O$15/TEL_fec!O$15)</f>
        <v>0.46490374222382069</v>
      </c>
      <c r="P86" s="305">
        <f>IF(P$15=0,0,P$15/TEL_fec!P$15)</f>
        <v>0.49160068821204211</v>
      </c>
      <c r="Q86" s="305">
        <f>IF(Q$15=0,0,Q$15/TEL_fec!Q$15)</f>
        <v>0.49672922194467301</v>
      </c>
    </row>
    <row r="87" spans="1:17" x14ac:dyDescent="0.25">
      <c r="A87" s="127" t="s">
        <v>305</v>
      </c>
      <c r="B87" s="305">
        <f>IF(B$26=0,0,B$26/TEL_fec!B$26)</f>
        <v>0.37021660783318072</v>
      </c>
      <c r="C87" s="305">
        <f>IF(C$26=0,0,C$26/TEL_fec!C$26)</f>
        <v>0.37085389384622658</v>
      </c>
      <c r="D87" s="305">
        <f>IF(D$26=0,0,D$26/TEL_fec!D$26)</f>
        <v>0.36943485534410747</v>
      </c>
      <c r="E87" s="305">
        <f>IF(E$26=0,0,E$26/TEL_fec!E$26)</f>
        <v>0.37440304440027705</v>
      </c>
      <c r="F87" s="305">
        <f>IF(F$26=0,0,F$26/TEL_fec!F$26)</f>
        <v>0.37178745058354429</v>
      </c>
      <c r="G87" s="305">
        <f>IF(G$26=0,0,G$26/TEL_fec!G$26)</f>
        <v>0.37289300436420225</v>
      </c>
      <c r="H87" s="305">
        <f>IF(H$26=0,0,H$26/TEL_fec!H$26)</f>
        <v>0.36574706417674763</v>
      </c>
      <c r="I87" s="305">
        <f>IF(I$26=0,0,I$26/TEL_fec!I$26)</f>
        <v>0.36136784779830639</v>
      </c>
      <c r="J87" s="305">
        <f>IF(J$26=0,0,J$26/TEL_fec!J$26)</f>
        <v>0.36475692216017652</v>
      </c>
      <c r="K87" s="305">
        <f>IF(K$26=0,0,K$26/TEL_fec!K$26)</f>
        <v>0.3725120436133777</v>
      </c>
      <c r="L87" s="305">
        <f>IF(L$26=0,0,L$26/TEL_fec!L$26)</f>
        <v>0.36857157457808393</v>
      </c>
      <c r="M87" s="305">
        <f>IF(M$26=0,0,M$26/TEL_fec!M$26)</f>
        <v>0.37430600431246835</v>
      </c>
      <c r="N87" s="305">
        <f>IF(N$26=0,0,N$26/TEL_fec!N$26)</f>
        <v>0.38141691660325144</v>
      </c>
      <c r="O87" s="305">
        <f>IF(O$26=0,0,O$26/TEL_fec!O$26)</f>
        <v>0.41126100273645666</v>
      </c>
      <c r="P87" s="305">
        <f>IF(P$26=0,0,P$26/TEL_fec!P$26)</f>
        <v>0.43487753187988348</v>
      </c>
      <c r="Q87" s="305">
        <f>IF(Q$26=0,0,Q$26/TEL_fec!Q$26)</f>
        <v>0.4394143117202875</v>
      </c>
    </row>
    <row r="88" spans="1:17" x14ac:dyDescent="0.25">
      <c r="A88" s="127" t="s">
        <v>304</v>
      </c>
      <c r="B88" s="305">
        <f>IF(B$37=0,0,B$37/TEL_fec!B$37)</f>
        <v>0.49204663844516711</v>
      </c>
      <c r="C88" s="305">
        <f>IF(C$37=0,0,C$37/TEL_fec!C$37)</f>
        <v>0.49204663844516711</v>
      </c>
      <c r="D88" s="305">
        <f>IF(D$37=0,0,D$37/TEL_fec!D$37)</f>
        <v>0.492046638445167</v>
      </c>
      <c r="E88" s="305">
        <f>IF(E$37=0,0,E$37/TEL_fec!E$37)</f>
        <v>0.49204663844516711</v>
      </c>
      <c r="F88" s="305">
        <f>IF(F$37=0,0,F$37/TEL_fec!F$37)</f>
        <v>0.492046638445167</v>
      </c>
      <c r="G88" s="305">
        <f>IF(G$37=0,0,G$37/TEL_fec!G$37)</f>
        <v>0.49204663844516705</v>
      </c>
      <c r="H88" s="305">
        <f>IF(H$37=0,0,H$37/TEL_fec!H$37)</f>
        <v>0.49204663844516705</v>
      </c>
      <c r="I88" s="305">
        <f>IF(I$37=0,0,I$37/TEL_fec!I$37)</f>
        <v>0.49204663844516711</v>
      </c>
      <c r="J88" s="305">
        <f>IF(J$37=0,0,J$37/TEL_fec!J$37)</f>
        <v>0.49204663844516705</v>
      </c>
      <c r="K88" s="305">
        <f>IF(K$37=0,0,K$37/TEL_fec!K$37)</f>
        <v>0.49204663844516694</v>
      </c>
      <c r="L88" s="305">
        <f>IF(L$37=0,0,L$37/TEL_fec!L$37)</f>
        <v>0.492046638445167</v>
      </c>
      <c r="M88" s="305">
        <f>IF(M$37=0,0,M$37/TEL_fec!M$37)</f>
        <v>0.49204663844516705</v>
      </c>
      <c r="N88" s="305">
        <f>IF(N$37=0,0,N$37/TEL_fec!N$37)</f>
        <v>0.49204663844516705</v>
      </c>
      <c r="O88" s="305">
        <f>IF(O$37=0,0,O$37/TEL_fec!O$37)</f>
        <v>0.52404303882013847</v>
      </c>
      <c r="P88" s="305">
        <f>IF(P$37=0,0,P$37/TEL_fec!P$37)</f>
        <v>0.55342245621660668</v>
      </c>
      <c r="Q88" s="305">
        <f>IF(Q$37=0,0,Q$37/TEL_fec!Q$37)</f>
        <v>0.55342245621660668</v>
      </c>
    </row>
    <row r="89" spans="1:17" x14ac:dyDescent="0.25">
      <c r="A89" s="127" t="s">
        <v>303</v>
      </c>
      <c r="B89" s="305">
        <f>IF(B$38=0,0,B$38/TEL_fec!B$38)</f>
        <v>0.29572588676372114</v>
      </c>
      <c r="C89" s="305">
        <f>IF(C$38=0,0,C$38/TEL_fec!C$38)</f>
        <v>0.29586913105540702</v>
      </c>
      <c r="D89" s="305">
        <f>IF(D$38=0,0,D$38/TEL_fec!D$38)</f>
        <v>0.30104918567082151</v>
      </c>
      <c r="E89" s="305">
        <f>IF(E$38=0,0,E$38/TEL_fec!E$38)</f>
        <v>0.30575634416355302</v>
      </c>
      <c r="F89" s="305">
        <f>IF(F$38=0,0,F$38/TEL_fec!F$38)</f>
        <v>0.3140771889793435</v>
      </c>
      <c r="G89" s="305">
        <f>IF(G$38=0,0,G$38/TEL_fec!G$38)</f>
        <v>0.31734035261774685</v>
      </c>
      <c r="H89" s="305">
        <f>IF(H$38=0,0,H$38/TEL_fec!H$38)</f>
        <v>0.32533849544302512</v>
      </c>
      <c r="I89" s="305">
        <f>IF(I$38=0,0,I$38/TEL_fec!I$38)</f>
        <v>0.33034595518885712</v>
      </c>
      <c r="J89" s="305">
        <f>IF(J$38=0,0,J$38/TEL_fec!J$38)</f>
        <v>0.33103765607764629</v>
      </c>
      <c r="K89" s="305">
        <f>IF(K$38=0,0,K$38/TEL_fec!K$38)</f>
        <v>0.32964794242014478</v>
      </c>
      <c r="L89" s="305">
        <f>IF(L$38=0,0,L$38/TEL_fec!L$38)</f>
        <v>0.331124911847683</v>
      </c>
      <c r="M89" s="305">
        <f>IF(M$38=0,0,M$38/TEL_fec!M$38)</f>
        <v>0.33353838070252939</v>
      </c>
      <c r="N89" s="305">
        <f>IF(N$38=0,0,N$38/TEL_fec!N$38)</f>
        <v>0.33391632126476839</v>
      </c>
      <c r="O89" s="305">
        <f>IF(O$38=0,0,O$38/TEL_fec!O$38)</f>
        <v>0.35614564417268363</v>
      </c>
      <c r="P89" s="305">
        <f>IF(P$38=0,0,P$38/TEL_fec!P$38)</f>
        <v>0.3739301867897491</v>
      </c>
      <c r="Q89" s="305">
        <f>IF(Q$38=0,0,Q$38/TEL_fec!Q$38)</f>
        <v>0.37985809356872025</v>
      </c>
    </row>
    <row r="90" spans="1:17" x14ac:dyDescent="0.25">
      <c r="A90" s="72" t="s">
        <v>302</v>
      </c>
      <c r="B90" s="279">
        <f>IF(B$58=0,0,B$58/TEL_fec!B$58)</f>
        <v>0.38882357636195936</v>
      </c>
      <c r="C90" s="279">
        <f>IF(C$58=0,0,C$58/TEL_fec!C$58)</f>
        <v>0.38882357636195941</v>
      </c>
      <c r="D90" s="279">
        <f>IF(D$58=0,0,D$58/TEL_fec!D$58)</f>
        <v>0.38882357636195947</v>
      </c>
      <c r="E90" s="279">
        <f>IF(E$58=0,0,E$58/TEL_fec!E$58)</f>
        <v>0.38882357636195941</v>
      </c>
      <c r="F90" s="279">
        <f>IF(F$58=0,0,F$58/TEL_fec!F$58)</f>
        <v>0.38882357636195941</v>
      </c>
      <c r="G90" s="279">
        <f>IF(G$58=0,0,G$58/TEL_fec!G$58)</f>
        <v>0.38882357636195947</v>
      </c>
      <c r="H90" s="279">
        <f>IF(H$58=0,0,H$58/TEL_fec!H$58)</f>
        <v>0.38882357636195936</v>
      </c>
      <c r="I90" s="279">
        <f>IF(I$58=0,0,I$58/TEL_fec!I$58)</f>
        <v>0.38882357636195941</v>
      </c>
      <c r="J90" s="279">
        <f>IF(J$58=0,0,J$58/TEL_fec!J$58)</f>
        <v>0.38882357636195947</v>
      </c>
      <c r="K90" s="279">
        <f>IF(K$58=0,0,K$58/TEL_fec!K$58)</f>
        <v>0.38882357636195941</v>
      </c>
      <c r="L90" s="279">
        <f>IF(L$58=0,0,L$58/TEL_fec!L$58)</f>
        <v>0.38882357636195952</v>
      </c>
      <c r="M90" s="279">
        <f>IF(M$58=0,0,M$58/TEL_fec!M$58)</f>
        <v>0.38882357636195936</v>
      </c>
      <c r="N90" s="279">
        <f>IF(N$58=0,0,N$58/TEL_fec!N$58)</f>
        <v>0.38882357636195947</v>
      </c>
      <c r="O90" s="279">
        <f>IF(O$58=0,0,O$58/TEL_fec!O$58)</f>
        <v>0.41410767313745628</v>
      </c>
      <c r="P90" s="279">
        <f>IF(P$58=0,0,P$58/TEL_fec!P$58)</f>
        <v>0.43732378569870201</v>
      </c>
      <c r="Q90" s="279">
        <f>IF(Q$58=0,0,Q$58/TEL_fec!Q$58)</f>
        <v>0.43732378569870201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867.90054339822404</v>
      </c>
      <c r="C5" s="96">
        <v>867.01429936209593</v>
      </c>
      <c r="D5" s="96">
        <v>765.34362553899621</v>
      </c>
      <c r="E5" s="96">
        <v>641.25195015960003</v>
      </c>
      <c r="F5" s="96">
        <v>532.747137617568</v>
      </c>
      <c r="G5" s="96">
        <v>461.75442283216893</v>
      </c>
      <c r="H5" s="96">
        <v>383.9539840327439</v>
      </c>
      <c r="I5" s="96">
        <v>348.25716273337207</v>
      </c>
      <c r="J5" s="96">
        <v>276.86998405141208</v>
      </c>
      <c r="K5" s="96">
        <v>211.09254922069206</v>
      </c>
      <c r="L5" s="96">
        <v>204.70081908721701</v>
      </c>
      <c r="M5" s="96">
        <v>154.76864453814545</v>
      </c>
      <c r="N5" s="96">
        <v>140.64068105067375</v>
      </c>
      <c r="O5" s="96">
        <v>157.90151207013145</v>
      </c>
      <c r="P5" s="96">
        <v>172.9064220837424</v>
      </c>
      <c r="Q5" s="96">
        <v>140.47475498827114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40.515335263016297</v>
      </c>
      <c r="C10" s="158">
        <v>39.82590633561334</v>
      </c>
      <c r="D10" s="158">
        <v>36.950253244226147</v>
      </c>
      <c r="E10" s="158">
        <v>33.841467905266207</v>
      </c>
      <c r="F10" s="158">
        <v>30.715819580859787</v>
      </c>
      <c r="G10" s="158">
        <v>27.258437271283086</v>
      </c>
      <c r="H10" s="158">
        <v>22.952030939594341</v>
      </c>
      <c r="I10" s="158">
        <v>20.813138538355091</v>
      </c>
      <c r="J10" s="158">
        <v>17.176306050810211</v>
      </c>
      <c r="K10" s="158">
        <v>13.149058031277574</v>
      </c>
      <c r="L10" s="158">
        <v>12.937032688717089</v>
      </c>
      <c r="M10" s="158">
        <v>10.715296818953822</v>
      </c>
      <c r="N10" s="158">
        <v>10.462323231808737</v>
      </c>
      <c r="O10" s="158">
        <v>11.569628010897169</v>
      </c>
      <c r="P10" s="158">
        <v>12.206841751598031</v>
      </c>
      <c r="Q10" s="158">
        <v>11.545767870638262</v>
      </c>
    </row>
    <row r="11" spans="1:17" x14ac:dyDescent="0.25">
      <c r="A11" s="92" t="s">
        <v>125</v>
      </c>
      <c r="B11" s="91">
        <v>18.97116172505218</v>
      </c>
      <c r="C11" s="91">
        <v>18.648339080372502</v>
      </c>
      <c r="D11" s="91">
        <v>17.301824741846179</v>
      </c>
      <c r="E11" s="91">
        <v>15.846147057063039</v>
      </c>
      <c r="F11" s="91">
        <v>14.382573339284109</v>
      </c>
      <c r="G11" s="91">
        <v>12.763666362098432</v>
      </c>
      <c r="H11" s="91">
        <v>10.747206904416688</v>
      </c>
      <c r="I11" s="91">
        <v>9.7456781402345154</v>
      </c>
      <c r="J11" s="91">
        <v>8.0427442550713231</v>
      </c>
      <c r="K11" s="91">
        <v>6.1569996847877935</v>
      </c>
      <c r="L11" s="91">
        <v>6.0577195717784278</v>
      </c>
      <c r="M11" s="91">
        <v>5.017399647927193</v>
      </c>
      <c r="N11" s="91">
        <v>4.8989456649417216</v>
      </c>
      <c r="O11" s="91">
        <v>5.4174371918324198</v>
      </c>
      <c r="P11" s="91">
        <v>5.7158102609378458</v>
      </c>
      <c r="Q11" s="91">
        <v>5.4062647659671104</v>
      </c>
    </row>
    <row r="12" spans="1:17" x14ac:dyDescent="0.25">
      <c r="A12" s="92" t="s">
        <v>26</v>
      </c>
      <c r="B12" s="91">
        <v>21.544173537964113</v>
      </c>
      <c r="C12" s="91">
        <v>21.177567255240838</v>
      </c>
      <c r="D12" s="91">
        <v>19.648428502379971</v>
      </c>
      <c r="E12" s="91">
        <v>17.995320848203168</v>
      </c>
      <c r="F12" s="91">
        <v>16.333246241575676</v>
      </c>
      <c r="G12" s="91">
        <v>14.494770909184655</v>
      </c>
      <c r="H12" s="91">
        <v>12.204824035177653</v>
      </c>
      <c r="I12" s="91">
        <v>11.067460398120573</v>
      </c>
      <c r="J12" s="91">
        <v>9.1335617957388902</v>
      </c>
      <c r="K12" s="91">
        <v>6.992058346489781</v>
      </c>
      <c r="L12" s="91">
        <v>6.8793131169386603</v>
      </c>
      <c r="M12" s="91">
        <v>5.6978971710266295</v>
      </c>
      <c r="N12" s="91">
        <v>5.5633775668670156</v>
      </c>
      <c r="O12" s="91">
        <v>6.1521908190647503</v>
      </c>
      <c r="P12" s="91">
        <v>6.4910314906601858</v>
      </c>
      <c r="Q12" s="91">
        <v>6.1395031046711521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306</v>
      </c>
      <c r="B15" s="206">
        <v>27.969045953266125</v>
      </c>
      <c r="C15" s="206">
        <v>27.124278107208646</v>
      </c>
      <c r="D15" s="206">
        <v>25.873216651330875</v>
      </c>
      <c r="E15" s="206">
        <v>21.409165010058565</v>
      </c>
      <c r="F15" s="206">
        <v>20.4748639025232</v>
      </c>
      <c r="G15" s="206">
        <v>17.766204699017894</v>
      </c>
      <c r="H15" s="206">
        <v>17.189142502596606</v>
      </c>
      <c r="I15" s="206">
        <v>18.103346888550622</v>
      </c>
      <c r="J15" s="206">
        <v>14.428968509107323</v>
      </c>
      <c r="K15" s="206">
        <v>10.278732306463439</v>
      </c>
      <c r="L15" s="206">
        <v>10.119281570206892</v>
      </c>
      <c r="M15" s="206">
        <v>7.8414112703988117</v>
      </c>
      <c r="N15" s="206">
        <v>6.5373815499521566</v>
      </c>
      <c r="O15" s="206">
        <v>7.2935567591653063</v>
      </c>
      <c r="P15" s="206">
        <v>7.7090015318774743</v>
      </c>
      <c r="Q15" s="206">
        <v>6.5191133460026833</v>
      </c>
    </row>
    <row r="16" spans="1:17" x14ac:dyDescent="0.25">
      <c r="A16" s="88" t="s">
        <v>33</v>
      </c>
      <c r="B16" s="87">
        <v>27.843204259472593</v>
      </c>
      <c r="C16" s="87">
        <v>26.878049838427103</v>
      </c>
      <c r="D16" s="87">
        <v>25.726197077339378</v>
      </c>
      <c r="E16" s="87">
        <v>21.254461239167895</v>
      </c>
      <c r="F16" s="87">
        <v>20.280398287204925</v>
      </c>
      <c r="G16" s="87">
        <v>17.56418078061019</v>
      </c>
      <c r="H16" s="87">
        <v>16.917405542683259</v>
      </c>
      <c r="I16" s="87">
        <v>15.733363611431347</v>
      </c>
      <c r="J16" s="87">
        <v>11.96473716705081</v>
      </c>
      <c r="K16" s="87">
        <v>7.1669133798097295</v>
      </c>
      <c r="L16" s="87">
        <v>7.9769633454089117</v>
      </c>
      <c r="M16" s="87">
        <v>5.4887377834720148</v>
      </c>
      <c r="N16" s="87">
        <v>4.653313532972037</v>
      </c>
      <c r="O16" s="87">
        <v>3.9436672945697686</v>
      </c>
      <c r="P16" s="87">
        <v>3.9598580537196328</v>
      </c>
      <c r="Q16" s="87">
        <v>3.6121242102685018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4.6141062700594679E-16</v>
      </c>
      <c r="F19" s="87">
        <v>4.5034909417681534E-16</v>
      </c>
      <c r="G19" s="87">
        <v>3.7950421829182065E-16</v>
      </c>
      <c r="H19" s="87">
        <v>3.2536105725707175E-16</v>
      </c>
      <c r="I19" s="87">
        <v>0.35333563545385022</v>
      </c>
      <c r="J19" s="87">
        <v>0.39843342532087461</v>
      </c>
      <c r="K19" s="87">
        <v>0.77536609279762092</v>
      </c>
      <c r="L19" s="87">
        <v>0.27924121923679868</v>
      </c>
      <c r="M19" s="87">
        <v>0.33213604855777973</v>
      </c>
      <c r="N19" s="87">
        <v>0.30330887545478497</v>
      </c>
      <c r="O19" s="87">
        <v>0.53589016816698298</v>
      </c>
      <c r="P19" s="87">
        <v>0.79980436899072183</v>
      </c>
      <c r="Q19" s="87">
        <v>0.37188212691129396</v>
      </c>
    </row>
    <row r="20" spans="1:17" x14ac:dyDescent="0.25">
      <c r="A20" s="88" t="s">
        <v>29</v>
      </c>
      <c r="B20" s="87">
        <v>0.1258416937935333</v>
      </c>
      <c r="C20" s="87">
        <v>0.24622826878154452</v>
      </c>
      <c r="D20" s="87">
        <v>0.14701957399149518</v>
      </c>
      <c r="E20" s="87">
        <v>0.15470377089066947</v>
      </c>
      <c r="F20" s="87">
        <v>0.19446561531827394</v>
      </c>
      <c r="G20" s="87">
        <v>0.20202391840770581</v>
      </c>
      <c r="H20" s="87">
        <v>0.2717369599133484</v>
      </c>
      <c r="I20" s="87">
        <v>0.29199406298594593</v>
      </c>
      <c r="J20" s="87">
        <v>0.28972857419027026</v>
      </c>
      <c r="K20" s="87">
        <v>0.28916804088000009</v>
      </c>
      <c r="L20" s="87">
        <v>0.55783328061257642</v>
      </c>
      <c r="M20" s="87">
        <v>0.55796764038849744</v>
      </c>
      <c r="N20" s="87">
        <v>0.27891634020026934</v>
      </c>
      <c r="O20" s="87">
        <v>0.27891693712265342</v>
      </c>
      <c r="P20" s="87">
        <v>0.27886672177312588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1.1542036314562375E-15</v>
      </c>
      <c r="F22" s="87">
        <v>1.1625781522620983E-15</v>
      </c>
      <c r="G22" s="87">
        <v>1.2162137465555962E-15</v>
      </c>
      <c r="H22" s="87">
        <v>1.2572047227236043E-15</v>
      </c>
      <c r="I22" s="87">
        <v>1.7246535786794797</v>
      </c>
      <c r="J22" s="87">
        <v>1.776069342545368</v>
      </c>
      <c r="K22" s="87">
        <v>2.0472847929760887</v>
      </c>
      <c r="L22" s="87">
        <v>1.3052437249486051</v>
      </c>
      <c r="M22" s="87">
        <v>1.4625697979805206</v>
      </c>
      <c r="N22" s="87">
        <v>1.3018428013250658</v>
      </c>
      <c r="O22" s="87">
        <v>2.5350823593059006</v>
      </c>
      <c r="P22" s="87">
        <v>2.670472387393994</v>
      </c>
      <c r="Q22" s="87">
        <v>2.5351070088228878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305</v>
      </c>
      <c r="B26" s="204">
        <v>237.73689060276214</v>
      </c>
      <c r="C26" s="204">
        <v>230.55636391127354</v>
      </c>
      <c r="D26" s="204">
        <v>219.92234153631247</v>
      </c>
      <c r="E26" s="204">
        <v>181.97790258549784</v>
      </c>
      <c r="F26" s="204">
        <v>174.03634317144721</v>
      </c>
      <c r="G26" s="204">
        <v>151.01273994165217</v>
      </c>
      <c r="H26" s="204">
        <v>146.10771127207121</v>
      </c>
      <c r="I26" s="204">
        <v>153.87844855268031</v>
      </c>
      <c r="J26" s="204">
        <v>122.64623232741226</v>
      </c>
      <c r="K26" s="204">
        <v>87.369224604939234</v>
      </c>
      <c r="L26" s="204">
        <v>86.013893346758579</v>
      </c>
      <c r="M26" s="204">
        <v>66.651995798389905</v>
      </c>
      <c r="N26" s="204">
        <v>55.567743174593346</v>
      </c>
      <c r="O26" s="204">
        <v>61.995232452905107</v>
      </c>
      <c r="P26" s="204">
        <v>65.526513020958532</v>
      </c>
      <c r="Q26" s="204">
        <v>55.412463441022823</v>
      </c>
    </row>
    <row r="27" spans="1:17" x14ac:dyDescent="0.25">
      <c r="A27" s="88" t="s">
        <v>33</v>
      </c>
      <c r="B27" s="87">
        <v>236.6672362055171</v>
      </c>
      <c r="C27" s="87">
        <v>228.4634236266304</v>
      </c>
      <c r="D27" s="87">
        <v>218.67267515738476</v>
      </c>
      <c r="E27" s="87">
        <v>180.66292053292716</v>
      </c>
      <c r="F27" s="87">
        <v>172.3833854412419</v>
      </c>
      <c r="G27" s="87">
        <v>149.29553663518666</v>
      </c>
      <c r="H27" s="87">
        <v>143.79794711280775</v>
      </c>
      <c r="I27" s="87">
        <v>133.73359069716648</v>
      </c>
      <c r="J27" s="87">
        <v>101.70026591993189</v>
      </c>
      <c r="K27" s="87">
        <v>60.9187637283827</v>
      </c>
      <c r="L27" s="87">
        <v>67.804188435975746</v>
      </c>
      <c r="M27" s="87">
        <v>46.654271159512128</v>
      </c>
      <c r="N27" s="87">
        <v>39.553165030262321</v>
      </c>
      <c r="O27" s="87">
        <v>33.521172003843041</v>
      </c>
      <c r="P27" s="87">
        <v>33.658793456616877</v>
      </c>
      <c r="Q27" s="87">
        <v>30.70305578728227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0</v>
      </c>
      <c r="C30" s="87">
        <v>0</v>
      </c>
      <c r="D30" s="87">
        <v>0</v>
      </c>
      <c r="E30" s="87">
        <v>3.9219903295505485E-15</v>
      </c>
      <c r="F30" s="87">
        <v>3.8279673005029306E-15</v>
      </c>
      <c r="G30" s="87">
        <v>3.2257858554804765E-15</v>
      </c>
      <c r="H30" s="87">
        <v>2.7655689866851105E-15</v>
      </c>
      <c r="I30" s="87">
        <v>3.0033529013577267</v>
      </c>
      <c r="J30" s="87">
        <v>3.3866841152274341</v>
      </c>
      <c r="K30" s="87">
        <v>6.5906117887797784</v>
      </c>
      <c r="L30" s="87">
        <v>2.373550363512789</v>
      </c>
      <c r="M30" s="87">
        <v>2.8231564127411279</v>
      </c>
      <c r="N30" s="87">
        <v>2.5781254413656725</v>
      </c>
      <c r="O30" s="87">
        <v>4.5550664294193552</v>
      </c>
      <c r="P30" s="87">
        <v>6.7983371364211367</v>
      </c>
      <c r="Q30" s="87">
        <v>3.1609980787459993</v>
      </c>
    </row>
    <row r="31" spans="1:17" x14ac:dyDescent="0.25">
      <c r="A31" s="88" t="s">
        <v>29</v>
      </c>
      <c r="B31" s="87">
        <v>1.0696543972450332</v>
      </c>
      <c r="C31" s="87">
        <v>2.0929402846431286</v>
      </c>
      <c r="D31" s="87">
        <v>1.2496663789277092</v>
      </c>
      <c r="E31" s="87">
        <v>1.314982052570691</v>
      </c>
      <c r="F31" s="87">
        <v>1.6529577302053289</v>
      </c>
      <c r="G31" s="87">
        <v>1.7172033064654995</v>
      </c>
      <c r="H31" s="87">
        <v>2.3097641592634619</v>
      </c>
      <c r="I31" s="87">
        <v>2.481949535380541</v>
      </c>
      <c r="J31" s="87">
        <v>2.4626928806172979</v>
      </c>
      <c r="K31" s="87">
        <v>2.4579283474800007</v>
      </c>
      <c r="L31" s="87">
        <v>4.7415828852069</v>
      </c>
      <c r="M31" s="87">
        <v>4.7427249433022283</v>
      </c>
      <c r="N31" s="87">
        <v>2.3707888917022899</v>
      </c>
      <c r="O31" s="87">
        <v>2.3707939655425538</v>
      </c>
      <c r="P31" s="87">
        <v>2.3703671350715703</v>
      </c>
      <c r="Q31" s="87">
        <v>0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0</v>
      </c>
      <c r="C33" s="87">
        <v>0</v>
      </c>
      <c r="D33" s="87">
        <v>0</v>
      </c>
      <c r="E33" s="87">
        <v>9.8107308673780226E-15</v>
      </c>
      <c r="F33" s="87">
        <v>9.8819142942278374E-15</v>
      </c>
      <c r="G33" s="87">
        <v>1.0337816845722571E-14</v>
      </c>
      <c r="H33" s="87">
        <v>1.0686240143150639E-14</v>
      </c>
      <c r="I33" s="87">
        <v>14.659555418775581</v>
      </c>
      <c r="J33" s="87">
        <v>15.09658941163563</v>
      </c>
      <c r="K33" s="87">
        <v>17.401920740296752</v>
      </c>
      <c r="L33" s="87">
        <v>11.094571662063142</v>
      </c>
      <c r="M33" s="87">
        <v>12.431843282834425</v>
      </c>
      <c r="N33" s="87">
        <v>11.065663811263061</v>
      </c>
      <c r="O33" s="87">
        <v>21.548200054100157</v>
      </c>
      <c r="P33" s="87">
        <v>22.699015292848951</v>
      </c>
      <c r="Q33" s="87">
        <v>21.548409574994547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6" t="s">
        <v>304</v>
      </c>
      <c r="B37" s="204">
        <v>0</v>
      </c>
      <c r="C37" s="204">
        <v>0</v>
      </c>
      <c r="D37" s="204">
        <v>0</v>
      </c>
      <c r="E37" s="204">
        <v>0</v>
      </c>
      <c r="F37" s="204">
        <v>0</v>
      </c>
      <c r="G37" s="204">
        <v>0</v>
      </c>
      <c r="H37" s="204">
        <v>0</v>
      </c>
      <c r="I37" s="204">
        <v>0</v>
      </c>
      <c r="J37" s="204">
        <v>0</v>
      </c>
      <c r="K37" s="204">
        <v>0</v>
      </c>
      <c r="L37" s="204">
        <v>0</v>
      </c>
      <c r="M37" s="204">
        <v>0</v>
      </c>
      <c r="N37" s="204">
        <v>0</v>
      </c>
      <c r="O37" s="204">
        <v>0</v>
      </c>
      <c r="P37" s="204">
        <v>0</v>
      </c>
      <c r="Q37" s="204">
        <v>0</v>
      </c>
    </row>
    <row r="38" spans="1:17" x14ac:dyDescent="0.25">
      <c r="A38" s="156" t="s">
        <v>303</v>
      </c>
      <c r="B38" s="204">
        <v>561.67927157917961</v>
      </c>
      <c r="C38" s="204">
        <v>569.50775100800047</v>
      </c>
      <c r="D38" s="204">
        <v>482.59781410712674</v>
      </c>
      <c r="E38" s="204">
        <v>404.02341465877748</v>
      </c>
      <c r="F38" s="204">
        <v>307.52011096273776</v>
      </c>
      <c r="G38" s="204">
        <v>265.71704092021582</v>
      </c>
      <c r="H38" s="204">
        <v>197.70509931848187</v>
      </c>
      <c r="I38" s="204">
        <v>155.46222875378598</v>
      </c>
      <c r="J38" s="204">
        <v>122.61847716408222</v>
      </c>
      <c r="K38" s="204">
        <v>100.29553427801179</v>
      </c>
      <c r="L38" s="204">
        <v>95.630611481534416</v>
      </c>
      <c r="M38" s="204">
        <v>69.559940650402922</v>
      </c>
      <c r="N38" s="204">
        <v>68.073233094319491</v>
      </c>
      <c r="O38" s="204">
        <v>77.043094847163886</v>
      </c>
      <c r="P38" s="204">
        <v>87.464065779308328</v>
      </c>
      <c r="Q38" s="204">
        <v>66.99741033060738</v>
      </c>
    </row>
    <row r="39" spans="1:17" x14ac:dyDescent="0.25">
      <c r="A39" s="152" t="s">
        <v>310</v>
      </c>
      <c r="B39" s="264">
        <v>516.92879805395376</v>
      </c>
      <c r="C39" s="264">
        <v>526.10890603646658</v>
      </c>
      <c r="D39" s="264">
        <v>441.20066746499737</v>
      </c>
      <c r="E39" s="264">
        <v>369.76875064268376</v>
      </c>
      <c r="F39" s="264">
        <v>274.76032871870063</v>
      </c>
      <c r="G39" s="264">
        <v>237.29111340178716</v>
      </c>
      <c r="H39" s="264">
        <v>170.20247131432728</v>
      </c>
      <c r="I39" s="264">
        <v>126.49687373210497</v>
      </c>
      <c r="J39" s="264">
        <v>99.532127549510506</v>
      </c>
      <c r="K39" s="264">
        <v>83.849562587670277</v>
      </c>
      <c r="L39" s="264">
        <v>79.439760969203391</v>
      </c>
      <c r="M39" s="264">
        <v>57.013682617764815</v>
      </c>
      <c r="N39" s="264">
        <v>57.613422614396043</v>
      </c>
      <c r="O39" s="264">
        <v>65.373404032499394</v>
      </c>
      <c r="P39" s="264">
        <v>75.129663328304375</v>
      </c>
      <c r="Q39" s="264">
        <v>56.566828977003084</v>
      </c>
    </row>
    <row r="40" spans="1:17" x14ac:dyDescent="0.25">
      <c r="A40" s="154" t="s">
        <v>33</v>
      </c>
      <c r="B40" s="83">
        <v>394.71728242431789</v>
      </c>
      <c r="C40" s="83">
        <v>392.28434160193109</v>
      </c>
      <c r="D40" s="83">
        <v>294.10908299379702</v>
      </c>
      <c r="E40" s="83">
        <v>219.24496908746036</v>
      </c>
      <c r="F40" s="83">
        <v>120.36739744362526</v>
      </c>
      <c r="G40" s="83">
        <v>81.556266477572933</v>
      </c>
      <c r="H40" s="83">
        <v>18.144370414823786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8.7088407336393949</v>
      </c>
      <c r="C41" s="208">
        <v>8.7085308115800011</v>
      </c>
      <c r="D41" s="208">
        <v>8.6693254489080012</v>
      </c>
      <c r="E41" s="208">
        <v>8.6725485312840007</v>
      </c>
      <c r="F41" s="208">
        <v>5.7824211322080004</v>
      </c>
      <c r="G41" s="208">
        <v>11.609419128168346</v>
      </c>
      <c r="H41" s="208">
        <v>8.6550593465880024</v>
      </c>
      <c r="I41" s="208">
        <v>5.8050619649640005</v>
      </c>
      <c r="J41" s="208">
        <v>5.7653810655480013</v>
      </c>
      <c r="K41" s="208">
        <v>2.8802732209920006</v>
      </c>
      <c r="L41" s="208">
        <v>2.9026001070091287</v>
      </c>
      <c r="M41" s="208">
        <v>2.9033180170775061</v>
      </c>
      <c r="N41" s="208">
        <v>2.9025952783201285</v>
      </c>
      <c r="O41" s="208">
        <v>2.9025984740684758</v>
      </c>
      <c r="P41" s="208">
        <v>2.9020552452652333</v>
      </c>
      <c r="Q41" s="208">
        <v>2.9031934637276673</v>
      </c>
    </row>
    <row r="42" spans="1:17" x14ac:dyDescent="0.25">
      <c r="A42" s="154" t="s">
        <v>125</v>
      </c>
      <c r="B42" s="208">
        <v>31.863336030683346</v>
      </c>
      <c r="C42" s="208">
        <v>32.239705770387495</v>
      </c>
      <c r="D42" s="208">
        <v>33.365731204797825</v>
      </c>
      <c r="E42" s="208">
        <v>34.804841973188957</v>
      </c>
      <c r="F42" s="208">
        <v>36.303286878279891</v>
      </c>
      <c r="G42" s="208">
        <v>28.580846630482704</v>
      </c>
      <c r="H42" s="208">
        <v>24.104249024015314</v>
      </c>
      <c r="I42" s="208">
        <v>14.908365631147751</v>
      </c>
      <c r="J42" s="208">
        <v>12.801239818074967</v>
      </c>
      <c r="K42" s="208">
        <v>20.333169843918622</v>
      </c>
      <c r="L42" s="208">
        <v>10.107478899304484</v>
      </c>
      <c r="M42" s="208">
        <v>7.3056924068113327</v>
      </c>
      <c r="N42" s="208">
        <v>7.7406943728585729</v>
      </c>
      <c r="O42" s="208">
        <v>7.9003549452090143</v>
      </c>
      <c r="P42" s="208">
        <v>14.299891986403948</v>
      </c>
      <c r="Q42" s="208">
        <v>3.213699015695922</v>
      </c>
    </row>
    <row r="43" spans="1:17" x14ac:dyDescent="0.25">
      <c r="A43" s="154" t="s">
        <v>29</v>
      </c>
      <c r="B43" s="208">
        <v>1.6991640662876704</v>
      </c>
      <c r="C43" s="208">
        <v>3.4249788773168568</v>
      </c>
      <c r="D43" s="208">
        <v>1.5924306068624043</v>
      </c>
      <c r="E43" s="208">
        <v>1.5074600796015691</v>
      </c>
      <c r="F43" s="208">
        <v>1.0658443597991594</v>
      </c>
      <c r="G43" s="208">
        <v>0.85324937280404667</v>
      </c>
      <c r="H43" s="208">
        <v>0.203239154161833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79.940174799025414</v>
      </c>
      <c r="C44" s="208">
        <v>89.451348975251165</v>
      </c>
      <c r="D44" s="208">
        <v>103.46409721063206</v>
      </c>
      <c r="E44" s="208">
        <v>105.53893097114884</v>
      </c>
      <c r="F44" s="208">
        <v>111.24137890478832</v>
      </c>
      <c r="G44" s="208">
        <v>114.69133179275914</v>
      </c>
      <c r="H44" s="208">
        <v>119.09555337473834</v>
      </c>
      <c r="I44" s="208">
        <v>105.78344613599323</v>
      </c>
      <c r="J44" s="208">
        <v>80.965506665887546</v>
      </c>
      <c r="K44" s="208">
        <v>60.63611952275965</v>
      </c>
      <c r="L44" s="208">
        <v>66.429681962889774</v>
      </c>
      <c r="M44" s="208">
        <v>46.804672193875973</v>
      </c>
      <c r="N44" s="208">
        <v>46.970132963217338</v>
      </c>
      <c r="O44" s="208">
        <v>54.570450613221901</v>
      </c>
      <c r="P44" s="208">
        <v>57.927716096635194</v>
      </c>
      <c r="Q44" s="208">
        <v>50.449936497579493</v>
      </c>
    </row>
    <row r="45" spans="1:17" x14ac:dyDescent="0.25">
      <c r="A45" s="152" t="s">
        <v>309</v>
      </c>
      <c r="B45" s="264">
        <v>44.7504735252258</v>
      </c>
      <c r="C45" s="264">
        <v>43.398844971533833</v>
      </c>
      <c r="D45" s="264">
        <v>41.3971466421294</v>
      </c>
      <c r="E45" s="264">
        <v>34.254664016093706</v>
      </c>
      <c r="F45" s="264">
        <v>32.759782244037126</v>
      </c>
      <c r="G45" s="264">
        <v>28.425927518428644</v>
      </c>
      <c r="H45" s="264">
        <v>27.50262800415458</v>
      </c>
      <c r="I45" s="264">
        <v>28.965355021680999</v>
      </c>
      <c r="J45" s="264">
        <v>23.086349614571716</v>
      </c>
      <c r="K45" s="264">
        <v>16.445971690341505</v>
      </c>
      <c r="L45" s="264">
        <v>16.190850512331028</v>
      </c>
      <c r="M45" s="264">
        <v>12.5462580326381</v>
      </c>
      <c r="N45" s="264">
        <v>10.459810479923453</v>
      </c>
      <c r="O45" s="264">
        <v>11.669690814664492</v>
      </c>
      <c r="P45" s="264">
        <v>12.33440245100396</v>
      </c>
      <c r="Q45" s="264">
        <v>10.430581353604293</v>
      </c>
    </row>
    <row r="46" spans="1:17" x14ac:dyDescent="0.25">
      <c r="A46" s="150" t="s">
        <v>33</v>
      </c>
      <c r="B46" s="87">
        <v>44.54912681515615</v>
      </c>
      <c r="C46" s="87">
        <v>43.004879741483364</v>
      </c>
      <c r="D46" s="87">
        <v>41.16191532374301</v>
      </c>
      <c r="E46" s="87">
        <v>34.007137982668638</v>
      </c>
      <c r="F46" s="87">
        <v>32.448637259527885</v>
      </c>
      <c r="G46" s="87">
        <v>28.102689248976311</v>
      </c>
      <c r="H46" s="87">
        <v>27.067848868293218</v>
      </c>
      <c r="I46" s="87">
        <v>25.173381778290157</v>
      </c>
      <c r="J46" s="87">
        <v>19.143579467281295</v>
      </c>
      <c r="K46" s="87">
        <v>11.467061407695569</v>
      </c>
      <c r="L46" s="87">
        <v>12.763141352654261</v>
      </c>
      <c r="M46" s="87">
        <v>8.7819804535552244</v>
      </c>
      <c r="N46" s="87">
        <v>7.4453016527552602</v>
      </c>
      <c r="O46" s="87">
        <v>6.3098676713116308</v>
      </c>
      <c r="P46" s="87">
        <v>6.3357728859514131</v>
      </c>
      <c r="Q46" s="87">
        <v>5.7793987364296031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7.3825700320951504E-16</v>
      </c>
      <c r="F49" s="87">
        <v>7.2055855068290454E-16</v>
      </c>
      <c r="G49" s="87">
        <v>6.0720674926691319E-16</v>
      </c>
      <c r="H49" s="87">
        <v>5.2057769161131485E-16</v>
      </c>
      <c r="I49" s="87">
        <v>0.56533701672616032</v>
      </c>
      <c r="J49" s="87">
        <v>0.63749348051339938</v>
      </c>
      <c r="K49" s="87">
        <v>1.2405857484761937</v>
      </c>
      <c r="L49" s="87">
        <v>0.44678595077887795</v>
      </c>
      <c r="M49" s="87">
        <v>0.53141767769244763</v>
      </c>
      <c r="N49" s="87">
        <v>0.48529420072765611</v>
      </c>
      <c r="O49" s="87">
        <v>0.85742426906717284</v>
      </c>
      <c r="P49" s="87">
        <v>1.2796869903851551</v>
      </c>
      <c r="Q49" s="87">
        <v>0.59501140305807032</v>
      </c>
    </row>
    <row r="50" spans="1:17" x14ac:dyDescent="0.25">
      <c r="A50" s="150" t="s">
        <v>29</v>
      </c>
      <c r="B50" s="87">
        <v>0.2013467100696533</v>
      </c>
      <c r="C50" s="87">
        <v>0.39396523005047124</v>
      </c>
      <c r="D50" s="87">
        <v>0.2352313183863923</v>
      </c>
      <c r="E50" s="87">
        <v>0.24752603342507118</v>
      </c>
      <c r="F50" s="87">
        <v>0.31114498450923833</v>
      </c>
      <c r="G50" s="87">
        <v>0.32323826945232931</v>
      </c>
      <c r="H50" s="87">
        <v>0.43477913586135747</v>
      </c>
      <c r="I50" s="87">
        <v>0.46719050077751356</v>
      </c>
      <c r="J50" s="87">
        <v>0.46356571870443253</v>
      </c>
      <c r="K50" s="87">
        <v>0.46266886540800017</v>
      </c>
      <c r="L50" s="87">
        <v>0.89253324898012254</v>
      </c>
      <c r="M50" s="87">
        <v>0.89274822462159587</v>
      </c>
      <c r="N50" s="87">
        <v>0.44626614432043105</v>
      </c>
      <c r="O50" s="87">
        <v>0.44626709939624548</v>
      </c>
      <c r="P50" s="87">
        <v>0.44618675483700149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</v>
      </c>
      <c r="C52" s="87">
        <v>0</v>
      </c>
      <c r="D52" s="87">
        <v>0</v>
      </c>
      <c r="E52" s="87">
        <v>1.84672581032998E-15</v>
      </c>
      <c r="F52" s="87">
        <v>1.8601250436193576E-15</v>
      </c>
      <c r="G52" s="87">
        <v>1.9459419944889545E-15</v>
      </c>
      <c r="H52" s="87">
        <v>2.0115275563577675E-15</v>
      </c>
      <c r="I52" s="87">
        <v>2.7594457258871676</v>
      </c>
      <c r="J52" s="87">
        <v>2.8417109480725893</v>
      </c>
      <c r="K52" s="87">
        <v>3.275655668761742</v>
      </c>
      <c r="L52" s="87">
        <v>2.0883899599177682</v>
      </c>
      <c r="M52" s="87">
        <v>2.3401116767688332</v>
      </c>
      <c r="N52" s="87">
        <v>2.0829484821201052</v>
      </c>
      <c r="O52" s="87">
        <v>4.0561317748894412</v>
      </c>
      <c r="P52" s="87">
        <v>4.2727558198303903</v>
      </c>
      <c r="Q52" s="87">
        <v>4.0561712141166204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308</v>
      </c>
      <c r="B56" s="264">
        <v>0</v>
      </c>
      <c r="C56" s="264">
        <v>0</v>
      </c>
      <c r="D56" s="264">
        <v>0</v>
      </c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>
        <v>0</v>
      </c>
      <c r="K56" s="264">
        <v>0</v>
      </c>
      <c r="L56" s="264">
        <v>0</v>
      </c>
      <c r="M56" s="264">
        <v>0</v>
      </c>
      <c r="N56" s="264">
        <v>0</v>
      </c>
      <c r="O56" s="264">
        <v>0</v>
      </c>
      <c r="P56" s="264">
        <v>0</v>
      </c>
      <c r="Q56" s="264">
        <v>0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0</v>
      </c>
      <c r="C58" s="242">
        <v>0</v>
      </c>
      <c r="D58" s="242">
        <v>0</v>
      </c>
      <c r="E58" s="242">
        <v>0</v>
      </c>
      <c r="F58" s="242">
        <v>0</v>
      </c>
      <c r="G58" s="242">
        <v>0</v>
      </c>
      <c r="H58" s="242">
        <v>0</v>
      </c>
      <c r="I58" s="242">
        <v>0</v>
      </c>
      <c r="J58" s="242">
        <v>0</v>
      </c>
      <c r="K58" s="242">
        <v>0</v>
      </c>
      <c r="L58" s="242">
        <v>0</v>
      </c>
      <c r="M58" s="242">
        <v>0</v>
      </c>
      <c r="N58" s="242">
        <v>0</v>
      </c>
      <c r="O58" s="242">
        <v>0</v>
      </c>
      <c r="P58" s="242">
        <v>0</v>
      </c>
      <c r="Q58" s="242">
        <v>0</v>
      </c>
    </row>
    <row r="60" spans="1:17" ht="12.75" x14ac:dyDescent="0.25">
      <c r="A60" s="80" t="s">
        <v>134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</v>
      </c>
      <c r="C62" s="77">
        <f t="shared" si="0"/>
        <v>1</v>
      </c>
      <c r="D62" s="77">
        <f t="shared" si="0"/>
        <v>1</v>
      </c>
      <c r="E62" s="77">
        <f t="shared" si="0"/>
        <v>1</v>
      </c>
      <c r="F62" s="77">
        <f t="shared" si="0"/>
        <v>0.99999999999999989</v>
      </c>
      <c r="G62" s="77">
        <f t="shared" si="0"/>
        <v>1</v>
      </c>
      <c r="H62" s="77">
        <f t="shared" si="0"/>
        <v>1.0000000000000004</v>
      </c>
      <c r="I62" s="77">
        <f t="shared" si="0"/>
        <v>0.99999999999999989</v>
      </c>
      <c r="J62" s="77">
        <f t="shared" si="0"/>
        <v>0.99999999999999978</v>
      </c>
      <c r="K62" s="77">
        <f t="shared" si="0"/>
        <v>0.99999999999999978</v>
      </c>
      <c r="L62" s="77">
        <f t="shared" si="0"/>
        <v>0.99999999999999989</v>
      </c>
      <c r="M62" s="77">
        <f t="shared" si="0"/>
        <v>1</v>
      </c>
      <c r="N62" s="77">
        <f t="shared" si="0"/>
        <v>0.99999999999999989</v>
      </c>
      <c r="O62" s="77">
        <f t="shared" si="0"/>
        <v>1</v>
      </c>
      <c r="P62" s="77">
        <f t="shared" si="0"/>
        <v>0.99999999999999978</v>
      </c>
      <c r="Q62" s="77">
        <f t="shared" si="0"/>
        <v>1</v>
      </c>
    </row>
    <row r="63" spans="1:17" x14ac:dyDescent="0.25">
      <c r="A63" s="132" t="s">
        <v>83</v>
      </c>
      <c r="B63" s="203">
        <f t="shared" ref="B63:Q63" si="1">IF(B$6=0,0,B$6/B$5)</f>
        <v>0</v>
      </c>
      <c r="C63" s="203">
        <f t="shared" si="1"/>
        <v>0</v>
      </c>
      <c r="D63" s="203">
        <f t="shared" si="1"/>
        <v>0</v>
      </c>
      <c r="E63" s="203">
        <f t="shared" si="1"/>
        <v>0</v>
      </c>
      <c r="F63" s="203">
        <f t="shared" si="1"/>
        <v>0</v>
      </c>
      <c r="G63" s="203">
        <f t="shared" si="1"/>
        <v>0</v>
      </c>
      <c r="H63" s="203">
        <f t="shared" si="1"/>
        <v>0</v>
      </c>
      <c r="I63" s="203">
        <f t="shared" si="1"/>
        <v>0</v>
      </c>
      <c r="J63" s="203">
        <f t="shared" si="1"/>
        <v>0</v>
      </c>
      <c r="K63" s="203">
        <f t="shared" si="1"/>
        <v>0</v>
      </c>
      <c r="L63" s="203">
        <f t="shared" si="1"/>
        <v>0</v>
      </c>
      <c r="M63" s="203">
        <f t="shared" si="1"/>
        <v>0</v>
      </c>
      <c r="N63" s="203">
        <f t="shared" si="1"/>
        <v>0</v>
      </c>
      <c r="O63" s="203">
        <f t="shared" si="1"/>
        <v>0</v>
      </c>
      <c r="P63" s="203">
        <f t="shared" si="1"/>
        <v>0</v>
      </c>
      <c r="Q63" s="203">
        <f t="shared" si="1"/>
        <v>0</v>
      </c>
    </row>
    <row r="64" spans="1:17" x14ac:dyDescent="0.25">
      <c r="A64" s="76" t="s">
        <v>82</v>
      </c>
      <c r="B64" s="202">
        <f t="shared" ref="B64:Q64" si="2">IF(B$7=0,0,B$7/B$5)</f>
        <v>0</v>
      </c>
      <c r="C64" s="202">
        <f t="shared" si="2"/>
        <v>0</v>
      </c>
      <c r="D64" s="202">
        <f t="shared" si="2"/>
        <v>0</v>
      </c>
      <c r="E64" s="202">
        <f t="shared" si="2"/>
        <v>0</v>
      </c>
      <c r="F64" s="202">
        <f t="shared" si="2"/>
        <v>0</v>
      </c>
      <c r="G64" s="202">
        <f t="shared" si="2"/>
        <v>0</v>
      </c>
      <c r="H64" s="202">
        <f t="shared" si="2"/>
        <v>0</v>
      </c>
      <c r="I64" s="202">
        <f t="shared" si="2"/>
        <v>0</v>
      </c>
      <c r="J64" s="202">
        <f t="shared" si="2"/>
        <v>0</v>
      </c>
      <c r="K64" s="202">
        <f t="shared" si="2"/>
        <v>0</v>
      </c>
      <c r="L64" s="202">
        <f t="shared" si="2"/>
        <v>0</v>
      </c>
      <c r="M64" s="202">
        <f t="shared" si="2"/>
        <v>0</v>
      </c>
      <c r="N64" s="202">
        <f t="shared" si="2"/>
        <v>0</v>
      </c>
      <c r="O64" s="202">
        <f t="shared" si="2"/>
        <v>0</v>
      </c>
      <c r="P64" s="202">
        <f t="shared" si="2"/>
        <v>0</v>
      </c>
      <c r="Q64" s="202">
        <f t="shared" si="2"/>
        <v>0</v>
      </c>
    </row>
    <row r="65" spans="1:17" x14ac:dyDescent="0.25">
      <c r="A65" s="76" t="s">
        <v>81</v>
      </c>
      <c r="B65" s="202">
        <f t="shared" ref="B65:Q65" si="3">IF(B$8=0,0,B$8/B$5)</f>
        <v>0</v>
      </c>
      <c r="C65" s="202">
        <f t="shared" si="3"/>
        <v>0</v>
      </c>
      <c r="D65" s="202">
        <f t="shared" si="3"/>
        <v>0</v>
      </c>
      <c r="E65" s="202">
        <f t="shared" si="3"/>
        <v>0</v>
      </c>
      <c r="F65" s="202">
        <f t="shared" si="3"/>
        <v>0</v>
      </c>
      <c r="G65" s="202">
        <f t="shared" si="3"/>
        <v>0</v>
      </c>
      <c r="H65" s="202">
        <f t="shared" si="3"/>
        <v>0</v>
      </c>
      <c r="I65" s="202">
        <f t="shared" si="3"/>
        <v>0</v>
      </c>
      <c r="J65" s="202">
        <f t="shared" si="3"/>
        <v>0</v>
      </c>
      <c r="K65" s="202">
        <f t="shared" si="3"/>
        <v>0</v>
      </c>
      <c r="L65" s="202">
        <f t="shared" si="3"/>
        <v>0</v>
      </c>
      <c r="M65" s="202">
        <f t="shared" si="3"/>
        <v>0</v>
      </c>
      <c r="N65" s="202">
        <f t="shared" si="3"/>
        <v>0</v>
      </c>
      <c r="O65" s="202">
        <f t="shared" si="3"/>
        <v>0</v>
      </c>
      <c r="P65" s="202">
        <f t="shared" si="3"/>
        <v>0</v>
      </c>
      <c r="Q65" s="202">
        <f t="shared" si="3"/>
        <v>0</v>
      </c>
    </row>
    <row r="66" spans="1:17" x14ac:dyDescent="0.25">
      <c r="A66" s="76" t="s">
        <v>80</v>
      </c>
      <c r="B66" s="202">
        <f t="shared" ref="B66:Q66" si="4">IF(B$9=0,0,B$9/B$5)</f>
        <v>0</v>
      </c>
      <c r="C66" s="202">
        <f t="shared" si="4"/>
        <v>0</v>
      </c>
      <c r="D66" s="202">
        <f t="shared" si="4"/>
        <v>0</v>
      </c>
      <c r="E66" s="202">
        <f t="shared" si="4"/>
        <v>0</v>
      </c>
      <c r="F66" s="202">
        <f t="shared" si="4"/>
        <v>0</v>
      </c>
      <c r="G66" s="202">
        <f t="shared" si="4"/>
        <v>0</v>
      </c>
      <c r="H66" s="202">
        <f t="shared" si="4"/>
        <v>0</v>
      </c>
      <c r="I66" s="202">
        <f t="shared" si="4"/>
        <v>0</v>
      </c>
      <c r="J66" s="202">
        <f t="shared" si="4"/>
        <v>0</v>
      </c>
      <c r="K66" s="202">
        <f t="shared" si="4"/>
        <v>0</v>
      </c>
      <c r="L66" s="202">
        <f t="shared" si="4"/>
        <v>0</v>
      </c>
      <c r="M66" s="202">
        <f t="shared" si="4"/>
        <v>0</v>
      </c>
      <c r="N66" s="202">
        <f t="shared" si="4"/>
        <v>0</v>
      </c>
      <c r="O66" s="202">
        <f t="shared" si="4"/>
        <v>0</v>
      </c>
      <c r="P66" s="202">
        <f t="shared" si="4"/>
        <v>0</v>
      </c>
      <c r="Q66" s="202">
        <f t="shared" si="4"/>
        <v>0</v>
      </c>
    </row>
    <row r="67" spans="1:17" x14ac:dyDescent="0.25">
      <c r="A67" s="129" t="s">
        <v>79</v>
      </c>
      <c r="B67" s="201">
        <f t="shared" ref="B67:Q67" si="5">IF(B$10=0,0,B$10/B$5)</f>
        <v>4.6682002415138944E-2</v>
      </c>
      <c r="C67" s="201">
        <f t="shared" si="5"/>
        <v>4.5934543830378774E-2</v>
      </c>
      <c r="D67" s="201">
        <f t="shared" si="5"/>
        <v>4.8279298358569055E-2</v>
      </c>
      <c r="E67" s="201">
        <f t="shared" si="5"/>
        <v>5.2774058459928996E-2</v>
      </c>
      <c r="F67" s="201">
        <f t="shared" si="5"/>
        <v>5.7655531887454467E-2</v>
      </c>
      <c r="G67" s="201">
        <f t="shared" si="5"/>
        <v>5.9032325243564679E-2</v>
      </c>
      <c r="H67" s="201">
        <f t="shared" si="5"/>
        <v>5.9778077306360165E-2</v>
      </c>
      <c r="I67" s="201">
        <f t="shared" si="5"/>
        <v>5.976370557607099E-2</v>
      </c>
      <c r="J67" s="201">
        <f t="shared" si="5"/>
        <v>6.2037443710838434E-2</v>
      </c>
      <c r="K67" s="201">
        <f t="shared" si="5"/>
        <v>6.229048860237392E-2</v>
      </c>
      <c r="L67" s="201">
        <f t="shared" si="5"/>
        <v>6.3199711395414582E-2</v>
      </c>
      <c r="M67" s="201">
        <f t="shared" si="5"/>
        <v>6.9234287416097703E-2</v>
      </c>
      <c r="N67" s="201">
        <f t="shared" si="5"/>
        <v>7.4390447725712405E-2</v>
      </c>
      <c r="O67" s="201">
        <f t="shared" si="5"/>
        <v>7.3271166686222466E-2</v>
      </c>
      <c r="P67" s="201">
        <f t="shared" si="5"/>
        <v>7.059796625533081E-2</v>
      </c>
      <c r="Q67" s="201">
        <f t="shared" si="5"/>
        <v>8.2191051848442581E-2</v>
      </c>
    </row>
    <row r="68" spans="1:17" x14ac:dyDescent="0.25">
      <c r="A68" s="127" t="s">
        <v>306</v>
      </c>
      <c r="B68" s="200">
        <f t="shared" ref="B68:Q68" si="6">IF(B$15=0,0,B$15/B$5)</f>
        <v>3.2226095681141792E-2</v>
      </c>
      <c r="C68" s="200">
        <f t="shared" si="6"/>
        <v>3.128469522032714E-2</v>
      </c>
      <c r="D68" s="200">
        <f t="shared" si="6"/>
        <v>3.3806013126599914E-2</v>
      </c>
      <c r="E68" s="200">
        <f t="shared" si="6"/>
        <v>3.3386510566915356E-2</v>
      </c>
      <c r="F68" s="200">
        <f t="shared" si="6"/>
        <v>3.8432611752897042E-2</v>
      </c>
      <c r="G68" s="200">
        <f t="shared" si="6"/>
        <v>3.8475440235198936E-2</v>
      </c>
      <c r="H68" s="200">
        <f t="shared" si="6"/>
        <v>4.476875671937474E-2</v>
      </c>
      <c r="I68" s="200">
        <f t="shared" si="6"/>
        <v>5.1982697919154247E-2</v>
      </c>
      <c r="J68" s="200">
        <f t="shared" si="6"/>
        <v>5.2114600138193398E-2</v>
      </c>
      <c r="K68" s="200">
        <f t="shared" si="6"/>
        <v>4.8693013298717981E-2</v>
      </c>
      <c r="L68" s="200">
        <f t="shared" si="6"/>
        <v>4.9434494768168774E-2</v>
      </c>
      <c r="M68" s="200">
        <f t="shared" si="6"/>
        <v>5.0665374073662305E-2</v>
      </c>
      <c r="N68" s="200">
        <f t="shared" si="6"/>
        <v>4.6482863287590992E-2</v>
      </c>
      <c r="O68" s="200">
        <f t="shared" si="6"/>
        <v>4.6190544115409717E-2</v>
      </c>
      <c r="P68" s="200">
        <f t="shared" si="6"/>
        <v>4.4584818996161027E-2</v>
      </c>
      <c r="Q68" s="200">
        <f t="shared" si="6"/>
        <v>4.6407721775681282E-2</v>
      </c>
    </row>
    <row r="69" spans="1:17" x14ac:dyDescent="0.25">
      <c r="A69" s="127" t="s">
        <v>305</v>
      </c>
      <c r="B69" s="200">
        <f t="shared" ref="B69:Q69" si="7">IF(B$26=0,0,B$26/B$5)</f>
        <v>0.27392181328970533</v>
      </c>
      <c r="C69" s="200">
        <f t="shared" si="7"/>
        <v>0.26591990937278076</v>
      </c>
      <c r="D69" s="200">
        <f t="shared" si="7"/>
        <v>0.28735111157609933</v>
      </c>
      <c r="E69" s="200">
        <f t="shared" si="7"/>
        <v>0.28378533981878057</v>
      </c>
      <c r="F69" s="200">
        <f t="shared" si="7"/>
        <v>0.32667719989962485</v>
      </c>
      <c r="G69" s="200">
        <f t="shared" si="7"/>
        <v>0.3270412419991911</v>
      </c>
      <c r="H69" s="200">
        <f t="shared" si="7"/>
        <v>0.38053443211468546</v>
      </c>
      <c r="I69" s="200">
        <f t="shared" si="7"/>
        <v>0.44185293231281114</v>
      </c>
      <c r="J69" s="200">
        <f t="shared" si="7"/>
        <v>0.44297410117464392</v>
      </c>
      <c r="K69" s="200">
        <f t="shared" si="7"/>
        <v>0.41389061303910285</v>
      </c>
      <c r="L69" s="200">
        <f t="shared" si="7"/>
        <v>0.42019320552943457</v>
      </c>
      <c r="M69" s="200">
        <f t="shared" si="7"/>
        <v>0.43065567962612961</v>
      </c>
      <c r="N69" s="200">
        <f t="shared" si="7"/>
        <v>0.39510433794452354</v>
      </c>
      <c r="O69" s="200">
        <f t="shared" si="7"/>
        <v>0.39261962498098263</v>
      </c>
      <c r="P69" s="200">
        <f t="shared" si="7"/>
        <v>0.37897096146736869</v>
      </c>
      <c r="Q69" s="200">
        <f t="shared" si="7"/>
        <v>0.39446563509329097</v>
      </c>
    </row>
    <row r="70" spans="1:17" x14ac:dyDescent="0.25">
      <c r="A70" s="127" t="s">
        <v>304</v>
      </c>
      <c r="B70" s="200">
        <f t="shared" ref="B70:Q70" si="8">IF(B$37=0,0,B$37/B$5)</f>
        <v>0</v>
      </c>
      <c r="C70" s="200">
        <f t="shared" si="8"/>
        <v>0</v>
      </c>
      <c r="D70" s="200">
        <f t="shared" si="8"/>
        <v>0</v>
      </c>
      <c r="E70" s="200">
        <f t="shared" si="8"/>
        <v>0</v>
      </c>
      <c r="F70" s="200">
        <f t="shared" si="8"/>
        <v>0</v>
      </c>
      <c r="G70" s="200">
        <f t="shared" si="8"/>
        <v>0</v>
      </c>
      <c r="H70" s="200">
        <f t="shared" si="8"/>
        <v>0</v>
      </c>
      <c r="I70" s="200">
        <f t="shared" si="8"/>
        <v>0</v>
      </c>
      <c r="J70" s="200">
        <f t="shared" si="8"/>
        <v>0</v>
      </c>
      <c r="K70" s="200">
        <f t="shared" si="8"/>
        <v>0</v>
      </c>
      <c r="L70" s="200">
        <f t="shared" si="8"/>
        <v>0</v>
      </c>
      <c r="M70" s="200">
        <f t="shared" si="8"/>
        <v>0</v>
      </c>
      <c r="N70" s="200">
        <f t="shared" si="8"/>
        <v>0</v>
      </c>
      <c r="O70" s="200">
        <f t="shared" si="8"/>
        <v>0</v>
      </c>
      <c r="P70" s="200">
        <f t="shared" si="8"/>
        <v>0</v>
      </c>
      <c r="Q70" s="200">
        <f t="shared" si="8"/>
        <v>0</v>
      </c>
    </row>
    <row r="71" spans="1:17" x14ac:dyDescent="0.25">
      <c r="A71" s="127" t="s">
        <v>303</v>
      </c>
      <c r="B71" s="200">
        <f t="shared" ref="B71:Q71" si="9">IF(B$38=0,0,B$38/B$5)</f>
        <v>0.64717008861401404</v>
      </c>
      <c r="C71" s="200">
        <f t="shared" si="9"/>
        <v>0.65686085157651342</v>
      </c>
      <c r="D71" s="200">
        <f t="shared" si="9"/>
        <v>0.63056357693873177</v>
      </c>
      <c r="E71" s="200">
        <f t="shared" si="9"/>
        <v>0.63005409115437516</v>
      </c>
      <c r="F71" s="200">
        <f t="shared" si="9"/>
        <v>0.57723465646002359</v>
      </c>
      <c r="G71" s="200">
        <f t="shared" si="9"/>
        <v>0.57545099252204535</v>
      </c>
      <c r="H71" s="200">
        <f t="shared" si="9"/>
        <v>0.51491873385957998</v>
      </c>
      <c r="I71" s="200">
        <f t="shared" si="9"/>
        <v>0.44640066419196339</v>
      </c>
      <c r="J71" s="200">
        <f t="shared" si="9"/>
        <v>0.44287385497632403</v>
      </c>
      <c r="K71" s="200">
        <f t="shared" si="9"/>
        <v>0.47512588505980508</v>
      </c>
      <c r="L71" s="200">
        <f t="shared" si="9"/>
        <v>0.46717258830698188</v>
      </c>
      <c r="M71" s="200">
        <f t="shared" si="9"/>
        <v>0.44944465888411039</v>
      </c>
      <c r="N71" s="200">
        <f t="shared" si="9"/>
        <v>0.48402235104217295</v>
      </c>
      <c r="O71" s="200">
        <f t="shared" si="9"/>
        <v>0.48791866421738533</v>
      </c>
      <c r="P71" s="200">
        <f t="shared" si="9"/>
        <v>0.5058462532811393</v>
      </c>
      <c r="Q71" s="200">
        <f t="shared" si="9"/>
        <v>0.47693559128258517</v>
      </c>
    </row>
    <row r="72" spans="1:17" x14ac:dyDescent="0.25">
      <c r="A72" s="142" t="s">
        <v>310</v>
      </c>
      <c r="B72" s="199">
        <f t="shared" ref="B72:Q72" si="10">IF(B$39=0,0,B$39/B$5)</f>
        <v>0.59560833552418713</v>
      </c>
      <c r="C72" s="199">
        <f t="shared" si="10"/>
        <v>0.60680533922398994</v>
      </c>
      <c r="D72" s="199">
        <f t="shared" si="10"/>
        <v>0.5764739559361719</v>
      </c>
      <c r="E72" s="199">
        <f t="shared" si="10"/>
        <v>0.57663567424731055</v>
      </c>
      <c r="F72" s="199">
        <f t="shared" si="10"/>
        <v>0.51574247765538828</v>
      </c>
      <c r="G72" s="199">
        <f t="shared" si="10"/>
        <v>0.51389028814572701</v>
      </c>
      <c r="H72" s="199">
        <f t="shared" si="10"/>
        <v>0.44328872310858031</v>
      </c>
      <c r="I72" s="199">
        <f t="shared" si="10"/>
        <v>0.36322834752131661</v>
      </c>
      <c r="J72" s="199">
        <f t="shared" si="10"/>
        <v>0.35949049475521461</v>
      </c>
      <c r="K72" s="199">
        <f t="shared" si="10"/>
        <v>0.39721706378185628</v>
      </c>
      <c r="L72" s="199">
        <f t="shared" si="10"/>
        <v>0.38807739667791186</v>
      </c>
      <c r="M72" s="199">
        <f t="shared" si="10"/>
        <v>0.36838006036625065</v>
      </c>
      <c r="N72" s="199">
        <f t="shared" si="10"/>
        <v>0.40964976978202738</v>
      </c>
      <c r="O72" s="199">
        <f t="shared" si="10"/>
        <v>0.41401379363272978</v>
      </c>
      <c r="P72" s="199">
        <f t="shared" si="10"/>
        <v>0.43451054288728164</v>
      </c>
      <c r="Q72" s="199">
        <f t="shared" si="10"/>
        <v>0.40268323644149512</v>
      </c>
    </row>
    <row r="73" spans="1:17" x14ac:dyDescent="0.25">
      <c r="A73" s="142" t="s">
        <v>309</v>
      </c>
      <c r="B73" s="199">
        <f t="shared" ref="B73:Q73" si="11">IF(B$45=0,0,B$45/B$5)</f>
        <v>5.156175308982687E-2</v>
      </c>
      <c r="C73" s="199">
        <f t="shared" si="11"/>
        <v>5.0055512352523424E-2</v>
      </c>
      <c r="D73" s="199">
        <f t="shared" si="11"/>
        <v>5.4089621002559859E-2</v>
      </c>
      <c r="E73" s="199">
        <f t="shared" si="11"/>
        <v>5.3418416907064573E-2</v>
      </c>
      <c r="F73" s="199">
        <f t="shared" si="11"/>
        <v>6.1492178804635277E-2</v>
      </c>
      <c r="G73" s="199">
        <f t="shared" si="11"/>
        <v>6.1560704376318325E-2</v>
      </c>
      <c r="H73" s="199">
        <f t="shared" si="11"/>
        <v>7.1630010750999618E-2</v>
      </c>
      <c r="I73" s="199">
        <f t="shared" si="11"/>
        <v>8.3172316670646798E-2</v>
      </c>
      <c r="J73" s="199">
        <f t="shared" si="11"/>
        <v>8.3383360221109426E-2</v>
      </c>
      <c r="K73" s="199">
        <f t="shared" si="11"/>
        <v>7.7908821277948778E-2</v>
      </c>
      <c r="L73" s="199">
        <f t="shared" si="11"/>
        <v>7.9095191629070041E-2</v>
      </c>
      <c r="M73" s="199">
        <f t="shared" si="11"/>
        <v>8.1064598517859701E-2</v>
      </c>
      <c r="N73" s="199">
        <f t="shared" si="11"/>
        <v>7.4372581260145607E-2</v>
      </c>
      <c r="O73" s="199">
        <f t="shared" si="11"/>
        <v>7.3904870584655558E-2</v>
      </c>
      <c r="P73" s="199">
        <f t="shared" si="11"/>
        <v>7.1335710393857651E-2</v>
      </c>
      <c r="Q73" s="199">
        <f t="shared" si="11"/>
        <v>7.4252354841090037E-2</v>
      </c>
    </row>
    <row r="74" spans="1:17" x14ac:dyDescent="0.25">
      <c r="A74" s="142" t="s">
        <v>308</v>
      </c>
      <c r="B74" s="199">
        <f t="shared" ref="B74:Q74" si="12">IF(B$56=0,0,B$56/B$5)</f>
        <v>0</v>
      </c>
      <c r="C74" s="199">
        <f t="shared" si="12"/>
        <v>0</v>
      </c>
      <c r="D74" s="199">
        <f t="shared" si="12"/>
        <v>0</v>
      </c>
      <c r="E74" s="199">
        <f t="shared" si="12"/>
        <v>0</v>
      </c>
      <c r="F74" s="199">
        <f t="shared" si="12"/>
        <v>0</v>
      </c>
      <c r="G74" s="199">
        <f t="shared" si="12"/>
        <v>0</v>
      </c>
      <c r="H74" s="199">
        <f t="shared" si="12"/>
        <v>0</v>
      </c>
      <c r="I74" s="199">
        <f t="shared" si="12"/>
        <v>0</v>
      </c>
      <c r="J74" s="199">
        <f t="shared" si="12"/>
        <v>0</v>
      </c>
      <c r="K74" s="199">
        <f t="shared" si="12"/>
        <v>0</v>
      </c>
      <c r="L74" s="199">
        <f t="shared" si="12"/>
        <v>0</v>
      </c>
      <c r="M74" s="199">
        <f t="shared" si="12"/>
        <v>0</v>
      </c>
      <c r="N74" s="199">
        <f t="shared" si="12"/>
        <v>0</v>
      </c>
      <c r="O74" s="199">
        <f t="shared" si="12"/>
        <v>0</v>
      </c>
      <c r="P74" s="199">
        <f t="shared" si="12"/>
        <v>0</v>
      </c>
      <c r="Q74" s="199">
        <f t="shared" si="12"/>
        <v>0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0</v>
      </c>
      <c r="C76" s="276">
        <f t="shared" si="14"/>
        <v>0</v>
      </c>
      <c r="D76" s="276">
        <f t="shared" si="14"/>
        <v>0</v>
      </c>
      <c r="E76" s="276">
        <f t="shared" si="14"/>
        <v>0</v>
      </c>
      <c r="F76" s="276">
        <f t="shared" si="14"/>
        <v>0</v>
      </c>
      <c r="G76" s="276">
        <f t="shared" si="14"/>
        <v>0</v>
      </c>
      <c r="H76" s="276">
        <f t="shared" si="14"/>
        <v>0</v>
      </c>
      <c r="I76" s="276">
        <f t="shared" si="14"/>
        <v>0</v>
      </c>
      <c r="J76" s="276">
        <f t="shared" si="14"/>
        <v>0</v>
      </c>
      <c r="K76" s="276">
        <f t="shared" si="14"/>
        <v>0</v>
      </c>
      <c r="L76" s="276">
        <f t="shared" si="14"/>
        <v>0</v>
      </c>
      <c r="M76" s="276">
        <f t="shared" si="14"/>
        <v>0</v>
      </c>
      <c r="N76" s="276">
        <f t="shared" si="14"/>
        <v>0</v>
      </c>
      <c r="O76" s="276">
        <f t="shared" si="14"/>
        <v>0</v>
      </c>
      <c r="P76" s="276">
        <f t="shared" si="14"/>
        <v>0</v>
      </c>
      <c r="Q76" s="276">
        <f t="shared" si="14"/>
        <v>0</v>
      </c>
    </row>
    <row r="78" spans="1:17" ht="12.75" x14ac:dyDescent="0.25">
      <c r="A78" s="266" t="s">
        <v>133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>IF(B$5=0,0,B$5/TEL_fec!B$5)</f>
        <v>2.1403743512778477</v>
      </c>
      <c r="C80" s="230">
        <f>IF(C$5=0,0,C$5/TEL_fec!C$5)</f>
        <v>2.1752030673171494</v>
      </c>
      <c r="D80" s="230">
        <f>IF(D$5=0,0,D$5/TEL_fec!D$5)</f>
        <v>2.069561158357633</v>
      </c>
      <c r="E80" s="230">
        <f>IF(E$5=0,0,E$5/TEL_fec!E$5)</f>
        <v>1.8932968877411662</v>
      </c>
      <c r="F80" s="230">
        <f>IF(F$5=0,0,F$5/TEL_fec!F$5)</f>
        <v>1.7329986796530685</v>
      </c>
      <c r="G80" s="230">
        <f>IF(G$5=0,0,G$5/TEL_fec!G$5)</f>
        <v>1.6925804671152818</v>
      </c>
      <c r="H80" s="230">
        <f>IF(H$5=0,0,H$5/TEL_fec!H$5)</f>
        <v>1.6714649439724141</v>
      </c>
      <c r="I80" s="230">
        <f>IF(I$5=0,0,I$5/TEL_fec!I$5)</f>
        <v>1.6718668909924501</v>
      </c>
      <c r="J80" s="230">
        <f>IF(J$5=0,0,J$5/TEL_fec!J$5)</f>
        <v>1.6105911955588472</v>
      </c>
      <c r="K80" s="230">
        <f>IF(K$5=0,0,K$5/TEL_fec!K$5)</f>
        <v>1.6040484330355069</v>
      </c>
      <c r="L80" s="230">
        <f>IF(L$5=0,0,L$5/TEL_fec!L$5)</f>
        <v>1.5809717865721669</v>
      </c>
      <c r="M80" s="230">
        <f>IF(M$5=0,0,M$5/TEL_fec!M$5)</f>
        <v>1.4431716475270919</v>
      </c>
      <c r="N80" s="230">
        <f>IF(N$5=0,0,N$5/TEL_fec!N$5)</f>
        <v>1.3431423481151941</v>
      </c>
      <c r="O80" s="230">
        <f>IF(O$5=0,0,O$5/TEL_fec!O$5)</f>
        <v>1.3636600200941225</v>
      </c>
      <c r="P80" s="230">
        <f>IF(P$5=0,0,P$5/TEL_fec!P$5)</f>
        <v>1.4152951697544018</v>
      </c>
      <c r="Q80" s="230">
        <f>IF(Q$5=0,0,Q$5/TEL_fec!Q$5)</f>
        <v>1.2156671363678044</v>
      </c>
    </row>
    <row r="81" spans="1:17" x14ac:dyDescent="0.25">
      <c r="A81" s="132" t="s">
        <v>83</v>
      </c>
      <c r="B81" s="275">
        <f>IF(B$6=0,0,B$6/TEL_fec!B$6)</f>
        <v>0</v>
      </c>
      <c r="C81" s="275">
        <f>IF(C$6=0,0,C$6/TEL_fec!C$6)</f>
        <v>0</v>
      </c>
      <c r="D81" s="275">
        <f>IF(D$6=0,0,D$6/TEL_fec!D$6)</f>
        <v>0</v>
      </c>
      <c r="E81" s="275">
        <f>IF(E$6=0,0,E$6/TEL_fec!E$6)</f>
        <v>0</v>
      </c>
      <c r="F81" s="275">
        <f>IF(F$6=0,0,F$6/TEL_fec!F$6)</f>
        <v>0</v>
      </c>
      <c r="G81" s="275">
        <f>IF(G$6=0,0,G$6/TEL_fec!G$6)</f>
        <v>0</v>
      </c>
      <c r="H81" s="275">
        <f>IF(H$6=0,0,H$6/TEL_fec!H$6)</f>
        <v>0</v>
      </c>
      <c r="I81" s="275">
        <f>IF(I$6=0,0,I$6/TEL_fec!I$6)</f>
        <v>0</v>
      </c>
      <c r="J81" s="275">
        <f>IF(J$6=0,0,J$6/TEL_fec!J$6)</f>
        <v>0</v>
      </c>
      <c r="K81" s="275">
        <f>IF(K$6=0,0,K$6/TEL_fec!K$6)</f>
        <v>0</v>
      </c>
      <c r="L81" s="275">
        <f>IF(L$6=0,0,L$6/TEL_fec!L$6)</f>
        <v>0</v>
      </c>
      <c r="M81" s="275">
        <f>IF(M$6=0,0,M$6/TEL_fec!M$6)</f>
        <v>0</v>
      </c>
      <c r="N81" s="275">
        <f>IF(N$6=0,0,N$6/TEL_fec!N$6)</f>
        <v>0</v>
      </c>
      <c r="O81" s="275">
        <f>IF(O$6=0,0,O$6/TEL_fec!O$6)</f>
        <v>0</v>
      </c>
      <c r="P81" s="275">
        <f>IF(P$6=0,0,P$6/TEL_fec!P$6)</f>
        <v>0</v>
      </c>
      <c r="Q81" s="275">
        <f>IF(Q$6=0,0,Q$6/TEL_fec!Q$6)</f>
        <v>0</v>
      </c>
    </row>
    <row r="82" spans="1:17" x14ac:dyDescent="0.25">
      <c r="A82" s="76" t="s">
        <v>82</v>
      </c>
      <c r="B82" s="274">
        <f>IF(B$7=0,0,B$7/TEL_fec!B$7)</f>
        <v>0</v>
      </c>
      <c r="C82" s="274">
        <f>IF(C$7=0,0,C$7/TEL_fec!C$7)</f>
        <v>0</v>
      </c>
      <c r="D82" s="274">
        <f>IF(D$7=0,0,D$7/TEL_fec!D$7)</f>
        <v>0</v>
      </c>
      <c r="E82" s="274">
        <f>IF(E$7=0,0,E$7/TEL_fec!E$7)</f>
        <v>0</v>
      </c>
      <c r="F82" s="274">
        <f>IF(F$7=0,0,F$7/TEL_fec!F$7)</f>
        <v>0</v>
      </c>
      <c r="G82" s="274">
        <f>IF(G$7=0,0,G$7/TEL_fec!G$7)</f>
        <v>0</v>
      </c>
      <c r="H82" s="274">
        <f>IF(H$7=0,0,H$7/TEL_fec!H$7)</f>
        <v>0</v>
      </c>
      <c r="I82" s="274">
        <f>IF(I$7=0,0,I$7/TEL_fec!I$7)</f>
        <v>0</v>
      </c>
      <c r="J82" s="274">
        <f>IF(J$7=0,0,J$7/TEL_fec!J$7)</f>
        <v>0</v>
      </c>
      <c r="K82" s="274">
        <f>IF(K$7=0,0,K$7/TEL_fec!K$7)</f>
        <v>0</v>
      </c>
      <c r="L82" s="274">
        <f>IF(L$7=0,0,L$7/TEL_fec!L$7)</f>
        <v>0</v>
      </c>
      <c r="M82" s="274">
        <f>IF(M$7=0,0,M$7/TEL_fec!M$7)</f>
        <v>0</v>
      </c>
      <c r="N82" s="274">
        <f>IF(N$7=0,0,N$7/TEL_fec!N$7)</f>
        <v>0</v>
      </c>
      <c r="O82" s="274">
        <f>IF(O$7=0,0,O$7/TEL_fec!O$7)</f>
        <v>0</v>
      </c>
      <c r="P82" s="274">
        <f>IF(P$7=0,0,P$7/TEL_fec!P$7)</f>
        <v>0</v>
      </c>
      <c r="Q82" s="274">
        <f>IF(Q$7=0,0,Q$7/TEL_fec!Q$7)</f>
        <v>0</v>
      </c>
    </row>
    <row r="83" spans="1:17" x14ac:dyDescent="0.25">
      <c r="A83" s="76" t="s">
        <v>81</v>
      </c>
      <c r="B83" s="274">
        <f>IF(B$8=0,0,B$8/TEL_fec!B$8)</f>
        <v>0</v>
      </c>
      <c r="C83" s="274">
        <f>IF(C$8=0,0,C$8/TEL_fec!C$8)</f>
        <v>0</v>
      </c>
      <c r="D83" s="274">
        <f>IF(D$8=0,0,D$8/TEL_fec!D$8)</f>
        <v>0</v>
      </c>
      <c r="E83" s="274">
        <f>IF(E$8=0,0,E$8/TEL_fec!E$8)</f>
        <v>0</v>
      </c>
      <c r="F83" s="274">
        <f>IF(F$8=0,0,F$8/TEL_fec!F$8)</f>
        <v>0</v>
      </c>
      <c r="G83" s="274">
        <f>IF(G$8=0,0,G$8/TEL_fec!G$8)</f>
        <v>0</v>
      </c>
      <c r="H83" s="274">
        <f>IF(H$8=0,0,H$8/TEL_fec!H$8)</f>
        <v>0</v>
      </c>
      <c r="I83" s="274">
        <f>IF(I$8=0,0,I$8/TEL_fec!I$8)</f>
        <v>0</v>
      </c>
      <c r="J83" s="274">
        <f>IF(J$8=0,0,J$8/TEL_fec!J$8)</f>
        <v>0</v>
      </c>
      <c r="K83" s="274">
        <f>IF(K$8=0,0,K$8/TEL_fec!K$8)</f>
        <v>0</v>
      </c>
      <c r="L83" s="274">
        <f>IF(L$8=0,0,L$8/TEL_fec!L$8)</f>
        <v>0</v>
      </c>
      <c r="M83" s="274">
        <f>IF(M$8=0,0,M$8/TEL_fec!M$8)</f>
        <v>0</v>
      </c>
      <c r="N83" s="274">
        <f>IF(N$8=0,0,N$8/TEL_fec!N$8)</f>
        <v>0</v>
      </c>
      <c r="O83" s="274">
        <f>IF(O$8=0,0,O$8/TEL_fec!O$8)</f>
        <v>0</v>
      </c>
      <c r="P83" s="274">
        <f>IF(P$8=0,0,P$8/TEL_fec!P$8)</f>
        <v>0</v>
      </c>
      <c r="Q83" s="274">
        <f>IF(Q$8=0,0,Q$8/TEL_fec!Q$8)</f>
        <v>0</v>
      </c>
    </row>
    <row r="84" spans="1:17" x14ac:dyDescent="0.25">
      <c r="A84" s="76" t="s">
        <v>80</v>
      </c>
      <c r="B84" s="274">
        <f>IF(B$9=0,0,B$9/TEL_fec!B$9)</f>
        <v>0</v>
      </c>
      <c r="C84" s="274">
        <f>IF(C$9=0,0,C$9/TEL_fec!C$9)</f>
        <v>0</v>
      </c>
      <c r="D84" s="274">
        <f>IF(D$9=0,0,D$9/TEL_fec!D$9)</f>
        <v>0</v>
      </c>
      <c r="E84" s="274">
        <f>IF(E$9=0,0,E$9/TEL_fec!E$9)</f>
        <v>0</v>
      </c>
      <c r="F84" s="274">
        <f>IF(F$9=0,0,F$9/TEL_fec!F$9)</f>
        <v>0</v>
      </c>
      <c r="G84" s="274">
        <f>IF(G$9=0,0,G$9/TEL_fec!G$9)</f>
        <v>0</v>
      </c>
      <c r="H84" s="274">
        <f>IF(H$9=0,0,H$9/TEL_fec!H$9)</f>
        <v>0</v>
      </c>
      <c r="I84" s="274">
        <f>IF(I$9=0,0,I$9/TEL_fec!I$9)</f>
        <v>0</v>
      </c>
      <c r="J84" s="274">
        <f>IF(J$9=0,0,J$9/TEL_fec!J$9)</f>
        <v>0</v>
      </c>
      <c r="K84" s="274">
        <f>IF(K$9=0,0,K$9/TEL_fec!K$9)</f>
        <v>0</v>
      </c>
      <c r="L84" s="274">
        <f>IF(L$9=0,0,L$9/TEL_fec!L$9)</f>
        <v>0</v>
      </c>
      <c r="M84" s="274">
        <f>IF(M$9=0,0,M$9/TEL_fec!M$9)</f>
        <v>0</v>
      </c>
      <c r="N84" s="274">
        <f>IF(N$9=0,0,N$9/TEL_fec!N$9)</f>
        <v>0</v>
      </c>
      <c r="O84" s="274">
        <f>IF(O$9=0,0,O$9/TEL_fec!O$9)</f>
        <v>0</v>
      </c>
      <c r="P84" s="274">
        <f>IF(P$9=0,0,P$9/TEL_fec!P$9)</f>
        <v>0</v>
      </c>
      <c r="Q84" s="274">
        <f>IF(Q$9=0,0,Q$9/TEL_fec!Q$9)</f>
        <v>0</v>
      </c>
    </row>
    <row r="85" spans="1:17" x14ac:dyDescent="0.25">
      <c r="A85" s="129" t="s">
        <v>79</v>
      </c>
      <c r="B85" s="273">
        <f>IF(B$10=0,0,B$10/TEL_fec!B$10)</f>
        <v>1.3251222000000002</v>
      </c>
      <c r="C85" s="273">
        <f>IF(C$10=0,0,C$10/TEL_fec!C$10)</f>
        <v>1.3251222</v>
      </c>
      <c r="D85" s="273">
        <f>IF(D$10=0,0,D$10/TEL_fec!D$10)</f>
        <v>1.3251222</v>
      </c>
      <c r="E85" s="273">
        <f>IF(E$10=0,0,E$10/TEL_fec!E$10)</f>
        <v>1.3251222000000002</v>
      </c>
      <c r="F85" s="273">
        <f>IF(F$10=0,0,F$10/TEL_fec!F$10)</f>
        <v>1.3251222000000002</v>
      </c>
      <c r="G85" s="273">
        <f>IF(G$10=0,0,G$10/TEL_fec!G$10)</f>
        <v>1.3251222</v>
      </c>
      <c r="H85" s="273">
        <f>IF(H$10=0,0,H$10/TEL_fec!H$10)</f>
        <v>1.3251222000000002</v>
      </c>
      <c r="I85" s="273">
        <f>IF(I$10=0,0,I$10/TEL_fec!I$10)</f>
        <v>1.3251222000000002</v>
      </c>
      <c r="J85" s="273">
        <f>IF(J$10=0,0,J$10/TEL_fec!J$10)</f>
        <v>1.3251222</v>
      </c>
      <c r="K85" s="273">
        <f>IF(K$10=0,0,K$10/TEL_fec!K$10)</f>
        <v>1.3251222000000002</v>
      </c>
      <c r="L85" s="273">
        <f>IF(L$10=0,0,L$10/TEL_fec!L$10)</f>
        <v>1.3251222000000002</v>
      </c>
      <c r="M85" s="273">
        <f>IF(M$10=0,0,M$10/TEL_fec!M$10)</f>
        <v>1.3251221999999998</v>
      </c>
      <c r="N85" s="273">
        <f>IF(N$10=0,0,N$10/TEL_fec!N$10)</f>
        <v>1.3251222000000002</v>
      </c>
      <c r="O85" s="273">
        <f>IF(O$10=0,0,O$10/TEL_fec!O$10)</f>
        <v>1.3251221999999998</v>
      </c>
      <c r="P85" s="273">
        <f>IF(P$10=0,0,P$10/TEL_fec!P$10)</f>
        <v>1.3251221999999998</v>
      </c>
      <c r="Q85" s="273">
        <f>IF(Q$10=0,0,Q$10/TEL_fec!Q$10)</f>
        <v>1.3251222</v>
      </c>
    </row>
    <row r="86" spans="1:17" x14ac:dyDescent="0.25">
      <c r="A86" s="127" t="s">
        <v>306</v>
      </c>
      <c r="B86" s="296">
        <f>IF(B$15=0,0,B$15/TEL_fec!B$15)</f>
        <v>2.2942533369897116</v>
      </c>
      <c r="C86" s="296">
        <f>IF(C$15=0,0,C$15/TEL_fec!C$15)</f>
        <v>2.2634748700869656</v>
      </c>
      <c r="D86" s="296">
        <f>IF(D$15=0,0,D$15/TEL_fec!D$15)</f>
        <v>2.3271059816098036</v>
      </c>
      <c r="E86" s="296">
        <f>IF(E$15=0,0,E$15/TEL_fec!E$15)</f>
        <v>2.1024888115929263</v>
      </c>
      <c r="F86" s="296">
        <f>IF(F$15=0,0,F$15/TEL_fec!F$15)</f>
        <v>2.2153485857777686</v>
      </c>
      <c r="G86" s="296">
        <f>IF(G$15=0,0,G$15/TEL_fec!G$15)</f>
        <v>2.1660918294674407</v>
      </c>
      <c r="H86" s="296">
        <f>IF(H$15=0,0,H$15/TEL_fec!H$15)</f>
        <v>2.4889504338339932</v>
      </c>
      <c r="I86" s="296">
        <f>IF(I$15=0,0,I$15/TEL_fec!I$15)</f>
        <v>2.8907095340343827</v>
      </c>
      <c r="J86" s="296">
        <f>IF(J$15=0,0,J$15/TEL_fec!J$15)</f>
        <v>2.7918280883099422</v>
      </c>
      <c r="K86" s="296">
        <f>IF(K$15=0,0,K$15/TEL_fec!K$15)</f>
        <v>2.5979337398128095</v>
      </c>
      <c r="L86" s="296">
        <f>IF(L$15=0,0,L$15/TEL_fec!L$15)</f>
        <v>2.5995499183104869</v>
      </c>
      <c r="M86" s="296">
        <f>IF(M$15=0,0,M$15/TEL_fec!M$15)</f>
        <v>2.432053831413556</v>
      </c>
      <c r="N86" s="296">
        <f>IF(N$15=0,0,N$15/TEL_fec!N$15)</f>
        <v>2.0766287209489436</v>
      </c>
      <c r="O86" s="296">
        <f>IF(O$15=0,0,O$15/TEL_fec!O$15)</f>
        <v>2.0950921420657673</v>
      </c>
      <c r="P86" s="296">
        <f>IF(P$15=0,0,P$15/TEL_fec!P$15)</f>
        <v>2.0988334354931824</v>
      </c>
      <c r="Q86" s="296">
        <f>IF(Q$15=0,0,Q$15/TEL_fec!Q$15)</f>
        <v>1.8765012885351586</v>
      </c>
    </row>
    <row r="87" spans="1:17" x14ac:dyDescent="0.25">
      <c r="A87" s="127" t="s">
        <v>305</v>
      </c>
      <c r="B87" s="296">
        <f>IF(B$26=0,0,B$26/TEL_fec!B$26)</f>
        <v>2.2942533369897116</v>
      </c>
      <c r="C87" s="296">
        <f>IF(C$26=0,0,C$26/TEL_fec!C$26)</f>
        <v>2.263474870086966</v>
      </c>
      <c r="D87" s="296">
        <f>IF(D$26=0,0,D$26/TEL_fec!D$26)</f>
        <v>2.3271059816098041</v>
      </c>
      <c r="E87" s="296">
        <f>IF(E$26=0,0,E$26/TEL_fec!E$26)</f>
        <v>2.1024888115929263</v>
      </c>
      <c r="F87" s="296">
        <f>IF(F$26=0,0,F$26/TEL_fec!F$26)</f>
        <v>2.2153485857777682</v>
      </c>
      <c r="G87" s="296">
        <f>IF(G$26=0,0,G$26/TEL_fec!G$26)</f>
        <v>2.1660918294674416</v>
      </c>
      <c r="H87" s="296">
        <f>IF(H$26=0,0,H$26/TEL_fec!H$26)</f>
        <v>2.4889504338339941</v>
      </c>
      <c r="I87" s="296">
        <f>IF(I$26=0,0,I$26/TEL_fec!I$26)</f>
        <v>2.8907095340343827</v>
      </c>
      <c r="J87" s="296">
        <f>IF(J$26=0,0,J$26/TEL_fec!J$26)</f>
        <v>2.7918280883099427</v>
      </c>
      <c r="K87" s="296">
        <f>IF(K$26=0,0,K$26/TEL_fec!K$26)</f>
        <v>2.59793373981281</v>
      </c>
      <c r="L87" s="296">
        <f>IF(L$26=0,0,L$26/TEL_fec!L$26)</f>
        <v>2.5995499183104864</v>
      </c>
      <c r="M87" s="296">
        <f>IF(M$26=0,0,M$26/TEL_fec!M$26)</f>
        <v>2.432053831413556</v>
      </c>
      <c r="N87" s="296">
        <f>IF(N$26=0,0,N$26/TEL_fec!N$26)</f>
        <v>2.076628720948944</v>
      </c>
      <c r="O87" s="296">
        <f>IF(O$26=0,0,O$26/TEL_fec!O$26)</f>
        <v>2.0950921420657669</v>
      </c>
      <c r="P87" s="296">
        <f>IF(P$26=0,0,P$26/TEL_fec!P$26)</f>
        <v>2.0988334354931824</v>
      </c>
      <c r="Q87" s="296">
        <f>IF(Q$26=0,0,Q$26/TEL_fec!Q$26)</f>
        <v>1.8765012885351586</v>
      </c>
    </row>
    <row r="88" spans="1:17" x14ac:dyDescent="0.25">
      <c r="A88" s="127" t="s">
        <v>304</v>
      </c>
      <c r="B88" s="296">
        <f>IF(B$37=0,0,B$37/TEL_fec!B$37)</f>
        <v>0</v>
      </c>
      <c r="C88" s="296">
        <f>IF(C$37=0,0,C$37/TEL_fec!C$37)</f>
        <v>0</v>
      </c>
      <c r="D88" s="296">
        <f>IF(D$37=0,0,D$37/TEL_fec!D$37)</f>
        <v>0</v>
      </c>
      <c r="E88" s="296">
        <f>IF(E$37=0,0,E$37/TEL_fec!E$37)</f>
        <v>0</v>
      </c>
      <c r="F88" s="296">
        <f>IF(F$37=0,0,F$37/TEL_fec!F$37)</f>
        <v>0</v>
      </c>
      <c r="G88" s="296">
        <f>IF(G$37=0,0,G$37/TEL_fec!G$37)</f>
        <v>0</v>
      </c>
      <c r="H88" s="296">
        <f>IF(H$37=0,0,H$37/TEL_fec!H$37)</f>
        <v>0</v>
      </c>
      <c r="I88" s="296">
        <f>IF(I$37=0,0,I$37/TEL_fec!I$37)</f>
        <v>0</v>
      </c>
      <c r="J88" s="296">
        <f>IF(J$37=0,0,J$37/TEL_fec!J$37)</f>
        <v>0</v>
      </c>
      <c r="K88" s="296">
        <f>IF(K$37=0,0,K$37/TEL_fec!K$37)</f>
        <v>0</v>
      </c>
      <c r="L88" s="296">
        <f>IF(L$37=0,0,L$37/TEL_fec!L$37)</f>
        <v>0</v>
      </c>
      <c r="M88" s="296">
        <f>IF(M$37=0,0,M$37/TEL_fec!M$37)</f>
        <v>0</v>
      </c>
      <c r="N88" s="296">
        <f>IF(N$37=0,0,N$37/TEL_fec!N$37)</f>
        <v>0</v>
      </c>
      <c r="O88" s="296">
        <f>IF(O$37=0,0,O$37/TEL_fec!O$37)</f>
        <v>0</v>
      </c>
      <c r="P88" s="296">
        <f>IF(P$37=0,0,P$37/TEL_fec!P$37)</f>
        <v>0</v>
      </c>
      <c r="Q88" s="296">
        <f>IF(Q$37=0,0,Q$37/TEL_fec!Q$37)</f>
        <v>0</v>
      </c>
    </row>
    <row r="89" spans="1:17" x14ac:dyDescent="0.25">
      <c r="A89" s="127" t="s">
        <v>303</v>
      </c>
      <c r="B89" s="296">
        <f>IF(B$38=0,0,B$38/TEL_fec!B$38)</f>
        <v>3.2616890286618241</v>
      </c>
      <c r="C89" s="296">
        <f>IF(C$38=0,0,C$38/TEL_fec!C$38)</f>
        <v>3.255180141855357</v>
      </c>
      <c r="D89" s="296">
        <f>IF(D$38=0,0,D$38/TEL_fec!D$38)</f>
        <v>3.1033933100261333</v>
      </c>
      <c r="E89" s="296">
        <f>IF(E$38=0,0,E$38/TEL_fec!E$38)</f>
        <v>2.9493440302890548</v>
      </c>
      <c r="F89" s="296">
        <f>IF(F$38=0,0,F$38/TEL_fec!F$38)</f>
        <v>2.7069506937243726</v>
      </c>
      <c r="G89" s="296">
        <f>IF(G$38=0,0,G$38/TEL_fec!G$38)</f>
        <v>2.5981535230502715</v>
      </c>
      <c r="H89" s="296">
        <f>IF(H$38=0,0,H$38/TEL_fec!H$38)</f>
        <v>2.3838083855668559</v>
      </c>
      <c r="I89" s="296">
        <f>IF(I$38=0,0,I$38/TEL_fec!I$38)</f>
        <v>2.2781799801031544</v>
      </c>
      <c r="J89" s="296">
        <f>IF(J$38=0,0,J$38/TEL_fec!J$38)</f>
        <v>2.2513263014409559</v>
      </c>
      <c r="K89" s="296">
        <f>IF(K$38=0,0,K$38/TEL_fec!K$38)</f>
        <v>2.2998647306057176</v>
      </c>
      <c r="L89" s="296">
        <f>IF(L$38=0,0,L$38/TEL_fec!L$38)</f>
        <v>2.2413886752510312</v>
      </c>
      <c r="M89" s="296">
        <f>IF(M$38=0,0,M$38/TEL_fec!M$38)</f>
        <v>2.1589652774841785</v>
      </c>
      <c r="N89" s="296">
        <f>IF(N$38=0,0,N$38/TEL_fec!N$38)</f>
        <v>2.1200335150708112</v>
      </c>
      <c r="O89" s="296">
        <f>IF(O$38=0,0,O$38/TEL_fec!O$38)</f>
        <v>2.1292666355191261</v>
      </c>
      <c r="P89" s="296">
        <f>IF(P$38=0,0,P$38/TEL_fec!P$38)</f>
        <v>2.1924368346809731</v>
      </c>
      <c r="Q89" s="296">
        <f>IF(Q$38=0,0,Q$38/TEL_fec!Q$38)</f>
        <v>2.0078547053823415</v>
      </c>
    </row>
    <row r="90" spans="1:17" x14ac:dyDescent="0.25">
      <c r="A90" s="72" t="s">
        <v>302</v>
      </c>
      <c r="B90" s="272">
        <f>IF(B$58=0,0,B$58/TEL_fec!B$58)</f>
        <v>0</v>
      </c>
      <c r="C90" s="272">
        <f>IF(C$58=0,0,C$58/TEL_fec!C$58)</f>
        <v>0</v>
      </c>
      <c r="D90" s="272">
        <f>IF(D$58=0,0,D$58/TEL_fec!D$58)</f>
        <v>0</v>
      </c>
      <c r="E90" s="272">
        <f>IF(E$58=0,0,E$58/TEL_fec!E$58)</f>
        <v>0</v>
      </c>
      <c r="F90" s="272">
        <f>IF(F$58=0,0,F$58/TEL_fec!F$58)</f>
        <v>0</v>
      </c>
      <c r="G90" s="272">
        <f>IF(G$58=0,0,G$58/TEL_fec!G$58)</f>
        <v>0</v>
      </c>
      <c r="H90" s="272">
        <f>IF(H$58=0,0,H$58/TEL_fec!H$58)</f>
        <v>0</v>
      </c>
      <c r="I90" s="272">
        <f>IF(I$58=0,0,I$58/TEL_fec!I$58)</f>
        <v>0</v>
      </c>
      <c r="J90" s="272">
        <f>IF(J$58=0,0,J$58/TEL_fec!J$58)</f>
        <v>0</v>
      </c>
      <c r="K90" s="272">
        <f>IF(K$58=0,0,K$58/TEL_fec!K$58)</f>
        <v>0</v>
      </c>
      <c r="L90" s="272">
        <f>IF(L$58=0,0,L$58/TEL_fec!L$58)</f>
        <v>0</v>
      </c>
      <c r="M90" s="272">
        <f>IF(M$58=0,0,M$58/TEL_fec!M$58)</f>
        <v>0</v>
      </c>
      <c r="N90" s="272">
        <f>IF(N$58=0,0,N$58/TEL_fec!N$58)</f>
        <v>0</v>
      </c>
      <c r="O90" s="272">
        <f>IF(O$58=0,0,O$58/TEL_fec!O$58)</f>
        <v>0</v>
      </c>
      <c r="P90" s="272">
        <f>IF(P$58=0,0,P$58/TEL_fec!P$58)</f>
        <v>0</v>
      </c>
      <c r="Q90" s="272">
        <f>IF(Q$58=0,0,Q$58/TEL_fec!Q$58)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1635.4753031213454</v>
      </c>
      <c r="C3" s="46">
        <v>1405.2116199405573</v>
      </c>
      <c r="D3" s="46">
        <v>1406.407086552703</v>
      </c>
      <c r="E3" s="46">
        <v>1652.7008215738188</v>
      </c>
      <c r="F3" s="46">
        <v>1882.5889275207273</v>
      </c>
      <c r="G3" s="46">
        <v>1712.871287128713</v>
      </c>
      <c r="H3" s="46">
        <v>1813.9783033967633</v>
      </c>
      <c r="I3" s="46">
        <v>2207.4078721713304</v>
      </c>
      <c r="J3" s="46">
        <v>2101.8520245444543</v>
      </c>
      <c r="K3" s="46">
        <v>2184.7721717877098</v>
      </c>
      <c r="L3" s="46">
        <v>2159.6</v>
      </c>
      <c r="M3" s="46">
        <v>2219.3885205076663</v>
      </c>
      <c r="N3" s="46">
        <v>2240.5098201445935</v>
      </c>
      <c r="O3" s="46">
        <v>2253.4906375148821</v>
      </c>
      <c r="P3" s="46">
        <v>2411.2629820327693</v>
      </c>
      <c r="Q3" s="46">
        <v>2558.3845944920517</v>
      </c>
    </row>
    <row r="5" spans="1:17" x14ac:dyDescent="0.25">
      <c r="A5" s="31" t="s">
        <v>257</v>
      </c>
      <c r="B5" s="46">
        <v>1929.8691742901412</v>
      </c>
      <c r="C5" s="46">
        <v>1963.2249548422105</v>
      </c>
      <c r="D5" s="46">
        <v>2136.1515471460712</v>
      </c>
      <c r="E5" s="46">
        <v>2122.1761553291849</v>
      </c>
      <c r="F5" s="46">
        <v>2294.762942719613</v>
      </c>
      <c r="G5" s="46">
        <v>2315.6333680993598</v>
      </c>
      <c r="H5" s="46">
        <v>2243.4496026367237</v>
      </c>
      <c r="I5" s="46">
        <v>2128.7177617762773</v>
      </c>
      <c r="J5" s="46">
        <v>2442.9432276305861</v>
      </c>
      <c r="K5" s="46">
        <v>2379.0860522545627</v>
      </c>
      <c r="L5" s="46">
        <v>2638.2871416275862</v>
      </c>
      <c r="M5" s="46">
        <v>2684.5310911562137</v>
      </c>
      <c r="N5" s="46">
        <v>2740.8769640624105</v>
      </c>
      <c r="O5" s="46">
        <v>3097.6315658368603</v>
      </c>
      <c r="P5" s="46">
        <v>2960.4236557725858</v>
      </c>
      <c r="Q5" s="46">
        <v>3265.6210015088104</v>
      </c>
    </row>
    <row r="6" spans="1:17" x14ac:dyDescent="0.25">
      <c r="A6" s="294" t="s">
        <v>256</v>
      </c>
      <c r="B6" s="293">
        <v>2412.3364678626763</v>
      </c>
      <c r="C6" s="293">
        <v>2625.8918400264106</v>
      </c>
      <c r="D6" s="293">
        <v>2805.7277871657061</v>
      </c>
      <c r="E6" s="293">
        <v>2472.0478414116233</v>
      </c>
      <c r="F6" s="293">
        <v>2540.3437333202346</v>
      </c>
      <c r="G6" s="293">
        <v>2611.8785345663041</v>
      </c>
      <c r="H6" s="293">
        <v>2392.2221135005716</v>
      </c>
      <c r="I6" s="293">
        <v>2384.3375716633195</v>
      </c>
      <c r="J6" s="293">
        <v>2696.8538456137171</v>
      </c>
      <c r="K6" s="293">
        <v>2590.8259106250653</v>
      </c>
      <c r="L6" s="293">
        <v>2805.3182511729492</v>
      </c>
      <c r="M6" s="293">
        <v>3028.9932719960311</v>
      </c>
      <c r="N6" s="293">
        <v>2934.6516010041328</v>
      </c>
      <c r="O6" s="293">
        <v>3478.4372619483147</v>
      </c>
      <c r="P6" s="293">
        <v>3341.8219372806834</v>
      </c>
      <c r="Q6" s="293">
        <v>3457.6416488853256</v>
      </c>
    </row>
    <row r="7" spans="1:17" x14ac:dyDescent="0.25">
      <c r="A7" s="292" t="s">
        <v>255</v>
      </c>
      <c r="B7" s="291"/>
      <c r="C7" s="291">
        <v>2343.9501656819475</v>
      </c>
      <c r="D7" s="291">
        <v>179.83594713929551</v>
      </c>
      <c r="E7" s="291">
        <v>0</v>
      </c>
      <c r="F7" s="291">
        <v>204.15160152328471</v>
      </c>
      <c r="G7" s="291">
        <v>71.534801246069492</v>
      </c>
      <c r="H7" s="291">
        <v>192.24798961841682</v>
      </c>
      <c r="I7" s="291">
        <v>354.72192475412595</v>
      </c>
      <c r="J7" s="291">
        <v>312.51627395039759</v>
      </c>
      <c r="K7" s="291">
        <v>0</v>
      </c>
      <c r="L7" s="291">
        <v>225.44595294233054</v>
      </c>
      <c r="M7" s="291">
        <v>225.31422066217553</v>
      </c>
      <c r="N7" s="291">
        <v>0</v>
      </c>
      <c r="O7" s="291">
        <v>543.78566094418193</v>
      </c>
      <c r="P7" s="291">
        <v>0</v>
      </c>
      <c r="Q7" s="291">
        <v>257.1995919074123</v>
      </c>
    </row>
    <row r="8" spans="1:17" x14ac:dyDescent="0.25">
      <c r="A8" s="290" t="s">
        <v>254</v>
      </c>
      <c r="B8" s="289"/>
      <c r="C8" s="289">
        <f>B6+C7-C6</f>
        <v>2130.3947935182127</v>
      </c>
      <c r="D8" s="289">
        <f t="shared" ref="D8:Q8" si="0">C6+D7-D6</f>
        <v>0</v>
      </c>
      <c r="E8" s="289">
        <f t="shared" si="0"/>
        <v>333.67994575408284</v>
      </c>
      <c r="F8" s="289">
        <f t="shared" si="0"/>
        <v>135.85570961467329</v>
      </c>
      <c r="G8" s="289">
        <f t="shared" si="0"/>
        <v>0</v>
      </c>
      <c r="H8" s="289">
        <f t="shared" si="0"/>
        <v>411.9044106841493</v>
      </c>
      <c r="I8" s="289">
        <f t="shared" si="0"/>
        <v>362.60646659137819</v>
      </c>
      <c r="J8" s="289">
        <f t="shared" si="0"/>
        <v>0</v>
      </c>
      <c r="K8" s="289">
        <f t="shared" si="0"/>
        <v>106.02793498865185</v>
      </c>
      <c r="L8" s="289">
        <f t="shared" si="0"/>
        <v>10.953612394446736</v>
      </c>
      <c r="M8" s="289">
        <f t="shared" si="0"/>
        <v>1.6391998390936351</v>
      </c>
      <c r="N8" s="289">
        <f t="shared" si="0"/>
        <v>94.341670991898354</v>
      </c>
      <c r="O8" s="289">
        <f t="shared" si="0"/>
        <v>0</v>
      </c>
      <c r="P8" s="289">
        <f t="shared" si="0"/>
        <v>136.61532466763128</v>
      </c>
      <c r="Q8" s="289">
        <f t="shared" si="0"/>
        <v>141.37988030277029</v>
      </c>
    </row>
    <row r="9" spans="1:17" x14ac:dyDescent="0.25">
      <c r="A9" s="288" t="s">
        <v>253</v>
      </c>
      <c r="B9" s="287">
        <f>B6-B5</f>
        <v>482.46729357253503</v>
      </c>
      <c r="C9" s="287">
        <f t="shared" ref="C9:Q9" si="1">C6-C5</f>
        <v>662.66688518420005</v>
      </c>
      <c r="D9" s="287">
        <f t="shared" si="1"/>
        <v>669.57624001963495</v>
      </c>
      <c r="E9" s="287">
        <f t="shared" si="1"/>
        <v>349.87168608243837</v>
      </c>
      <c r="F9" s="287">
        <f t="shared" si="1"/>
        <v>245.58079060062164</v>
      </c>
      <c r="G9" s="287">
        <f t="shared" si="1"/>
        <v>296.24516646694428</v>
      </c>
      <c r="H9" s="287">
        <f t="shared" si="1"/>
        <v>148.77251086384786</v>
      </c>
      <c r="I9" s="287">
        <f t="shared" si="1"/>
        <v>255.61980988704227</v>
      </c>
      <c r="J9" s="287">
        <f t="shared" si="1"/>
        <v>253.91061798313103</v>
      </c>
      <c r="K9" s="287">
        <f t="shared" si="1"/>
        <v>211.73985837050259</v>
      </c>
      <c r="L9" s="287">
        <f t="shared" si="1"/>
        <v>167.03110954536305</v>
      </c>
      <c r="M9" s="287">
        <f t="shared" si="1"/>
        <v>344.46218083981739</v>
      </c>
      <c r="N9" s="287">
        <f t="shared" si="1"/>
        <v>193.77463694172229</v>
      </c>
      <c r="O9" s="287">
        <f t="shared" si="1"/>
        <v>380.80569611145438</v>
      </c>
      <c r="P9" s="287">
        <f t="shared" si="1"/>
        <v>381.39828150809763</v>
      </c>
      <c r="Q9" s="287">
        <f t="shared" si="1"/>
        <v>192.02064737651517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600.74602485887488</v>
      </c>
      <c r="C12" s="38">
        <v>600.36851000000001</v>
      </c>
      <c r="D12" s="38">
        <v>651.37869000000001</v>
      </c>
      <c r="E12" s="38">
        <v>657.0870900000001</v>
      </c>
      <c r="F12" s="38">
        <v>692.35485999999992</v>
      </c>
      <c r="G12" s="38">
        <v>699.24277865528836</v>
      </c>
      <c r="H12" s="38">
        <v>679.95231000000001</v>
      </c>
      <c r="I12" s="38">
        <v>626.04845</v>
      </c>
      <c r="J12" s="38">
        <v>707.13607000000002</v>
      </c>
      <c r="K12" s="38">
        <v>686.79198000000008</v>
      </c>
      <c r="L12" s="38">
        <v>761.65094310395546</v>
      </c>
      <c r="M12" s="38">
        <v>769.49017666049383</v>
      </c>
      <c r="N12" s="38">
        <v>773.0553949701947</v>
      </c>
      <c r="O12" s="38">
        <v>856.62120021355645</v>
      </c>
      <c r="P12" s="38">
        <v>814.34615272208146</v>
      </c>
      <c r="Q12" s="38">
        <v>884.49794839603442</v>
      </c>
    </row>
    <row r="13" spans="1:17" x14ac:dyDescent="0.25">
      <c r="A13" s="55" t="s">
        <v>33</v>
      </c>
      <c r="B13" s="54">
        <v>147.40911670201626</v>
      </c>
      <c r="C13" s="54">
        <v>143.21822</v>
      </c>
      <c r="D13" s="54">
        <v>133.19789</v>
      </c>
      <c r="E13" s="54">
        <v>137.45518000000001</v>
      </c>
      <c r="F13" s="54">
        <v>148.68100000000001</v>
      </c>
      <c r="G13" s="54">
        <v>135.30640851787734</v>
      </c>
      <c r="H13" s="54">
        <v>136.70217</v>
      </c>
      <c r="I13" s="54">
        <v>137.98260999999999</v>
      </c>
      <c r="J13" s="54">
        <v>107.11682</v>
      </c>
      <c r="K13" s="54">
        <v>83.391069999999999</v>
      </c>
      <c r="L13" s="54">
        <v>92.097618428438523</v>
      </c>
      <c r="M13" s="54">
        <v>87.991059149605476</v>
      </c>
      <c r="N13" s="54">
        <v>36.399117038852921</v>
      </c>
      <c r="O13" s="54">
        <v>33.414822538360227</v>
      </c>
      <c r="P13" s="54">
        <v>36.75682810349354</v>
      </c>
      <c r="Q13" s="54">
        <v>34.464570737074517</v>
      </c>
    </row>
    <row r="14" spans="1:17" x14ac:dyDescent="0.25">
      <c r="A14" s="52" t="s">
        <v>32</v>
      </c>
      <c r="B14" s="51">
        <v>79.31830547023111</v>
      </c>
      <c r="C14" s="51">
        <v>67.820999999999998</v>
      </c>
      <c r="D14" s="51">
        <v>64.677040000000005</v>
      </c>
      <c r="E14" s="51">
        <v>63.08043</v>
      </c>
      <c r="F14" s="51">
        <v>66.991849999999999</v>
      </c>
      <c r="G14" s="51">
        <v>63.819457435084338</v>
      </c>
      <c r="H14" s="51">
        <v>59.299360000000007</v>
      </c>
      <c r="I14" s="51">
        <v>34.306759999999997</v>
      </c>
      <c r="J14" s="51">
        <v>26.607769999999999</v>
      </c>
      <c r="K14" s="51">
        <v>28.87923</v>
      </c>
      <c r="L14" s="51">
        <v>26.559120962489537</v>
      </c>
      <c r="M14" s="51">
        <v>26.464574114395219</v>
      </c>
      <c r="N14" s="51">
        <v>17.077227249532854</v>
      </c>
      <c r="O14" s="51">
        <v>13.327653721020742</v>
      </c>
      <c r="P14" s="51">
        <v>14.521926211019579</v>
      </c>
      <c r="Q14" s="51">
        <v>13.494439035123685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1.0987787516541128</v>
      </c>
      <c r="C16" s="51">
        <v>1.09897</v>
      </c>
      <c r="D16" s="51">
        <v>1.0988500000000001</v>
      </c>
      <c r="E16" s="51">
        <v>1.09921</v>
      </c>
      <c r="F16" s="51">
        <v>1.10111</v>
      </c>
      <c r="G16" s="51">
        <v>1.0986944873285442</v>
      </c>
      <c r="H16" s="51">
        <v>2.2018800000000001</v>
      </c>
      <c r="I16" s="51">
        <v>2.1969799999999999</v>
      </c>
      <c r="J16" s="51">
        <v>3.2990599999999999</v>
      </c>
      <c r="K16" s="51">
        <v>2.1981099999999998</v>
      </c>
      <c r="L16" s="51">
        <v>2.1973823299830775</v>
      </c>
      <c r="M16" s="51">
        <v>2.1974363003409936</v>
      </c>
      <c r="N16" s="51">
        <v>2.1973107849996305</v>
      </c>
      <c r="O16" s="51">
        <v>2.1973810937828415</v>
      </c>
      <c r="P16" s="51">
        <v>2.1973993633560882</v>
      </c>
      <c r="Q16" s="51">
        <v>3.2959768553049251</v>
      </c>
    </row>
    <row r="17" spans="1:17" x14ac:dyDescent="0.25">
      <c r="A17" s="53" t="s">
        <v>76</v>
      </c>
      <c r="B17" s="51">
        <v>12.300533850708508</v>
      </c>
      <c r="C17" s="51">
        <v>11.303739999999999</v>
      </c>
      <c r="D17" s="51">
        <v>8.2032299999999996</v>
      </c>
      <c r="E17" s="51">
        <v>12.300420000000001</v>
      </c>
      <c r="F17" s="51">
        <v>13.33093</v>
      </c>
      <c r="G17" s="51">
        <v>9.2195257972018752</v>
      </c>
      <c r="H17" s="51">
        <v>10.222759999999999</v>
      </c>
      <c r="I17" s="51">
        <v>9.2094299999999993</v>
      </c>
      <c r="J17" s="51">
        <v>6.1058199999999996</v>
      </c>
      <c r="K17" s="51">
        <v>11.404109999999999</v>
      </c>
      <c r="L17" s="51">
        <v>6.2095987829274941</v>
      </c>
      <c r="M17" s="51">
        <v>5.1592765413314448</v>
      </c>
      <c r="N17" s="51">
        <v>7.2371545712358127</v>
      </c>
      <c r="O17" s="51">
        <v>8.2641422325038949</v>
      </c>
      <c r="P17" s="51">
        <v>11.36913530672059</v>
      </c>
      <c r="Q17" s="51">
        <v>9.2431014308952886</v>
      </c>
    </row>
    <row r="18" spans="1:17" x14ac:dyDescent="0.25">
      <c r="A18" s="53" t="s">
        <v>29</v>
      </c>
      <c r="B18" s="51">
        <v>65.918992867868496</v>
      </c>
      <c r="C18" s="51">
        <v>55.418289999999999</v>
      </c>
      <c r="D18" s="51">
        <v>55.374960000000002</v>
      </c>
      <c r="E18" s="51">
        <v>49.680799999999998</v>
      </c>
      <c r="F18" s="51">
        <v>52.559809999999999</v>
      </c>
      <c r="G18" s="51">
        <v>53.501237150553919</v>
      </c>
      <c r="H18" s="51">
        <v>46.874720000000003</v>
      </c>
      <c r="I18" s="51">
        <v>22.90035</v>
      </c>
      <c r="J18" s="51">
        <v>17.20289</v>
      </c>
      <c r="K18" s="51">
        <v>15.277010000000001</v>
      </c>
      <c r="L18" s="51">
        <v>18.152139849578965</v>
      </c>
      <c r="M18" s="51">
        <v>19.107861272722779</v>
      </c>
      <c r="N18" s="51">
        <v>7.6427618932974095</v>
      </c>
      <c r="O18" s="51">
        <v>2.866130394734006</v>
      </c>
      <c r="P18" s="51">
        <v>0.95539154094290135</v>
      </c>
      <c r="Q18" s="51">
        <v>0.95536074892347145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29.926038357250253</v>
      </c>
      <c r="C20" s="51">
        <v>35.806179999999998</v>
      </c>
      <c r="D20" s="51">
        <v>35.60069</v>
      </c>
      <c r="E20" s="51">
        <v>68.57226</v>
      </c>
      <c r="F20" s="51">
        <v>74.485479999999995</v>
      </c>
      <c r="G20" s="51">
        <v>86.198892290488146</v>
      </c>
      <c r="H20" s="51">
        <v>78.201639999999998</v>
      </c>
      <c r="I20" s="51">
        <v>57.19059</v>
      </c>
      <c r="J20" s="51">
        <v>111.01262</v>
      </c>
      <c r="K20" s="51">
        <v>98.878050000000002</v>
      </c>
      <c r="L20" s="51">
        <v>102.9195179260695</v>
      </c>
      <c r="M20" s="51">
        <v>90.760496676425916</v>
      </c>
      <c r="N20" s="51">
        <v>82.399984277447999</v>
      </c>
      <c r="O20" s="51">
        <v>80.299679249707864</v>
      </c>
      <c r="P20" s="51">
        <v>48.437783252023024</v>
      </c>
      <c r="Q20" s="51">
        <v>44.734952760110595</v>
      </c>
    </row>
    <row r="21" spans="1:17" x14ac:dyDescent="0.25">
      <c r="A21" s="53" t="s">
        <v>66</v>
      </c>
      <c r="B21" s="51">
        <v>29.926038357250253</v>
      </c>
      <c r="C21" s="51">
        <v>35.806179999999998</v>
      </c>
      <c r="D21" s="51">
        <v>35.60069</v>
      </c>
      <c r="E21" s="51">
        <v>68.57226</v>
      </c>
      <c r="F21" s="51">
        <v>74.485479999999995</v>
      </c>
      <c r="G21" s="51">
        <v>86.198892290488146</v>
      </c>
      <c r="H21" s="51">
        <v>78.201639999999998</v>
      </c>
      <c r="I21" s="51">
        <v>57.19059</v>
      </c>
      <c r="J21" s="51">
        <v>111.01262</v>
      </c>
      <c r="K21" s="51">
        <v>98.878050000000002</v>
      </c>
      <c r="L21" s="51">
        <v>102.9195179260695</v>
      </c>
      <c r="M21" s="51">
        <v>90.760496676425916</v>
      </c>
      <c r="N21" s="51">
        <v>82.399984277447999</v>
      </c>
      <c r="O21" s="51">
        <v>80.299679249707864</v>
      </c>
      <c r="P21" s="51">
        <v>48.437783252023024</v>
      </c>
      <c r="Q21" s="51">
        <v>44.734952760110595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222.59612744276657</v>
      </c>
      <c r="C23" s="51">
        <v>232.20168000000001</v>
      </c>
      <c r="D23" s="51">
        <v>282.89454000000001</v>
      </c>
      <c r="E23" s="51">
        <v>278.31378000000001</v>
      </c>
      <c r="F23" s="51">
        <v>258.81794000000002</v>
      </c>
      <c r="G23" s="51">
        <v>273.28432399855876</v>
      </c>
      <c r="H23" s="51">
        <v>282.04017999999996</v>
      </c>
      <c r="I23" s="51">
        <v>259.19727999999998</v>
      </c>
      <c r="J23" s="51">
        <v>301.47817000000003</v>
      </c>
      <c r="K23" s="51">
        <v>313.77170000000001</v>
      </c>
      <c r="L23" s="51">
        <v>371.42605683173434</v>
      </c>
      <c r="M23" s="51">
        <v>396.67463035792264</v>
      </c>
      <c r="N23" s="51">
        <v>422.15422134944066</v>
      </c>
      <c r="O23" s="51">
        <v>502.14903085413619</v>
      </c>
      <c r="P23" s="51">
        <v>487.19794666134391</v>
      </c>
      <c r="Q23" s="51">
        <v>549.59800018007297</v>
      </c>
    </row>
    <row r="24" spans="1:17" x14ac:dyDescent="0.25">
      <c r="A24" s="53" t="s">
        <v>23</v>
      </c>
      <c r="B24" s="51">
        <v>222.59612744276657</v>
      </c>
      <c r="C24" s="51">
        <v>232.20168000000001</v>
      </c>
      <c r="D24" s="51">
        <v>282.89454000000001</v>
      </c>
      <c r="E24" s="51">
        <v>278.31378000000001</v>
      </c>
      <c r="F24" s="51">
        <v>258.81794000000002</v>
      </c>
      <c r="G24" s="51">
        <v>273.28432399855876</v>
      </c>
      <c r="H24" s="51">
        <v>282.04017999999996</v>
      </c>
      <c r="I24" s="51">
        <v>259.19727999999998</v>
      </c>
      <c r="J24" s="51">
        <v>301.47817000000003</v>
      </c>
      <c r="K24" s="51">
        <v>313.77170000000001</v>
      </c>
      <c r="L24" s="51">
        <v>371.42605683173434</v>
      </c>
      <c r="M24" s="51">
        <v>396.67463035792264</v>
      </c>
      <c r="N24" s="51">
        <v>422.15422134944066</v>
      </c>
      <c r="O24" s="51">
        <v>502.14903085413619</v>
      </c>
      <c r="P24" s="51">
        <v>487.19794666134391</v>
      </c>
      <c r="Q24" s="51">
        <v>548.54710307420589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1.050897105867094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6.1858275397899689</v>
      </c>
      <c r="C29" s="51">
        <v>4.10039</v>
      </c>
      <c r="D29" s="51">
        <v>2.8001200000000002</v>
      </c>
      <c r="E29" s="51">
        <v>4.0987600000000004</v>
      </c>
      <c r="F29" s="51">
        <v>5.0993199999999996</v>
      </c>
      <c r="G29" s="51">
        <v>4.4425867298651838</v>
      </c>
      <c r="H29" s="51">
        <v>3.5</v>
      </c>
      <c r="I29" s="51">
        <v>5.1986999999999997</v>
      </c>
      <c r="J29" s="51">
        <v>4.1010400000000002</v>
      </c>
      <c r="K29" s="51">
        <v>5.79908</v>
      </c>
      <c r="L29" s="51">
        <v>9.1478650104244323</v>
      </c>
      <c r="M29" s="51">
        <v>8.6223764750360914</v>
      </c>
      <c r="N29" s="51">
        <v>52.854897524504139</v>
      </c>
      <c r="O29" s="51">
        <v>56.487252782323132</v>
      </c>
      <c r="P29" s="51">
        <v>58.302540499402113</v>
      </c>
      <c r="Q29" s="51">
        <v>62.838664271588328</v>
      </c>
    </row>
    <row r="30" spans="1:17" x14ac:dyDescent="0.25">
      <c r="A30" s="63" t="s">
        <v>21</v>
      </c>
      <c r="B30" s="62">
        <v>115.31060934682063</v>
      </c>
      <c r="C30" s="62">
        <v>117.22104</v>
      </c>
      <c r="D30" s="62">
        <v>132.20840999999999</v>
      </c>
      <c r="E30" s="62">
        <v>105.56668000000001</v>
      </c>
      <c r="F30" s="62">
        <v>138.27927</v>
      </c>
      <c r="G30" s="62">
        <v>136.19110968341462</v>
      </c>
      <c r="H30" s="62">
        <v>120.20896</v>
      </c>
      <c r="I30" s="62">
        <v>132.17250999999999</v>
      </c>
      <c r="J30" s="62">
        <v>156.81965</v>
      </c>
      <c r="K30" s="62">
        <v>156.07284999999999</v>
      </c>
      <c r="L30" s="62">
        <v>159.50076394479916</v>
      </c>
      <c r="M30" s="62">
        <v>158.97703988710853</v>
      </c>
      <c r="N30" s="62">
        <v>162.16994753041615</v>
      </c>
      <c r="O30" s="62">
        <v>170.94276106800831</v>
      </c>
      <c r="P30" s="62">
        <v>169.12912799479938</v>
      </c>
      <c r="Q30" s="62">
        <v>179.36732141206426</v>
      </c>
    </row>
    <row r="32" spans="1:17" x14ac:dyDescent="0.25">
      <c r="A32" s="31" t="s">
        <v>63</v>
      </c>
      <c r="B32" s="70">
        <v>1158.7747869195191</v>
      </c>
      <c r="C32" s="70">
        <v>1110.5059329684361</v>
      </c>
      <c r="D32" s="70">
        <v>1100.9781878736601</v>
      </c>
      <c r="E32" s="70">
        <v>1244.246628333276</v>
      </c>
      <c r="F32" s="70">
        <v>1193.9389965938881</v>
      </c>
      <c r="G32" s="70">
        <v>1183.3498504526156</v>
      </c>
      <c r="H32" s="70">
        <v>1454.8289063635443</v>
      </c>
      <c r="I32" s="70">
        <v>921.10928245552816</v>
      </c>
      <c r="J32" s="70">
        <v>924.630473448864</v>
      </c>
      <c r="K32" s="70">
        <v>841.73582619068407</v>
      </c>
      <c r="L32" s="70">
        <v>692.26153965943524</v>
      </c>
      <c r="M32" s="70">
        <v>645.56028939030705</v>
      </c>
      <c r="N32" s="70">
        <v>390.73180475017784</v>
      </c>
      <c r="O32" s="70">
        <v>363.40194436285066</v>
      </c>
      <c r="P32" s="70">
        <v>304.52774250042432</v>
      </c>
      <c r="Q32" s="70">
        <v>282.05693353995309</v>
      </c>
    </row>
    <row r="34" spans="1:17" x14ac:dyDescent="0.25">
      <c r="A34" s="184" t="s">
        <v>252</v>
      </c>
      <c r="B34" s="190">
        <f t="shared" ref="B34:Q34" si="2">IF(B$12=0,"",B$12/B$3*1000)</f>
        <v>367.32197894540877</v>
      </c>
      <c r="C34" s="190">
        <f t="shared" si="2"/>
        <v>427.24419687434448</v>
      </c>
      <c r="D34" s="190">
        <f t="shared" si="2"/>
        <v>463.15088727021327</v>
      </c>
      <c r="E34" s="190">
        <f t="shared" si="2"/>
        <v>397.58381034401327</v>
      </c>
      <c r="F34" s="190">
        <f t="shared" si="2"/>
        <v>367.76741320358002</v>
      </c>
      <c r="G34" s="190">
        <f t="shared" si="2"/>
        <v>408.228443029966</v>
      </c>
      <c r="H34" s="190">
        <f t="shared" si="2"/>
        <v>374.84037638529412</v>
      </c>
      <c r="I34" s="190">
        <f t="shared" si="2"/>
        <v>283.61249313847173</v>
      </c>
      <c r="J34" s="190">
        <f t="shared" si="2"/>
        <v>336.43475456045081</v>
      </c>
      <c r="K34" s="190">
        <f t="shared" si="2"/>
        <v>314.35404975797832</v>
      </c>
      <c r="L34" s="190">
        <f t="shared" si="2"/>
        <v>352.68148874974787</v>
      </c>
      <c r="M34" s="190">
        <f t="shared" si="2"/>
        <v>346.71269565928884</v>
      </c>
      <c r="N34" s="190">
        <f t="shared" si="2"/>
        <v>345.03548612891365</v>
      </c>
      <c r="O34" s="190">
        <f t="shared" si="2"/>
        <v>380.13080061349905</v>
      </c>
      <c r="P34" s="190">
        <f t="shared" si="2"/>
        <v>337.72597961735488</v>
      </c>
      <c r="Q34" s="190">
        <f t="shared" si="2"/>
        <v>345.72516982015554</v>
      </c>
    </row>
    <row r="35" spans="1:17" x14ac:dyDescent="0.25">
      <c r="A35" s="286" t="s">
        <v>251</v>
      </c>
      <c r="B35" s="285">
        <f t="shared" ref="B35:Q35" si="3">IF(B$12=0,"",B$12/B$5*1000)</f>
        <v>311.28847118864718</v>
      </c>
      <c r="C35" s="285">
        <f t="shared" si="3"/>
        <v>305.80729351428459</v>
      </c>
      <c r="D35" s="285">
        <f t="shared" si="3"/>
        <v>304.93093566804805</v>
      </c>
      <c r="E35" s="285">
        <f t="shared" si="3"/>
        <v>309.62891009303365</v>
      </c>
      <c r="F35" s="285">
        <f t="shared" si="3"/>
        <v>301.71084215760567</v>
      </c>
      <c r="G35" s="285">
        <f t="shared" si="3"/>
        <v>301.96610063069579</v>
      </c>
      <c r="H35" s="285">
        <f t="shared" si="3"/>
        <v>303.08338961608627</v>
      </c>
      <c r="I35" s="285">
        <f t="shared" si="3"/>
        <v>294.096503182086</v>
      </c>
      <c r="J35" s="285">
        <f t="shared" si="3"/>
        <v>289.46070543188682</v>
      </c>
      <c r="K35" s="285">
        <f t="shared" si="3"/>
        <v>288.67891489219369</v>
      </c>
      <c r="L35" s="285">
        <f t="shared" si="3"/>
        <v>288.69145101244942</v>
      </c>
      <c r="M35" s="285">
        <f t="shared" si="3"/>
        <v>286.63857878028091</v>
      </c>
      <c r="N35" s="285">
        <f t="shared" si="3"/>
        <v>282.04673362076244</v>
      </c>
      <c r="O35" s="285">
        <f t="shared" si="3"/>
        <v>276.54069956577632</v>
      </c>
      <c r="P35" s="285">
        <f t="shared" si="3"/>
        <v>275.07757247317375</v>
      </c>
      <c r="Q35" s="285">
        <f t="shared" si="3"/>
        <v>270.85137803418428</v>
      </c>
    </row>
    <row r="36" spans="1:17" x14ac:dyDescent="0.25">
      <c r="A36" s="286" t="s">
        <v>250</v>
      </c>
      <c r="B36" s="285">
        <f>IF(WWP_ued!B$5=0,"",WWP_ued!B$5/B$5*1000)</f>
        <v>103.78806517096422</v>
      </c>
      <c r="C36" s="285">
        <f>IF(WWP_ued!C$5=0,"",WWP_ued!C$5/C$5*1000)</f>
        <v>103.78806517096422</v>
      </c>
      <c r="D36" s="285">
        <f>IF(WWP_ued!D$5=0,"",WWP_ued!D$5/D$5*1000)</f>
        <v>103.78806517096422</v>
      </c>
      <c r="E36" s="285">
        <f>IF(WWP_ued!E$5=0,"",WWP_ued!E$5/E$5*1000)</f>
        <v>103.7880651709642</v>
      </c>
      <c r="F36" s="285">
        <f>IF(WWP_ued!F$5=0,"",WWP_ued!F$5/F$5*1000)</f>
        <v>103.78806517096422</v>
      </c>
      <c r="G36" s="285">
        <f>IF(WWP_ued!G$5=0,"",WWP_ued!G$5/G$5*1000)</f>
        <v>103.78806517096423</v>
      </c>
      <c r="H36" s="285">
        <f>IF(WWP_ued!H$5=0,"",WWP_ued!H$5/H$5*1000)</f>
        <v>103.78806517096422</v>
      </c>
      <c r="I36" s="285">
        <f>IF(WWP_ued!I$5=0,"",WWP_ued!I$5/I$5*1000)</f>
        <v>103.7880651709642</v>
      </c>
      <c r="J36" s="285">
        <f>IF(WWP_ued!J$5=0,"",WWP_ued!J$5/J$5*1000)</f>
        <v>103.78806517096422</v>
      </c>
      <c r="K36" s="285">
        <f>IF(WWP_ued!K$5=0,"",WWP_ued!K$5/K$5*1000)</f>
        <v>103.78806517096422</v>
      </c>
      <c r="L36" s="285">
        <f>IF(WWP_ued!L$5=0,"",WWP_ued!L$5/L$5*1000)</f>
        <v>103.78806517096422</v>
      </c>
      <c r="M36" s="285">
        <f>IF(WWP_ued!M$5=0,"",WWP_ued!M$5/M$5*1000)</f>
        <v>103.78806517096422</v>
      </c>
      <c r="N36" s="285">
        <f>IF(WWP_ued!N$5=0,"",WWP_ued!N$5/N$5*1000)</f>
        <v>103.78806517096422</v>
      </c>
      <c r="O36" s="285">
        <f>IF(WWP_ued!O$5=0,"",WWP_ued!O$5/O$5*1000)</f>
        <v>103.78806517096422</v>
      </c>
      <c r="P36" s="285">
        <f>IF(WWP_ued!P$5=0,"",WWP_ued!P$5/P$5*1000)</f>
        <v>103.7880651709642</v>
      </c>
      <c r="Q36" s="285">
        <f>IF(WWP_ued!Q$5=0,"",WWP_ued!Q$5/Q$5*1000)</f>
        <v>103.78806517096422</v>
      </c>
    </row>
    <row r="37" spans="1:17" x14ac:dyDescent="0.25">
      <c r="A37" s="284" t="s">
        <v>60</v>
      </c>
      <c r="B37" s="283">
        <f t="shared" ref="B37:Q37" si="4">IF(B$12=0,"",B$32/B$12)</f>
        <v>1.9288929746838264</v>
      </c>
      <c r="C37" s="283">
        <f t="shared" si="4"/>
        <v>1.849707162303426</v>
      </c>
      <c r="D37" s="283">
        <f t="shared" si="4"/>
        <v>1.6902275201444801</v>
      </c>
      <c r="E37" s="283">
        <f t="shared" si="4"/>
        <v>1.8935794771637895</v>
      </c>
      <c r="F37" s="283">
        <f t="shared" si="4"/>
        <v>1.7244610611874498</v>
      </c>
      <c r="G37" s="283">
        <f t="shared" si="4"/>
        <v>1.6923304559945718</v>
      </c>
      <c r="H37" s="283">
        <f t="shared" si="4"/>
        <v>2.1396043295500302</v>
      </c>
      <c r="I37" s="283">
        <f t="shared" si="4"/>
        <v>1.4713067055042277</v>
      </c>
      <c r="J37" s="283">
        <f t="shared" si="4"/>
        <v>1.3075707953192997</v>
      </c>
      <c r="K37" s="283">
        <f t="shared" si="4"/>
        <v>1.225605206092657</v>
      </c>
      <c r="L37" s="283">
        <f t="shared" si="4"/>
        <v>0.90889605786905792</v>
      </c>
      <c r="M37" s="283">
        <f t="shared" si="4"/>
        <v>0.8389454589166695</v>
      </c>
      <c r="N37" s="283">
        <f t="shared" si="4"/>
        <v>0.50543830014308688</v>
      </c>
      <c r="O37" s="283">
        <f t="shared" si="4"/>
        <v>0.42422711960929083</v>
      </c>
      <c r="P37" s="283">
        <f t="shared" si="4"/>
        <v>0.37395368232844467</v>
      </c>
      <c r="Q37" s="283">
        <f t="shared" si="4"/>
        <v>0.31888930217581685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600.74602485887465</v>
      </c>
      <c r="C5" s="96">
        <v>600.36851000000001</v>
      </c>
      <c r="D5" s="96">
        <v>651.37869000000001</v>
      </c>
      <c r="E5" s="96">
        <v>657.08708999999988</v>
      </c>
      <c r="F5" s="96">
        <v>692.35485999999969</v>
      </c>
      <c r="G5" s="96">
        <v>699.24277865528836</v>
      </c>
      <c r="H5" s="96">
        <v>679.95231000000001</v>
      </c>
      <c r="I5" s="96">
        <v>626.04845000000012</v>
      </c>
      <c r="J5" s="96">
        <v>707.13607000000002</v>
      </c>
      <c r="K5" s="96">
        <v>686.79197999999997</v>
      </c>
      <c r="L5" s="96">
        <v>761.65094310395546</v>
      </c>
      <c r="M5" s="96">
        <v>769.49017666049394</v>
      </c>
      <c r="N5" s="96">
        <v>773.05539497019481</v>
      </c>
      <c r="O5" s="96">
        <v>856.62120021355645</v>
      </c>
      <c r="P5" s="96">
        <v>814.34615272208146</v>
      </c>
      <c r="Q5" s="96">
        <v>884.49794839603442</v>
      </c>
    </row>
    <row r="6" spans="1:17" x14ac:dyDescent="0.25">
      <c r="A6" s="132" t="s">
        <v>83</v>
      </c>
      <c r="B6" s="160">
        <v>6.3124066048808061</v>
      </c>
      <c r="C6" s="160">
        <v>6.3084398249272269</v>
      </c>
      <c r="D6" s="160">
        <v>6.8444350439114912</v>
      </c>
      <c r="E6" s="160">
        <v>6.9044167006719617</v>
      </c>
      <c r="F6" s="160">
        <v>7.2749967712429058</v>
      </c>
      <c r="G6" s="160">
        <v>7.3473723532931379</v>
      </c>
      <c r="H6" s="160">
        <v>7.1446755784297604</v>
      </c>
      <c r="I6" s="160">
        <v>6.5782746905129343</v>
      </c>
      <c r="J6" s="160">
        <v>7.4303120022576259</v>
      </c>
      <c r="K6" s="160">
        <v>7.2165441822933447</v>
      </c>
      <c r="L6" s="160">
        <v>8.0031331792708009</v>
      </c>
      <c r="M6" s="160">
        <v>8.0855048099297324</v>
      </c>
      <c r="N6" s="160">
        <v>8.1229667433836976</v>
      </c>
      <c r="O6" s="160">
        <v>9.0010438660484695</v>
      </c>
      <c r="P6" s="160">
        <v>8.5568340369954576</v>
      </c>
      <c r="Q6" s="160">
        <v>9.2939619413549366</v>
      </c>
    </row>
    <row r="7" spans="1:17" x14ac:dyDescent="0.25">
      <c r="A7" s="76" t="s">
        <v>82</v>
      </c>
      <c r="B7" s="159">
        <v>6.8613115270443554</v>
      </c>
      <c r="C7" s="159">
        <v>6.8569998097035096</v>
      </c>
      <c r="D7" s="159">
        <v>7.4396033085994482</v>
      </c>
      <c r="E7" s="159">
        <v>7.5048007615999603</v>
      </c>
      <c r="F7" s="159">
        <v>7.907605186133595</v>
      </c>
      <c r="G7" s="159">
        <v>7.9862742970577605</v>
      </c>
      <c r="H7" s="159">
        <v>7.7659517156845244</v>
      </c>
      <c r="I7" s="159">
        <v>7.150298576644496</v>
      </c>
      <c r="J7" s="159">
        <v>8.0764260894104645</v>
      </c>
      <c r="K7" s="159">
        <v>7.8440697633623335</v>
      </c>
      <c r="L7" s="159">
        <v>8.6990578035552204</v>
      </c>
      <c r="M7" s="159">
        <v>8.788592184706232</v>
      </c>
      <c r="N7" s="159">
        <v>8.8293116775909777</v>
      </c>
      <c r="O7" s="159">
        <v>9.7837433326613823</v>
      </c>
      <c r="P7" s="159">
        <v>9.3009065619515869</v>
      </c>
      <c r="Q7" s="159">
        <v>10.10213254495102</v>
      </c>
    </row>
    <row r="8" spans="1:17" x14ac:dyDescent="0.25">
      <c r="A8" s="76" t="s">
        <v>81</v>
      </c>
      <c r="B8" s="159">
        <v>17.01605258707</v>
      </c>
      <c r="C8" s="159">
        <v>17.005359528064698</v>
      </c>
      <c r="D8" s="159">
        <v>18.45021620532663</v>
      </c>
      <c r="E8" s="159">
        <v>18.611905888767897</v>
      </c>
      <c r="F8" s="159">
        <v>19.610860861611311</v>
      </c>
      <c r="G8" s="159">
        <v>19.805960256703244</v>
      </c>
      <c r="H8" s="159">
        <v>19.259560254897618</v>
      </c>
      <c r="I8" s="159">
        <v>17.732740470078348</v>
      </c>
      <c r="J8" s="159">
        <v>20.02953670173795</v>
      </c>
      <c r="K8" s="159">
        <v>19.453293013138584</v>
      </c>
      <c r="L8" s="159">
        <v>21.573663352816943</v>
      </c>
      <c r="M8" s="159">
        <v>21.795708618071455</v>
      </c>
      <c r="N8" s="159">
        <v>21.896692960425622</v>
      </c>
      <c r="O8" s="159">
        <v>24.263683465000224</v>
      </c>
      <c r="P8" s="159">
        <v>23.066248273639932</v>
      </c>
      <c r="Q8" s="159">
        <v>25.053288711478526</v>
      </c>
    </row>
    <row r="9" spans="1:17" x14ac:dyDescent="0.25">
      <c r="A9" s="76" t="s">
        <v>80</v>
      </c>
      <c r="B9" s="159">
        <v>52.145967605537095</v>
      </c>
      <c r="C9" s="159">
        <v>52.113198553746663</v>
      </c>
      <c r="D9" s="159">
        <v>56.540985145355798</v>
      </c>
      <c r="E9" s="159">
        <v>57.036485788159688</v>
      </c>
      <c r="F9" s="159">
        <v>60.097799414615309</v>
      </c>
      <c r="G9" s="159">
        <v>60.695684657638971</v>
      </c>
      <c r="H9" s="159">
        <v>59.021233039202379</v>
      </c>
      <c r="I9" s="159">
        <v>54.342269182498164</v>
      </c>
      <c r="J9" s="159">
        <v>61.380838279519523</v>
      </c>
      <c r="K9" s="159">
        <v>59.614930201553726</v>
      </c>
      <c r="L9" s="159">
        <v>66.112839307019669</v>
      </c>
      <c r="M9" s="159">
        <v>66.793300603767364</v>
      </c>
      <c r="N9" s="159">
        <v>67.102768749691421</v>
      </c>
      <c r="O9" s="159">
        <v>74.356449328226489</v>
      </c>
      <c r="P9" s="159">
        <v>70.686889870832047</v>
      </c>
      <c r="Q9" s="159">
        <v>76.776207341627739</v>
      </c>
    </row>
    <row r="10" spans="1:17" x14ac:dyDescent="0.25">
      <c r="A10" s="129" t="s">
        <v>79</v>
      </c>
      <c r="B10" s="158">
        <v>11.527003365434517</v>
      </c>
      <c r="C10" s="158">
        <v>11.519759680301892</v>
      </c>
      <c r="D10" s="158">
        <v>12.498533558447072</v>
      </c>
      <c r="E10" s="158">
        <v>12.608065279487931</v>
      </c>
      <c r="F10" s="158">
        <v>13.284776712704435</v>
      </c>
      <c r="G10" s="158">
        <v>13.416940819057036</v>
      </c>
      <c r="H10" s="158">
        <v>13.04679888235</v>
      </c>
      <c r="I10" s="158">
        <v>12.012501608762751</v>
      </c>
      <c r="J10" s="158">
        <v>13.568395830209578</v>
      </c>
      <c r="K10" s="158">
        <v>13.178037202448717</v>
      </c>
      <c r="L10" s="158">
        <v>14.614417109972768</v>
      </c>
      <c r="M10" s="158">
        <v>14.764834870306469</v>
      </c>
      <c r="N10" s="158">
        <v>14.83324361835284</v>
      </c>
      <c r="O10" s="158">
        <v>16.436688798871117</v>
      </c>
      <c r="P10" s="158">
        <v>15.625523024078664</v>
      </c>
      <c r="Q10" s="158">
        <v>16.971582675517716</v>
      </c>
    </row>
    <row r="11" spans="1:17" x14ac:dyDescent="0.25">
      <c r="A11" s="92" t="s">
        <v>125</v>
      </c>
      <c r="B11" s="91">
        <v>2.3054006730869032</v>
      </c>
      <c r="C11" s="91">
        <v>2.3039519360603786</v>
      </c>
      <c r="D11" s="91">
        <v>2.4997067116894147</v>
      </c>
      <c r="E11" s="91">
        <v>2.5216130558975864</v>
      </c>
      <c r="F11" s="91">
        <v>2.6569553425408876</v>
      </c>
      <c r="G11" s="91">
        <v>2.6833881638114074</v>
      </c>
      <c r="H11" s="91">
        <v>2.6093597764699998</v>
      </c>
      <c r="I11" s="91">
        <v>2.4025003217525502</v>
      </c>
      <c r="J11" s="91">
        <v>2.7136791660419157</v>
      </c>
      <c r="K11" s="91">
        <v>2.6356074404897436</v>
      </c>
      <c r="L11" s="91">
        <v>2.9228834219945536</v>
      </c>
      <c r="M11" s="91">
        <v>2.9529669740612938</v>
      </c>
      <c r="N11" s="91">
        <v>2.9666487236705681</v>
      </c>
      <c r="O11" s="91">
        <v>3.2873377597742235</v>
      </c>
      <c r="P11" s="91">
        <v>3.1251046048157329</v>
      </c>
      <c r="Q11" s="91">
        <v>3.3943165351035427</v>
      </c>
    </row>
    <row r="12" spans="1:17" x14ac:dyDescent="0.25">
      <c r="A12" s="92" t="s">
        <v>26</v>
      </c>
      <c r="B12" s="91">
        <v>3.4581010096303544</v>
      </c>
      <c r="C12" s="91">
        <v>3.4559279040905682</v>
      </c>
      <c r="D12" s="91">
        <v>3.7495600675341212</v>
      </c>
      <c r="E12" s="91">
        <v>3.7824195838463792</v>
      </c>
      <c r="F12" s="91">
        <v>3.9854330138113307</v>
      </c>
      <c r="G12" s="91">
        <v>4.0250822457171109</v>
      </c>
      <c r="H12" s="91">
        <v>3.9140396647049993</v>
      </c>
      <c r="I12" s="91">
        <v>3.6037504826288251</v>
      </c>
      <c r="J12" s="91">
        <v>4.0705187490628729</v>
      </c>
      <c r="K12" s="91">
        <v>3.953411160734615</v>
      </c>
      <c r="L12" s="91">
        <v>4.3843251329918305</v>
      </c>
      <c r="M12" s="91">
        <v>4.4294504610919407</v>
      </c>
      <c r="N12" s="91">
        <v>4.4499730855058521</v>
      </c>
      <c r="O12" s="91">
        <v>4.9310066396613346</v>
      </c>
      <c r="P12" s="91">
        <v>4.687656907223599</v>
      </c>
      <c r="Q12" s="91">
        <v>5.0914748026553136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5.7635016827172585</v>
      </c>
      <c r="C14" s="157">
        <v>5.7598798401509459</v>
      </c>
      <c r="D14" s="157">
        <v>6.2492667792235359</v>
      </c>
      <c r="E14" s="157">
        <v>6.3040326397439665</v>
      </c>
      <c r="F14" s="157">
        <v>6.6423883563522175</v>
      </c>
      <c r="G14" s="157">
        <v>6.708470409528517</v>
      </c>
      <c r="H14" s="157">
        <v>6.523399441175</v>
      </c>
      <c r="I14" s="157">
        <v>6.0062508043813754</v>
      </c>
      <c r="J14" s="157">
        <v>6.78419791510479</v>
      </c>
      <c r="K14" s="157">
        <v>6.5890186012243595</v>
      </c>
      <c r="L14" s="157">
        <v>7.3072085549863841</v>
      </c>
      <c r="M14" s="157">
        <v>7.3824174351532346</v>
      </c>
      <c r="N14" s="157">
        <v>7.4166218091764202</v>
      </c>
      <c r="O14" s="157">
        <v>8.2183443994355585</v>
      </c>
      <c r="P14" s="157">
        <v>7.8127615120393328</v>
      </c>
      <c r="Q14" s="157">
        <v>8.4857913377588581</v>
      </c>
    </row>
    <row r="15" spans="1:17" x14ac:dyDescent="0.25">
      <c r="A15" s="156" t="s">
        <v>314</v>
      </c>
      <c r="B15" s="206">
        <v>360.74926063890922</v>
      </c>
      <c r="C15" s="206">
        <v>360.52256216637034</v>
      </c>
      <c r="D15" s="206">
        <v>391.1542833240436</v>
      </c>
      <c r="E15" s="206">
        <v>394.58218961758075</v>
      </c>
      <c r="F15" s="206">
        <v>415.76056021915377</v>
      </c>
      <c r="G15" s="206">
        <v>419.89676996406212</v>
      </c>
      <c r="H15" s="206">
        <v>408.31280266871778</v>
      </c>
      <c r="I15" s="206">
        <v>375.9434205406356</v>
      </c>
      <c r="J15" s="206">
        <v>424.63670813890252</v>
      </c>
      <c r="K15" s="206">
        <v>412.42003899390824</v>
      </c>
      <c r="L15" s="206">
        <v>457.37300493037247</v>
      </c>
      <c r="M15" s="206">
        <v>462.08048128889072</v>
      </c>
      <c r="N15" s="206">
        <v>464.22140243696327</v>
      </c>
      <c r="O15" s="206">
        <v>517.40284552403102</v>
      </c>
      <c r="P15" s="206">
        <v>506.01658994355176</v>
      </c>
      <c r="Q15" s="206">
        <v>570.14289186592475</v>
      </c>
    </row>
    <row r="16" spans="1:17" x14ac:dyDescent="0.25">
      <c r="A16" s="88" t="s">
        <v>33</v>
      </c>
      <c r="B16" s="87">
        <v>102.21742119536098</v>
      </c>
      <c r="C16" s="87">
        <v>101.60535602366595</v>
      </c>
      <c r="D16" s="87">
        <v>88.957825612696112</v>
      </c>
      <c r="E16" s="87">
        <v>97.289859211275655</v>
      </c>
      <c r="F16" s="87">
        <v>125.95371569297467</v>
      </c>
      <c r="G16" s="87">
        <v>115.9578351346043</v>
      </c>
      <c r="H16" s="87">
        <v>106.67471568127795</v>
      </c>
      <c r="I16" s="87">
        <v>112.29209726178486</v>
      </c>
      <c r="J16" s="87">
        <v>99.057874294670853</v>
      </c>
      <c r="K16" s="87">
        <v>77.117133699059551</v>
      </c>
      <c r="L16" s="87">
        <v>85.168644001220585</v>
      </c>
      <c r="M16" s="87">
        <v>71.356050931154329</v>
      </c>
      <c r="N16" s="87">
        <v>20.522464519236355</v>
      </c>
      <c r="O16" s="87">
        <v>0.52399107811844736</v>
      </c>
      <c r="P16" s="87">
        <v>0.27135280528815547</v>
      </c>
      <c r="Q16" s="87">
        <v>1.7793729273782144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9.6433093926279507E-15</v>
      </c>
      <c r="E19" s="87">
        <v>7.8250794369849159E-15</v>
      </c>
      <c r="F19" s="87">
        <v>0</v>
      </c>
      <c r="G19" s="87">
        <v>0</v>
      </c>
      <c r="H19" s="87">
        <v>0</v>
      </c>
      <c r="I19" s="87">
        <v>0</v>
      </c>
      <c r="J19" s="87">
        <v>1.3783481701024434</v>
      </c>
      <c r="K19" s="87">
        <v>2.5925594499225908</v>
      </c>
      <c r="L19" s="87">
        <v>0.19314691158569372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46.962319945572752</v>
      </c>
      <c r="C20" s="87">
        <v>40.393348305713815</v>
      </c>
      <c r="D20" s="87">
        <v>37.996066802256493</v>
      </c>
      <c r="E20" s="87">
        <v>36.127128838906948</v>
      </c>
      <c r="F20" s="87">
        <v>45.745428538718272</v>
      </c>
      <c r="G20" s="87">
        <v>47.106838701291501</v>
      </c>
      <c r="H20" s="87">
        <v>37.580553758599741</v>
      </c>
      <c r="I20" s="87">
        <v>19.147203843114088</v>
      </c>
      <c r="J20" s="87">
        <v>15.908628683385579</v>
      </c>
      <c r="K20" s="87">
        <v>14.127642476489026</v>
      </c>
      <c r="L20" s="87">
        <v>16.7864616163818</v>
      </c>
      <c r="M20" s="87">
        <v>15.919988302178922</v>
      </c>
      <c r="N20" s="87">
        <v>4.4271822192513177</v>
      </c>
      <c r="O20" s="87">
        <v>4.6176294735727298E-2</v>
      </c>
      <c r="P20" s="87">
        <v>7.2462962188570533E-3</v>
      </c>
      <c r="Q20" s="87">
        <v>5.067571704573956E-2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4.2923488613448417E-14</v>
      </c>
      <c r="E22" s="87">
        <v>4.4741718569091446E-14</v>
      </c>
      <c r="F22" s="87">
        <v>0</v>
      </c>
      <c r="G22" s="87">
        <v>0</v>
      </c>
      <c r="H22" s="87">
        <v>0</v>
      </c>
      <c r="I22" s="87">
        <v>0</v>
      </c>
      <c r="J22" s="87">
        <v>25.702932382593168</v>
      </c>
      <c r="K22" s="87">
        <v>23.054866064361857</v>
      </c>
      <c r="L22" s="87">
        <v>3.2833513245798862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205.84908337183742</v>
      </c>
      <c r="C24" s="87">
        <v>214.73196112852665</v>
      </c>
      <c r="D24" s="87">
        <v>261.6109382445141</v>
      </c>
      <c r="E24" s="87">
        <v>257.37481222570528</v>
      </c>
      <c r="F24" s="87">
        <v>239.34574388714734</v>
      </c>
      <c r="G24" s="87">
        <v>252.72374789835371</v>
      </c>
      <c r="H24" s="87">
        <v>260.82085611285265</v>
      </c>
      <c r="I24" s="87">
        <v>239.69654420062696</v>
      </c>
      <c r="J24" s="87">
        <v>278.79642680250782</v>
      </c>
      <c r="K24" s="87">
        <v>290.16505172413792</v>
      </c>
      <c r="L24" s="87">
        <v>343.48177669392362</v>
      </c>
      <c r="M24" s="87">
        <v>366.83077102064948</v>
      </c>
      <c r="N24" s="87">
        <v>390.39340218835423</v>
      </c>
      <c r="O24" s="87">
        <v>464.57245268417279</v>
      </c>
      <c r="P24" s="87">
        <v>451.68522574439265</v>
      </c>
      <c r="Q24" s="87">
        <v>509.90124474503631</v>
      </c>
    </row>
    <row r="25" spans="1:17" x14ac:dyDescent="0.25">
      <c r="A25" s="88" t="s">
        <v>22</v>
      </c>
      <c r="B25" s="87">
        <v>5.7204361261380594</v>
      </c>
      <c r="C25" s="87">
        <v>3.7918967084639497</v>
      </c>
      <c r="D25" s="87">
        <v>2.5894526645768026</v>
      </c>
      <c r="E25" s="87">
        <v>3.7903893416927898</v>
      </c>
      <c r="F25" s="87">
        <v>4.7156721003134789</v>
      </c>
      <c r="G25" s="87">
        <v>4.1083482298126306</v>
      </c>
      <c r="H25" s="87">
        <v>3.2366771159874612</v>
      </c>
      <c r="I25" s="87">
        <v>4.8075752351097174</v>
      </c>
      <c r="J25" s="87">
        <v>3.7924978056426335</v>
      </c>
      <c r="K25" s="87">
        <v>5.3627855799373032</v>
      </c>
      <c r="L25" s="87">
        <v>8.4596243826809001</v>
      </c>
      <c r="M25" s="87">
        <v>7.9736710349079853</v>
      </c>
      <c r="N25" s="87">
        <v>48.878353510121379</v>
      </c>
      <c r="O25" s="87">
        <v>52.260225467004034</v>
      </c>
      <c r="P25" s="87">
        <v>54.052765097652056</v>
      </c>
      <c r="Q25" s="87">
        <v>58.411598476464548</v>
      </c>
    </row>
    <row r="26" spans="1:17" x14ac:dyDescent="0.25">
      <c r="A26" s="156" t="s">
        <v>313</v>
      </c>
      <c r="B26" s="204">
        <v>12.172872751943029</v>
      </c>
      <c r="C26" s="204">
        <v>13.05226066553996</v>
      </c>
      <c r="D26" s="204">
        <v>16.410364505791996</v>
      </c>
      <c r="E26" s="204">
        <v>4.1178287481014815</v>
      </c>
      <c r="F26" s="204">
        <v>16.437972807907638</v>
      </c>
      <c r="G26" s="204">
        <v>15.05197614251499</v>
      </c>
      <c r="H26" s="204">
        <v>9.167953104806374</v>
      </c>
      <c r="I26" s="204">
        <v>18.05604547506972</v>
      </c>
      <c r="J26" s="204">
        <v>23.762228703683064</v>
      </c>
      <c r="K26" s="204">
        <v>24.762785460745942</v>
      </c>
      <c r="L26" s="204">
        <v>21.385270682649871</v>
      </c>
      <c r="M26" s="204">
        <v>20.636707766561418</v>
      </c>
      <c r="N26" s="204">
        <v>21.831150210366133</v>
      </c>
      <c r="O26" s="204">
        <v>20.273454795402536</v>
      </c>
      <c r="P26" s="204">
        <v>22.235506408138715</v>
      </c>
      <c r="Q26" s="204">
        <v>22.213341261640416</v>
      </c>
    </row>
    <row r="27" spans="1:17" x14ac:dyDescent="0.25">
      <c r="A27" s="156" t="s">
        <v>312</v>
      </c>
      <c r="B27" s="204">
        <v>119.96306966495274</v>
      </c>
      <c r="C27" s="204">
        <v>117.98060582814023</v>
      </c>
      <c r="D27" s="204">
        <v>123.16932515363817</v>
      </c>
      <c r="E27" s="204">
        <v>150.98613891772663</v>
      </c>
      <c r="F27" s="204">
        <v>133.07759636534084</v>
      </c>
      <c r="G27" s="204">
        <v>137.73292228567755</v>
      </c>
      <c r="H27" s="204">
        <v>145.69073362556071</v>
      </c>
      <c r="I27" s="204">
        <v>113.46952040498896</v>
      </c>
      <c r="J27" s="204">
        <v>120.92647366425622</v>
      </c>
      <c r="K27" s="204">
        <v>113.82654979467472</v>
      </c>
      <c r="L27" s="204">
        <v>139.29776658684446</v>
      </c>
      <c r="M27" s="204">
        <v>142.8140592259706</v>
      </c>
      <c r="N27" s="204">
        <v>141.11333346802917</v>
      </c>
      <c r="O27" s="204">
        <v>161.79002313621859</v>
      </c>
      <c r="P27" s="204">
        <v>133.28814390486534</v>
      </c>
      <c r="Q27" s="204">
        <v>128.40051995649509</v>
      </c>
    </row>
    <row r="28" spans="1:17" x14ac:dyDescent="0.25">
      <c r="A28" s="152" t="s">
        <v>318</v>
      </c>
      <c r="B28" s="264">
        <v>89.573560799465596</v>
      </c>
      <c r="C28" s="264">
        <v>87.534378868079074</v>
      </c>
      <c r="D28" s="264">
        <v>89.944008541556443</v>
      </c>
      <c r="E28" s="264">
        <v>118.53258587548224</v>
      </c>
      <c r="F28" s="264">
        <v>97.848053474461167</v>
      </c>
      <c r="G28" s="264">
        <v>102.28533544866448</v>
      </c>
      <c r="H28" s="264">
        <v>111.68847919841488</v>
      </c>
      <c r="I28" s="264">
        <v>81.341041221168567</v>
      </c>
      <c r="J28" s="264">
        <v>84.348798707573522</v>
      </c>
      <c r="K28" s="264">
        <v>78.157255673159582</v>
      </c>
      <c r="L28" s="264">
        <v>100.25995849302141</v>
      </c>
      <c r="M28" s="264">
        <v>103.45724974109267</v>
      </c>
      <c r="N28" s="264">
        <v>101.48025824961475</v>
      </c>
      <c r="O28" s="264">
        <v>118.20752619639775</v>
      </c>
      <c r="P28" s="264">
        <v>91.603272733910615</v>
      </c>
      <c r="Q28" s="264">
        <v>83.290318679329914</v>
      </c>
    </row>
    <row r="29" spans="1:17" x14ac:dyDescent="0.25">
      <c r="A29" s="154" t="s">
        <v>33</v>
      </c>
      <c r="B29" s="83">
        <v>36.87570191788015</v>
      </c>
      <c r="C29" s="83">
        <v>33.346665520171399</v>
      </c>
      <c r="D29" s="83">
        <v>37.002817557796391</v>
      </c>
      <c r="E29" s="83">
        <v>32.250213598654454</v>
      </c>
      <c r="F29" s="83">
        <v>12.480202352342644</v>
      </c>
      <c r="G29" s="83">
        <v>9.9147156096103259</v>
      </c>
      <c r="H29" s="83">
        <v>21.348833381940111</v>
      </c>
      <c r="I29" s="83">
        <v>16.554884486408909</v>
      </c>
      <c r="J29" s="83">
        <v>0</v>
      </c>
      <c r="K29" s="83">
        <v>0</v>
      </c>
      <c r="L29" s="83">
        <v>0</v>
      </c>
      <c r="M29" s="83">
        <v>10.829770176594522</v>
      </c>
      <c r="N29" s="83">
        <v>14.207028287543096</v>
      </c>
      <c r="O29" s="83">
        <v>32.848448853194121</v>
      </c>
      <c r="P29" s="83">
        <v>36.464140802643016</v>
      </c>
      <c r="Q29" s="83">
        <v>32.550337589653886</v>
      </c>
    </row>
    <row r="30" spans="1:17" x14ac:dyDescent="0.25">
      <c r="A30" s="154" t="s">
        <v>30</v>
      </c>
      <c r="B30" s="208">
        <v>1.0987787516541128</v>
      </c>
      <c r="C30" s="208">
        <v>1.09897</v>
      </c>
      <c r="D30" s="208">
        <v>1.0988500000000001</v>
      </c>
      <c r="E30" s="208">
        <v>1.09921</v>
      </c>
      <c r="F30" s="208">
        <v>1.10111</v>
      </c>
      <c r="G30" s="208">
        <v>1.0986944873285442</v>
      </c>
      <c r="H30" s="208">
        <v>2.2018800000000001</v>
      </c>
      <c r="I30" s="208">
        <v>2.1969799999999999</v>
      </c>
      <c r="J30" s="208">
        <v>3.2990599999999999</v>
      </c>
      <c r="K30" s="208">
        <v>2.1981099999999998</v>
      </c>
      <c r="L30" s="208">
        <v>2.1973823299830775</v>
      </c>
      <c r="M30" s="208">
        <v>2.1974363003409936</v>
      </c>
      <c r="N30" s="208">
        <v>2.1973107849996305</v>
      </c>
      <c r="O30" s="208">
        <v>2.1973810937828415</v>
      </c>
      <c r="P30" s="208">
        <v>2.1973993633560882</v>
      </c>
      <c r="Q30" s="208">
        <v>3.2959768553049251</v>
      </c>
    </row>
    <row r="31" spans="1:17" x14ac:dyDescent="0.25">
      <c r="A31" s="154" t="s">
        <v>125</v>
      </c>
      <c r="B31" s="208">
        <v>9.9951331776216037</v>
      </c>
      <c r="C31" s="208">
        <v>8.9997880639396204</v>
      </c>
      <c r="D31" s="208">
        <v>5.7035232883105742</v>
      </c>
      <c r="E31" s="208">
        <v>9.7788069441024046</v>
      </c>
      <c r="F31" s="208">
        <v>10.673974657459112</v>
      </c>
      <c r="G31" s="208">
        <v>6.5361376333904673</v>
      </c>
      <c r="H31" s="208">
        <v>7.6134002235299993</v>
      </c>
      <c r="I31" s="208">
        <v>6.8069296782474495</v>
      </c>
      <c r="J31" s="208">
        <v>1.9016558635761196</v>
      </c>
      <c r="K31" s="208">
        <v>5.9650230187465052</v>
      </c>
      <c r="L31" s="208">
        <v>3.077854802302987</v>
      </c>
      <c r="M31" s="208">
        <v>2.2063095672701509</v>
      </c>
      <c r="N31" s="208">
        <v>4.2705058475652447</v>
      </c>
      <c r="O31" s="208">
        <v>4.9768044727296719</v>
      </c>
      <c r="P31" s="208">
        <v>8.2440307019048582</v>
      </c>
      <c r="Q31" s="208">
        <v>5.8487848957917459</v>
      </c>
    </row>
    <row r="32" spans="1:17" x14ac:dyDescent="0.25">
      <c r="A32" s="154" t="s">
        <v>29</v>
      </c>
      <c r="B32" s="208">
        <v>15.136009604689825</v>
      </c>
      <c r="C32" s="208">
        <v>11.738703188058622</v>
      </c>
      <c r="D32" s="208">
        <v>14.287687762983644</v>
      </c>
      <c r="E32" s="208">
        <v>10.6145149165718</v>
      </c>
      <c r="F32" s="208">
        <v>3.0927194784707481</v>
      </c>
      <c r="G32" s="208">
        <v>2.5619776735641224</v>
      </c>
      <c r="H32" s="208">
        <v>6.236765257649779</v>
      </c>
      <c r="I32" s="208">
        <v>2.195407539141037</v>
      </c>
      <c r="J32" s="208">
        <v>0</v>
      </c>
      <c r="K32" s="208">
        <v>0</v>
      </c>
      <c r="L32" s="208">
        <v>0</v>
      </c>
      <c r="M32" s="208">
        <v>1.892687481553029</v>
      </c>
      <c r="N32" s="208">
        <v>2.8554021375646288</v>
      </c>
      <c r="O32" s="208">
        <v>2.8162191666445873</v>
      </c>
      <c r="P32" s="208">
        <v>0.94757552120723521</v>
      </c>
      <c r="Q32" s="208">
        <v>0.90084427525699051</v>
      </c>
    </row>
    <row r="33" spans="1:17" x14ac:dyDescent="0.25">
      <c r="A33" s="154" t="s">
        <v>26</v>
      </c>
      <c r="B33" s="208">
        <v>26.467937347619898</v>
      </c>
      <c r="C33" s="208">
        <v>32.350252095909433</v>
      </c>
      <c r="D33" s="208">
        <v>31.851129932465835</v>
      </c>
      <c r="E33" s="208">
        <v>64.789840416153581</v>
      </c>
      <c r="F33" s="208">
        <v>70.500046986188664</v>
      </c>
      <c r="G33" s="208">
        <v>82.173810044771031</v>
      </c>
      <c r="H33" s="208">
        <v>74.287600335294997</v>
      </c>
      <c r="I33" s="208">
        <v>53.586839517371175</v>
      </c>
      <c r="J33" s="208">
        <v>79.1480828439974</v>
      </c>
      <c r="K33" s="208">
        <v>69.994122654413076</v>
      </c>
      <c r="L33" s="208">
        <v>94.98472136073535</v>
      </c>
      <c r="M33" s="208">
        <v>86.33104621533397</v>
      </c>
      <c r="N33" s="208">
        <v>77.950011191942153</v>
      </c>
      <c r="O33" s="208">
        <v>75.368672610046531</v>
      </c>
      <c r="P33" s="208">
        <v>43.750126344799426</v>
      </c>
      <c r="Q33" s="208">
        <v>40.694375063322376</v>
      </c>
    </row>
    <row r="34" spans="1:17" x14ac:dyDescent="0.25">
      <c r="A34" s="152" t="s">
        <v>317</v>
      </c>
      <c r="B34" s="264">
        <v>29.349092390962106</v>
      </c>
      <c r="C34" s="264">
        <v>29.330649125399624</v>
      </c>
      <c r="D34" s="264">
        <v>31.822721355176427</v>
      </c>
      <c r="E34" s="264">
        <v>32.101601867193011</v>
      </c>
      <c r="F34" s="264">
        <v>33.82458795003285</v>
      </c>
      <c r="G34" s="264">
        <v>34.161093149618615</v>
      </c>
      <c r="H34" s="264">
        <v>33.218668691692294</v>
      </c>
      <c r="I34" s="264">
        <v>30.585227433814428</v>
      </c>
      <c r="J34" s="264">
        <v>34.546715238419189</v>
      </c>
      <c r="K34" s="264">
        <v>33.552816731707793</v>
      </c>
      <c r="L34" s="264">
        <v>37.210007180776067</v>
      </c>
      <c r="M34" s="264">
        <v>37.592988308248728</v>
      </c>
      <c r="N34" s="264">
        <v>37.767164944024131</v>
      </c>
      <c r="O34" s="264">
        <v>41.849723025683886</v>
      </c>
      <c r="P34" s="264">
        <v>39.784400537780478</v>
      </c>
      <c r="Q34" s="264">
        <v>43.211625100956589</v>
      </c>
    </row>
    <row r="35" spans="1:17" x14ac:dyDescent="0.25">
      <c r="A35" s="150" t="s">
        <v>33</v>
      </c>
      <c r="B35" s="87">
        <v>8.3159935887751306</v>
      </c>
      <c r="C35" s="87">
        <v>8.2661984561626536</v>
      </c>
      <c r="D35" s="87">
        <v>7.2372468295074812</v>
      </c>
      <c r="E35" s="87">
        <v>7.9151071900698842</v>
      </c>
      <c r="F35" s="87">
        <v>10.247081954682685</v>
      </c>
      <c r="G35" s="87">
        <v>9.4338577736627229</v>
      </c>
      <c r="H35" s="87">
        <v>8.6786209367819342</v>
      </c>
      <c r="I35" s="87">
        <v>9.1356282518062262</v>
      </c>
      <c r="J35" s="87">
        <v>8.0589457053291547</v>
      </c>
      <c r="K35" s="87">
        <v>6.2739363009404379</v>
      </c>
      <c r="L35" s="87">
        <v>6.9289744272179457</v>
      </c>
      <c r="M35" s="87">
        <v>5.8052380418566232</v>
      </c>
      <c r="N35" s="87">
        <v>1.6696242320734662</v>
      </c>
      <c r="O35" s="87">
        <v>4.2382607047660718E-2</v>
      </c>
      <c r="P35" s="87">
        <v>2.1334495562366107E-2</v>
      </c>
      <c r="Q35" s="87">
        <v>0.13486022004241785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7.8454042516295199E-16</v>
      </c>
      <c r="E38" s="87">
        <v>6.3661663216148469E-16</v>
      </c>
      <c r="F38" s="87">
        <v>0</v>
      </c>
      <c r="G38" s="87">
        <v>0</v>
      </c>
      <c r="H38" s="87">
        <v>0</v>
      </c>
      <c r="I38" s="87">
        <v>0</v>
      </c>
      <c r="J38" s="87">
        <v>0.11213680027952082</v>
      </c>
      <c r="K38" s="87">
        <v>0.21092009084115992</v>
      </c>
      <c r="L38" s="87">
        <v>1.5713647044259829E-2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29</v>
      </c>
      <c r="B39" s="87">
        <v>3.820663317605919</v>
      </c>
      <c r="C39" s="87">
        <v>3.2862385062275647</v>
      </c>
      <c r="D39" s="87">
        <v>3.0912054347598508</v>
      </c>
      <c r="E39" s="87">
        <v>2.9391562445212434</v>
      </c>
      <c r="F39" s="87">
        <v>3.721661982810978</v>
      </c>
      <c r="G39" s="87">
        <v>3.8324207756982922</v>
      </c>
      <c r="H39" s="87">
        <v>3.0574009837504872</v>
      </c>
      <c r="I39" s="87">
        <v>1.5577386177448751</v>
      </c>
      <c r="J39" s="87">
        <v>1.2942613166144201</v>
      </c>
      <c r="K39" s="87">
        <v>1.1493675235109717</v>
      </c>
      <c r="L39" s="87">
        <v>1.3656782331971635</v>
      </c>
      <c r="M39" s="87">
        <v>1.2951854889908276</v>
      </c>
      <c r="N39" s="87">
        <v>0.36017753648146311</v>
      </c>
      <c r="O39" s="87">
        <v>3.7349333536913793E-3</v>
      </c>
      <c r="P39" s="87">
        <v>5.6972351680914871E-4</v>
      </c>
      <c r="Q39" s="87">
        <v>3.8407566207413206E-3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3.4920804295686852E-15</v>
      </c>
      <c r="E41" s="87">
        <v>3.6400042225701514E-15</v>
      </c>
      <c r="F41" s="87">
        <v>0</v>
      </c>
      <c r="G41" s="87">
        <v>0</v>
      </c>
      <c r="H41" s="87">
        <v>0</v>
      </c>
      <c r="I41" s="87">
        <v>0</v>
      </c>
      <c r="J41" s="87">
        <v>2.0910860243465632</v>
      </c>
      <c r="K41" s="87">
        <v>1.8756501204904561</v>
      </c>
      <c r="L41" s="87">
        <v>0.26712010776243145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16.747044070929146</v>
      </c>
      <c r="C43" s="87">
        <v>17.469718871473358</v>
      </c>
      <c r="D43" s="87">
        <v>21.283601755485893</v>
      </c>
      <c r="E43" s="87">
        <v>20.938967774294667</v>
      </c>
      <c r="F43" s="87">
        <v>19.472196112852664</v>
      </c>
      <c r="G43" s="87">
        <v>20.560576100205051</v>
      </c>
      <c r="H43" s="87">
        <v>21.219323887147333</v>
      </c>
      <c r="I43" s="87">
        <v>19.500735799373043</v>
      </c>
      <c r="J43" s="87">
        <v>22.681743197492164</v>
      </c>
      <c r="K43" s="87">
        <v>23.606648275862071</v>
      </c>
      <c r="L43" s="87">
        <v>27.944280137810736</v>
      </c>
      <c r="M43" s="87">
        <v>29.843859337273177</v>
      </c>
      <c r="N43" s="87">
        <v>31.760819161086445</v>
      </c>
      <c r="O43" s="87">
        <v>37.576578169963426</v>
      </c>
      <c r="P43" s="87">
        <v>35.512720916951245</v>
      </c>
      <c r="Q43" s="87">
        <v>38.645858329169648</v>
      </c>
    </row>
    <row r="44" spans="1:17" x14ac:dyDescent="0.25">
      <c r="A44" s="150" t="s">
        <v>22</v>
      </c>
      <c r="B44" s="87">
        <v>0.46539141365190995</v>
      </c>
      <c r="C44" s="87">
        <v>0.30849329153605021</v>
      </c>
      <c r="D44" s="87">
        <v>0.21066733542319749</v>
      </c>
      <c r="E44" s="87">
        <v>0.30837065830721005</v>
      </c>
      <c r="F44" s="87">
        <v>0.38364789968652036</v>
      </c>
      <c r="G44" s="87">
        <v>0.33423850005255301</v>
      </c>
      <c r="H44" s="87">
        <v>0.26332288401253923</v>
      </c>
      <c r="I44" s="87">
        <v>0.39112476489028214</v>
      </c>
      <c r="J44" s="87">
        <v>0.30854219435736679</v>
      </c>
      <c r="K44" s="87">
        <v>0.43629442006269586</v>
      </c>
      <c r="L44" s="87">
        <v>0.6882406277435309</v>
      </c>
      <c r="M44" s="87">
        <v>0.64870544012810727</v>
      </c>
      <c r="N44" s="87">
        <v>3.9765440143827564</v>
      </c>
      <c r="O44" s="87">
        <v>4.2270273153191038</v>
      </c>
      <c r="P44" s="87">
        <v>4.2497754017500551</v>
      </c>
      <c r="Q44" s="87">
        <v>4.4270657951237826</v>
      </c>
    </row>
    <row r="45" spans="1:17" x14ac:dyDescent="0.25">
      <c r="A45" s="152" t="s">
        <v>316</v>
      </c>
      <c r="B45" s="264">
        <v>1.0404164745250453</v>
      </c>
      <c r="C45" s="264">
        <v>1.115577834661535</v>
      </c>
      <c r="D45" s="264">
        <v>1.4025952569052986</v>
      </c>
      <c r="E45" s="264">
        <v>0.35195117505140866</v>
      </c>
      <c r="F45" s="264">
        <v>1.4049549408468065</v>
      </c>
      <c r="G45" s="264">
        <v>1.2864936873944435</v>
      </c>
      <c r="H45" s="264">
        <v>0.78358573545353616</v>
      </c>
      <c r="I45" s="264">
        <v>1.543251750005959</v>
      </c>
      <c r="J45" s="264">
        <v>2.0309597182635097</v>
      </c>
      <c r="K45" s="264">
        <v>2.1164773898073457</v>
      </c>
      <c r="L45" s="264">
        <v>1.8278009130469977</v>
      </c>
      <c r="M45" s="264">
        <v>1.7638211766291809</v>
      </c>
      <c r="N45" s="264">
        <v>1.8659102743902676</v>
      </c>
      <c r="O45" s="264">
        <v>1.7327739141369687</v>
      </c>
      <c r="P45" s="264">
        <v>1.9004706331742491</v>
      </c>
      <c r="Q45" s="264">
        <v>1.8985761762085827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13.998080113103033</v>
      </c>
      <c r="C47" s="242">
        <v>15.009323943205461</v>
      </c>
      <c r="D47" s="242">
        <v>18.870943754885797</v>
      </c>
      <c r="E47" s="242">
        <v>4.7352582979036359</v>
      </c>
      <c r="F47" s="242">
        <v>18.902691661290209</v>
      </c>
      <c r="G47" s="242">
        <v>17.308877879283568</v>
      </c>
      <c r="H47" s="242">
        <v>10.542601130350821</v>
      </c>
      <c r="I47" s="242">
        <v>20.763379050808986</v>
      </c>
      <c r="J47" s="242">
        <v>27.325150590023078</v>
      </c>
      <c r="K47" s="242">
        <v>28.475731387874362</v>
      </c>
      <c r="L47" s="242">
        <v>24.591790151453271</v>
      </c>
      <c r="M47" s="242">
        <v>23.730987292289921</v>
      </c>
      <c r="N47" s="242">
        <v>25.104525105391609</v>
      </c>
      <c r="O47" s="242">
        <v>23.313267967096689</v>
      </c>
      <c r="P47" s="242">
        <v>25.569510698028061</v>
      </c>
      <c r="Q47" s="242">
        <v>25.544022097044181</v>
      </c>
    </row>
    <row r="49" spans="1:17" ht="12.75" x14ac:dyDescent="0.25">
      <c r="A49" s="98" t="str">
        <f>FBT_fec!$A$81</f>
        <v>Market shares of energy uses (%)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1.0000000000000002</v>
      </c>
      <c r="C51" s="77">
        <f t="shared" si="0"/>
        <v>1</v>
      </c>
      <c r="D51" s="77">
        <f t="shared" si="0"/>
        <v>1</v>
      </c>
      <c r="E51" s="77">
        <f t="shared" si="0"/>
        <v>1</v>
      </c>
      <c r="F51" s="77">
        <f t="shared" si="0"/>
        <v>1.0000000000000004</v>
      </c>
      <c r="G51" s="77">
        <f t="shared" si="0"/>
        <v>1</v>
      </c>
      <c r="H51" s="77">
        <f t="shared" si="0"/>
        <v>0.99999999999999989</v>
      </c>
      <c r="I51" s="77">
        <f t="shared" si="0"/>
        <v>0.99999999999999978</v>
      </c>
      <c r="J51" s="77">
        <f t="shared" si="0"/>
        <v>1</v>
      </c>
      <c r="K51" s="77">
        <f t="shared" si="0"/>
        <v>0.99999999999999989</v>
      </c>
      <c r="L51" s="77">
        <f t="shared" si="0"/>
        <v>1</v>
      </c>
      <c r="M51" s="77">
        <f t="shared" si="0"/>
        <v>1</v>
      </c>
      <c r="N51" s="77">
        <f t="shared" si="0"/>
        <v>0.99999999999999989</v>
      </c>
      <c r="O51" s="77">
        <f t="shared" si="0"/>
        <v>1</v>
      </c>
      <c r="P51" s="77">
        <f t="shared" si="0"/>
        <v>1</v>
      </c>
      <c r="Q51" s="77">
        <f t="shared" si="0"/>
        <v>0.99999999999999989</v>
      </c>
    </row>
    <row r="52" spans="1:17" x14ac:dyDescent="0.25">
      <c r="A52" s="132" t="s">
        <v>83</v>
      </c>
      <c r="B52" s="203">
        <f t="shared" ref="B52:Q52" si="1">IF(B$6=0,0,B$6/B$5)</f>
        <v>1.0507612774239658E-2</v>
      </c>
      <c r="C52" s="203">
        <f t="shared" si="1"/>
        <v>1.0507612774239653E-2</v>
      </c>
      <c r="D52" s="203">
        <f t="shared" si="1"/>
        <v>1.0507612774239653E-2</v>
      </c>
      <c r="E52" s="203">
        <f t="shared" si="1"/>
        <v>1.0507612774239656E-2</v>
      </c>
      <c r="F52" s="203">
        <f t="shared" si="1"/>
        <v>1.0507612774239656E-2</v>
      </c>
      <c r="G52" s="203">
        <f t="shared" si="1"/>
        <v>1.0507612774239653E-2</v>
      </c>
      <c r="H52" s="203">
        <f t="shared" si="1"/>
        <v>1.0507612774239653E-2</v>
      </c>
      <c r="I52" s="203">
        <f t="shared" si="1"/>
        <v>1.0507612774239651E-2</v>
      </c>
      <c r="J52" s="203">
        <f t="shared" si="1"/>
        <v>1.0507612774239653E-2</v>
      </c>
      <c r="K52" s="203">
        <f t="shared" si="1"/>
        <v>1.0507612774239655E-2</v>
      </c>
      <c r="L52" s="203">
        <f t="shared" si="1"/>
        <v>1.0507612774239653E-2</v>
      </c>
      <c r="M52" s="203">
        <f t="shared" si="1"/>
        <v>1.0507612774239651E-2</v>
      </c>
      <c r="N52" s="203">
        <f t="shared" si="1"/>
        <v>1.0507612774239651E-2</v>
      </c>
      <c r="O52" s="203">
        <f t="shared" si="1"/>
        <v>1.0507612774239653E-2</v>
      </c>
      <c r="P52" s="203">
        <f t="shared" si="1"/>
        <v>1.0507612774239653E-2</v>
      </c>
      <c r="Q52" s="203">
        <f t="shared" si="1"/>
        <v>1.0507612774239653E-2</v>
      </c>
    </row>
    <row r="53" spans="1:17" x14ac:dyDescent="0.25">
      <c r="A53" s="76" t="s">
        <v>82</v>
      </c>
      <c r="B53" s="202">
        <f t="shared" ref="B53:Q53" si="2">IF(B$7=0,0,B$7/B$5)</f>
        <v>1.1421318232869194E-2</v>
      </c>
      <c r="C53" s="202">
        <f t="shared" si="2"/>
        <v>1.1421318232869191E-2</v>
      </c>
      <c r="D53" s="202">
        <f t="shared" si="2"/>
        <v>1.1421318232869191E-2</v>
      </c>
      <c r="E53" s="202">
        <f t="shared" si="2"/>
        <v>1.1421318232869196E-2</v>
      </c>
      <c r="F53" s="202">
        <f t="shared" si="2"/>
        <v>1.1421318232869194E-2</v>
      </c>
      <c r="G53" s="202">
        <f t="shared" si="2"/>
        <v>1.1421318232869191E-2</v>
      </c>
      <c r="H53" s="202">
        <f t="shared" si="2"/>
        <v>1.1421318232869191E-2</v>
      </c>
      <c r="I53" s="202">
        <f t="shared" si="2"/>
        <v>1.1421318232869189E-2</v>
      </c>
      <c r="J53" s="202">
        <f t="shared" si="2"/>
        <v>1.1421318232869191E-2</v>
      </c>
      <c r="K53" s="202">
        <f t="shared" si="2"/>
        <v>1.1421318232869192E-2</v>
      </c>
      <c r="L53" s="202">
        <f t="shared" si="2"/>
        <v>1.1421318232869191E-2</v>
      </c>
      <c r="M53" s="202">
        <f t="shared" si="2"/>
        <v>1.1421318232869187E-2</v>
      </c>
      <c r="N53" s="202">
        <f t="shared" si="2"/>
        <v>1.1421318232869189E-2</v>
      </c>
      <c r="O53" s="202">
        <f t="shared" si="2"/>
        <v>1.1421318232869191E-2</v>
      </c>
      <c r="P53" s="202">
        <f t="shared" si="2"/>
        <v>1.1421318232869191E-2</v>
      </c>
      <c r="Q53" s="202">
        <f t="shared" si="2"/>
        <v>1.1421318232869191E-2</v>
      </c>
    </row>
    <row r="54" spans="1:17" x14ac:dyDescent="0.25">
      <c r="A54" s="76" t="s">
        <v>81</v>
      </c>
      <c r="B54" s="202">
        <f t="shared" ref="B54:Q54" si="3">IF(B$8=0,0,B$8/B$5)</f>
        <v>2.8324869217515598E-2</v>
      </c>
      <c r="C54" s="202">
        <f t="shared" si="3"/>
        <v>2.8324869217515584E-2</v>
      </c>
      <c r="D54" s="202">
        <f t="shared" si="3"/>
        <v>2.8324869217515588E-2</v>
      </c>
      <c r="E54" s="202">
        <f t="shared" si="3"/>
        <v>2.8324869217515595E-2</v>
      </c>
      <c r="F54" s="202">
        <f t="shared" si="3"/>
        <v>2.8324869217515595E-2</v>
      </c>
      <c r="G54" s="202">
        <f t="shared" si="3"/>
        <v>2.8324869217515588E-2</v>
      </c>
      <c r="H54" s="202">
        <f t="shared" si="3"/>
        <v>2.8324869217515591E-2</v>
      </c>
      <c r="I54" s="202">
        <f t="shared" si="3"/>
        <v>2.8324869217515584E-2</v>
      </c>
      <c r="J54" s="202">
        <f t="shared" si="3"/>
        <v>2.8324869217515591E-2</v>
      </c>
      <c r="K54" s="202">
        <f t="shared" si="3"/>
        <v>2.8324869217515595E-2</v>
      </c>
      <c r="L54" s="202">
        <f t="shared" si="3"/>
        <v>2.8324869217515588E-2</v>
      </c>
      <c r="M54" s="202">
        <f t="shared" si="3"/>
        <v>2.8324869217515584E-2</v>
      </c>
      <c r="N54" s="202">
        <f t="shared" si="3"/>
        <v>2.8324869217515581E-2</v>
      </c>
      <c r="O54" s="202">
        <f t="shared" si="3"/>
        <v>2.8324869217515588E-2</v>
      </c>
      <c r="P54" s="202">
        <f t="shared" si="3"/>
        <v>2.8324869217515588E-2</v>
      </c>
      <c r="Q54" s="202">
        <f t="shared" si="3"/>
        <v>2.8324869217515588E-2</v>
      </c>
    </row>
    <row r="55" spans="1:17" x14ac:dyDescent="0.25">
      <c r="A55" s="76" t="s">
        <v>80</v>
      </c>
      <c r="B55" s="202">
        <f t="shared" ref="B55:Q55" si="4">IF(B$9=0,0,B$9/B$5)</f>
        <v>8.6802018569805864E-2</v>
      </c>
      <c r="C55" s="202">
        <f t="shared" si="4"/>
        <v>8.6802018569805836E-2</v>
      </c>
      <c r="D55" s="202">
        <f t="shared" si="4"/>
        <v>8.6802018569805836E-2</v>
      </c>
      <c r="E55" s="202">
        <f t="shared" si="4"/>
        <v>8.6802018569805864E-2</v>
      </c>
      <c r="F55" s="202">
        <f t="shared" si="4"/>
        <v>8.6802018569805864E-2</v>
      </c>
      <c r="G55" s="202">
        <f t="shared" si="4"/>
        <v>8.6802018569805836E-2</v>
      </c>
      <c r="H55" s="202">
        <f t="shared" si="4"/>
        <v>8.6802018569805836E-2</v>
      </c>
      <c r="I55" s="202">
        <f t="shared" si="4"/>
        <v>8.6802018569805822E-2</v>
      </c>
      <c r="J55" s="202">
        <f t="shared" si="4"/>
        <v>8.6802018569805836E-2</v>
      </c>
      <c r="K55" s="202">
        <f t="shared" si="4"/>
        <v>8.680201856980585E-2</v>
      </c>
      <c r="L55" s="202">
        <f t="shared" si="4"/>
        <v>8.6802018569805836E-2</v>
      </c>
      <c r="M55" s="202">
        <f t="shared" si="4"/>
        <v>8.6802018569805836E-2</v>
      </c>
      <c r="N55" s="202">
        <f t="shared" si="4"/>
        <v>8.6802018569805822E-2</v>
      </c>
      <c r="O55" s="202">
        <f t="shared" si="4"/>
        <v>8.6802018569805836E-2</v>
      </c>
      <c r="P55" s="202">
        <f t="shared" si="4"/>
        <v>8.6802018569805822E-2</v>
      </c>
      <c r="Q55" s="202">
        <f t="shared" si="4"/>
        <v>8.6802018569805836E-2</v>
      </c>
    </row>
    <row r="56" spans="1:17" x14ac:dyDescent="0.25">
      <c r="A56" s="129" t="s">
        <v>79</v>
      </c>
      <c r="B56" s="201">
        <f t="shared" ref="B56:Q56" si="5">IF(B$10=0,0,B$10/B$5)</f>
        <v>1.9187814631220247E-2</v>
      </c>
      <c r="C56" s="201">
        <f t="shared" si="5"/>
        <v>1.9187814631220233E-2</v>
      </c>
      <c r="D56" s="201">
        <f t="shared" si="5"/>
        <v>1.9187814631220237E-2</v>
      </c>
      <c r="E56" s="201">
        <f t="shared" si="5"/>
        <v>1.9187814631220244E-2</v>
      </c>
      <c r="F56" s="201">
        <f t="shared" si="5"/>
        <v>1.918781463122024E-2</v>
      </c>
      <c r="G56" s="201">
        <f t="shared" si="5"/>
        <v>1.9187814631220237E-2</v>
      </c>
      <c r="H56" s="201">
        <f t="shared" si="5"/>
        <v>1.918781463122024E-2</v>
      </c>
      <c r="I56" s="201">
        <f t="shared" si="5"/>
        <v>1.9187814631220233E-2</v>
      </c>
      <c r="J56" s="201">
        <f t="shared" si="5"/>
        <v>1.9187814631220237E-2</v>
      </c>
      <c r="K56" s="201">
        <f t="shared" si="5"/>
        <v>1.918781463122024E-2</v>
      </c>
      <c r="L56" s="201">
        <f t="shared" si="5"/>
        <v>1.9187814631220237E-2</v>
      </c>
      <c r="M56" s="201">
        <f t="shared" si="5"/>
        <v>1.9187814631220237E-2</v>
      </c>
      <c r="N56" s="201">
        <f t="shared" si="5"/>
        <v>1.9187814631220233E-2</v>
      </c>
      <c r="O56" s="201">
        <f t="shared" si="5"/>
        <v>1.9187814631220237E-2</v>
      </c>
      <c r="P56" s="201">
        <f t="shared" si="5"/>
        <v>1.9187814631220237E-2</v>
      </c>
      <c r="Q56" s="201">
        <f t="shared" si="5"/>
        <v>1.9187814631220244E-2</v>
      </c>
    </row>
    <row r="57" spans="1:17" x14ac:dyDescent="0.25">
      <c r="A57" s="127" t="s">
        <v>314</v>
      </c>
      <c r="B57" s="200">
        <f t="shared" ref="B57:Q57" si="6">IF(B$15=0,0,B$15/B$5)</f>
        <v>0.60050211855110536</v>
      </c>
      <c r="C57" s="200">
        <f t="shared" si="6"/>
        <v>0.60050211855110514</v>
      </c>
      <c r="D57" s="200">
        <f t="shared" si="6"/>
        <v>0.60050211855110525</v>
      </c>
      <c r="E57" s="200">
        <f t="shared" si="6"/>
        <v>0.60050211855110536</v>
      </c>
      <c r="F57" s="200">
        <f t="shared" si="6"/>
        <v>0.60050211855110536</v>
      </c>
      <c r="G57" s="200">
        <f t="shared" si="6"/>
        <v>0.60050211855110514</v>
      </c>
      <c r="H57" s="200">
        <f t="shared" si="6"/>
        <v>0.60050211855110514</v>
      </c>
      <c r="I57" s="200">
        <f t="shared" si="6"/>
        <v>0.60050211855110502</v>
      </c>
      <c r="J57" s="200">
        <f t="shared" si="6"/>
        <v>0.60050211855110502</v>
      </c>
      <c r="K57" s="200">
        <f t="shared" si="6"/>
        <v>0.60050211855110514</v>
      </c>
      <c r="L57" s="200">
        <f t="shared" si="6"/>
        <v>0.60050211855110514</v>
      </c>
      <c r="M57" s="200">
        <f t="shared" si="6"/>
        <v>0.60050211855110502</v>
      </c>
      <c r="N57" s="200">
        <f t="shared" si="6"/>
        <v>0.60050211855110502</v>
      </c>
      <c r="O57" s="200">
        <f t="shared" si="6"/>
        <v>0.60400424994740032</v>
      </c>
      <c r="P57" s="200">
        <f t="shared" si="6"/>
        <v>0.6213777620881622</v>
      </c>
      <c r="Q57" s="200">
        <f t="shared" si="6"/>
        <v>0.64459492856917622</v>
      </c>
    </row>
    <row r="58" spans="1:17" x14ac:dyDescent="0.25">
      <c r="A58" s="127" t="s">
        <v>313</v>
      </c>
      <c r="B58" s="200">
        <f t="shared" ref="B58:Q58" si="7">IF(B$26=0,0,B$26/B$5)</f>
        <v>2.0262926841343048E-2</v>
      </c>
      <c r="C58" s="200">
        <f t="shared" si="7"/>
        <v>2.1740415175239555E-2</v>
      </c>
      <c r="D58" s="200">
        <f t="shared" si="7"/>
        <v>2.51932781310239E-2</v>
      </c>
      <c r="E58" s="200">
        <f t="shared" si="7"/>
        <v>6.2667929575385244E-3</v>
      </c>
      <c r="F58" s="200">
        <f t="shared" si="7"/>
        <v>2.3742120923232409E-2</v>
      </c>
      <c r="G58" s="200">
        <f t="shared" si="7"/>
        <v>2.1526108816542086E-2</v>
      </c>
      <c r="H58" s="200">
        <f t="shared" si="7"/>
        <v>1.3483229588272704E-2</v>
      </c>
      <c r="I58" s="200">
        <f t="shared" si="7"/>
        <v>2.8841290917771167E-2</v>
      </c>
      <c r="J58" s="200">
        <f t="shared" si="7"/>
        <v>3.3603474227644849E-2</v>
      </c>
      <c r="K58" s="200">
        <f t="shared" si="7"/>
        <v>3.6055728927914886E-2</v>
      </c>
      <c r="L58" s="200">
        <f t="shared" si="7"/>
        <v>2.8077521437180258E-2</v>
      </c>
      <c r="M58" s="200">
        <f t="shared" si="7"/>
        <v>2.6818676043562438E-2</v>
      </c>
      <c r="N58" s="200">
        <f t="shared" si="7"/>
        <v>2.8240085189765521E-2</v>
      </c>
      <c r="O58" s="200">
        <f t="shared" si="7"/>
        <v>2.3666767516783784E-2</v>
      </c>
      <c r="P58" s="200">
        <f t="shared" si="7"/>
        <v>2.730473562601481E-2</v>
      </c>
      <c r="Q58" s="200">
        <f t="shared" si="7"/>
        <v>2.5114067592720273E-2</v>
      </c>
    </row>
    <row r="59" spans="1:17" x14ac:dyDescent="0.25">
      <c r="A59" s="127" t="s">
        <v>312</v>
      </c>
      <c r="B59" s="200">
        <f t="shared" ref="B59:Q59" si="8">IF(B$27=0,0,B$27/B$5)</f>
        <v>0.19969015973619481</v>
      </c>
      <c r="C59" s="200">
        <f t="shared" si="8"/>
        <v>0.19651364763974749</v>
      </c>
      <c r="D59" s="200">
        <f t="shared" si="8"/>
        <v>0.18909019752187189</v>
      </c>
      <c r="E59" s="200">
        <f t="shared" si="8"/>
        <v>0.22978101566068915</v>
      </c>
      <c r="F59" s="200">
        <f t="shared" si="8"/>
        <v>0.19221009926230734</v>
      </c>
      <c r="G59" s="200">
        <f t="shared" si="8"/>
        <v>0.19697439357264626</v>
      </c>
      <c r="H59" s="200">
        <f t="shared" si="8"/>
        <v>0.21426610584727729</v>
      </c>
      <c r="I59" s="200">
        <f t="shared" si="8"/>
        <v>0.18124718686706906</v>
      </c>
      <c r="J59" s="200">
        <f t="shared" si="8"/>
        <v>0.17100877581348131</v>
      </c>
      <c r="K59" s="200">
        <f t="shared" si="8"/>
        <v>0.16573657396912922</v>
      </c>
      <c r="L59" s="200">
        <f t="shared" si="8"/>
        <v>0.18288924585212799</v>
      </c>
      <c r="M59" s="200">
        <f t="shared" si="8"/>
        <v>0.18559568862304199</v>
      </c>
      <c r="N59" s="200">
        <f t="shared" si="8"/>
        <v>0.18253974344680668</v>
      </c>
      <c r="O59" s="200">
        <f t="shared" si="8"/>
        <v>0.18886997321089438</v>
      </c>
      <c r="P59" s="200">
        <f t="shared" si="8"/>
        <v>0.16367504587493725</v>
      </c>
      <c r="Q59" s="200">
        <f t="shared" si="8"/>
        <v>0.14516768545290473</v>
      </c>
    </row>
    <row r="60" spans="1:17" x14ac:dyDescent="0.25">
      <c r="A60" s="142" t="s">
        <v>318</v>
      </c>
      <c r="B60" s="199">
        <f t="shared" ref="B60:Q60" si="9">IF(B$28=0,0,B$28/B$5)</f>
        <v>0.14910387600235547</v>
      </c>
      <c r="C60" s="199">
        <f t="shared" si="9"/>
        <v>0.14580108285172896</v>
      </c>
      <c r="D60" s="199">
        <f t="shared" si="9"/>
        <v>0.13808251624190598</v>
      </c>
      <c r="E60" s="199">
        <f t="shared" si="9"/>
        <v>0.18039098268614936</v>
      </c>
      <c r="F60" s="199">
        <f t="shared" si="9"/>
        <v>0.14132644851292184</v>
      </c>
      <c r="G60" s="199">
        <f t="shared" si="9"/>
        <v>0.14628014556742236</v>
      </c>
      <c r="H60" s="199">
        <f t="shared" si="9"/>
        <v>0.16425928341711918</v>
      </c>
      <c r="I60" s="199">
        <f t="shared" si="9"/>
        <v>0.12992770962242386</v>
      </c>
      <c r="J60" s="199">
        <f t="shared" si="9"/>
        <v>0.11928227435431701</v>
      </c>
      <c r="K60" s="199">
        <f t="shared" si="9"/>
        <v>0.11380047809113844</v>
      </c>
      <c r="L60" s="199">
        <f t="shared" si="9"/>
        <v>0.13163504805026841</v>
      </c>
      <c r="M60" s="199">
        <f t="shared" si="9"/>
        <v>0.13444908444456849</v>
      </c>
      <c r="N60" s="199">
        <f t="shared" si="9"/>
        <v>0.13127165130711924</v>
      </c>
      <c r="O60" s="199">
        <f t="shared" si="9"/>
        <v>0.13799276292359855</v>
      </c>
      <c r="P60" s="199">
        <f t="shared" si="9"/>
        <v>0.112486898142408</v>
      </c>
      <c r="Q60" s="199">
        <f t="shared" si="9"/>
        <v>9.416677430441775E-2</v>
      </c>
    </row>
    <row r="61" spans="1:17" x14ac:dyDescent="0.25">
      <c r="A61" s="142" t="s">
        <v>317</v>
      </c>
      <c r="B61" s="199">
        <f t="shared" ref="B61:Q61" si="10">IF(B$34=0,0,B$34/B$5)</f>
        <v>4.8854409644835686E-2</v>
      </c>
      <c r="C61" s="199">
        <f t="shared" si="10"/>
        <v>4.8854409644835672E-2</v>
      </c>
      <c r="D61" s="199">
        <f t="shared" si="10"/>
        <v>4.8854409644835672E-2</v>
      </c>
      <c r="E61" s="199">
        <f t="shared" si="10"/>
        <v>4.8854409644835693E-2</v>
      </c>
      <c r="F61" s="199">
        <f t="shared" si="10"/>
        <v>4.8854409644835693E-2</v>
      </c>
      <c r="G61" s="199">
        <f t="shared" si="10"/>
        <v>4.8854409644835672E-2</v>
      </c>
      <c r="H61" s="199">
        <f t="shared" si="10"/>
        <v>4.8854409644835672E-2</v>
      </c>
      <c r="I61" s="199">
        <f t="shared" si="10"/>
        <v>4.8854409644835672E-2</v>
      </c>
      <c r="J61" s="199">
        <f t="shared" si="10"/>
        <v>4.8854409644835665E-2</v>
      </c>
      <c r="K61" s="199">
        <f t="shared" si="10"/>
        <v>4.8854409644835679E-2</v>
      </c>
      <c r="L61" s="199">
        <f t="shared" si="10"/>
        <v>4.8854409644835672E-2</v>
      </c>
      <c r="M61" s="199">
        <f t="shared" si="10"/>
        <v>4.8854409644835659E-2</v>
      </c>
      <c r="N61" s="199">
        <f t="shared" si="10"/>
        <v>4.8854409644835665E-2</v>
      </c>
      <c r="O61" s="199">
        <f t="shared" si="10"/>
        <v>4.8854409644835679E-2</v>
      </c>
      <c r="P61" s="199">
        <f t="shared" si="10"/>
        <v>4.8854409644835672E-2</v>
      </c>
      <c r="Q61" s="199">
        <f t="shared" si="10"/>
        <v>4.8854409644835672E-2</v>
      </c>
    </row>
    <row r="62" spans="1:17" x14ac:dyDescent="0.25">
      <c r="A62" s="142" t="s">
        <v>316</v>
      </c>
      <c r="B62" s="199">
        <f t="shared" ref="B62:Q62" si="11">IF(B$45=0,0,B$45/B$5)</f>
        <v>1.7318740890036794E-3</v>
      </c>
      <c r="C62" s="199">
        <f t="shared" si="11"/>
        <v>1.8581551431828679E-3</v>
      </c>
      <c r="D62" s="199">
        <f t="shared" si="11"/>
        <v>2.1532716351302474E-3</v>
      </c>
      <c r="E62" s="199">
        <f t="shared" si="11"/>
        <v>5.3562332970414728E-4</v>
      </c>
      <c r="F62" s="199">
        <f t="shared" si="11"/>
        <v>2.0292411045497783E-3</v>
      </c>
      <c r="G62" s="199">
        <f t="shared" si="11"/>
        <v>1.8398383603882124E-3</v>
      </c>
      <c r="H62" s="199">
        <f t="shared" si="11"/>
        <v>1.1524127853224531E-3</v>
      </c>
      <c r="I62" s="199">
        <f t="shared" si="11"/>
        <v>2.4650675998095016E-3</v>
      </c>
      <c r="J62" s="199">
        <f t="shared" si="11"/>
        <v>2.8720918143286195E-3</v>
      </c>
      <c r="K62" s="199">
        <f t="shared" si="11"/>
        <v>3.0816862331551191E-3</v>
      </c>
      <c r="L62" s="199">
        <f t="shared" si="11"/>
        <v>2.3997881570239541E-3</v>
      </c>
      <c r="M62" s="199">
        <f t="shared" si="11"/>
        <v>2.2921945336378154E-3</v>
      </c>
      <c r="N62" s="199">
        <f t="shared" si="11"/>
        <v>2.4136824948517537E-3</v>
      </c>
      <c r="O62" s="199">
        <f t="shared" si="11"/>
        <v>2.0228006424601523E-3</v>
      </c>
      <c r="P62" s="199">
        <f t="shared" si="11"/>
        <v>2.3337380876935735E-3</v>
      </c>
      <c r="Q62" s="199">
        <f t="shared" si="11"/>
        <v>2.1465015036513054E-3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2.3301161445706473E-2</v>
      </c>
      <c r="C64" s="276">
        <f t="shared" si="13"/>
        <v>2.5000185208257277E-2</v>
      </c>
      <c r="D64" s="276">
        <f t="shared" si="13"/>
        <v>2.8970772370348494E-2</v>
      </c>
      <c r="E64" s="276">
        <f t="shared" si="13"/>
        <v>7.2064394050165206E-3</v>
      </c>
      <c r="F64" s="276">
        <f t="shared" si="13"/>
        <v>2.7302027837704811E-2</v>
      </c>
      <c r="G64" s="276">
        <f t="shared" si="13"/>
        <v>2.4753745634056055E-2</v>
      </c>
      <c r="H64" s="276">
        <f t="shared" si="13"/>
        <v>1.5504912587694306E-2</v>
      </c>
      <c r="I64" s="276">
        <f t="shared" si="13"/>
        <v>3.3165770238404044E-2</v>
      </c>
      <c r="J64" s="276">
        <f t="shared" si="13"/>
        <v>3.8641997982118315E-2</v>
      </c>
      <c r="K64" s="276">
        <f t="shared" si="13"/>
        <v>4.1461945126200168E-2</v>
      </c>
      <c r="L64" s="276">
        <f t="shared" si="13"/>
        <v>3.2287480733936162E-2</v>
      </c>
      <c r="M64" s="276">
        <f t="shared" si="13"/>
        <v>3.0839883356639973E-2</v>
      </c>
      <c r="N64" s="276">
        <f t="shared" si="13"/>
        <v>3.2474419386672171E-2</v>
      </c>
      <c r="O64" s="276">
        <f t="shared" si="13"/>
        <v>2.7215375899271078E-2</v>
      </c>
      <c r="P64" s="276">
        <f t="shared" si="13"/>
        <v>3.1398822985235345E-2</v>
      </c>
      <c r="Q64" s="276">
        <f t="shared" si="13"/>
        <v>2.8879684959548183E-2</v>
      </c>
    </row>
    <row r="66" spans="1:17" ht="12.75" x14ac:dyDescent="0.25">
      <c r="A66" s="98" t="str">
        <f>FBT_fec!$A$110</f>
        <v>Energy intensity (toe/physical output index)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 t="shared" ref="B68:Q68" si="14">SUM(B$69:B$77)</f>
        <v>311.28847118864707</v>
      </c>
      <c r="C68" s="230">
        <f t="shared" si="14"/>
        <v>305.80729351428454</v>
      </c>
      <c r="D68" s="230">
        <f t="shared" si="14"/>
        <v>304.93093566804805</v>
      </c>
      <c r="E68" s="230">
        <f t="shared" si="14"/>
        <v>309.6289100930336</v>
      </c>
      <c r="F68" s="230">
        <f t="shared" si="14"/>
        <v>301.71084215760573</v>
      </c>
      <c r="G68" s="230">
        <f t="shared" si="14"/>
        <v>301.96610063069585</v>
      </c>
      <c r="H68" s="230">
        <f t="shared" si="14"/>
        <v>303.08338961608627</v>
      </c>
      <c r="I68" s="230">
        <f t="shared" si="14"/>
        <v>294.096503182086</v>
      </c>
      <c r="J68" s="230">
        <f t="shared" si="14"/>
        <v>289.46070543188682</v>
      </c>
      <c r="K68" s="230">
        <f t="shared" si="14"/>
        <v>288.67891489219369</v>
      </c>
      <c r="L68" s="230">
        <f t="shared" si="14"/>
        <v>288.69145101244942</v>
      </c>
      <c r="M68" s="230">
        <f t="shared" si="14"/>
        <v>286.63857878028091</v>
      </c>
      <c r="N68" s="230">
        <f t="shared" si="14"/>
        <v>282.04673362076238</v>
      </c>
      <c r="O68" s="230">
        <f t="shared" si="14"/>
        <v>276.54069956577626</v>
      </c>
      <c r="P68" s="230">
        <f t="shared" si="14"/>
        <v>275.0775724731738</v>
      </c>
      <c r="Q68" s="230">
        <f t="shared" si="14"/>
        <v>270.85137803418428</v>
      </c>
    </row>
    <row r="69" spans="1:17" x14ac:dyDescent="0.25">
      <c r="A69" s="132" t="s">
        <v>83</v>
      </c>
      <c r="B69" s="275">
        <f>IF(B$6=0,0,B$6/WWP!B$5*1000)</f>
        <v>3.2708987163353611</v>
      </c>
      <c r="C69" s="275">
        <f>IF(C$6=0,0,C$6/WWP!C$5*1000)</f>
        <v>3.2133046237863518</v>
      </c>
      <c r="D69" s="275">
        <f>IF(D$6=0,0,D$6/WWP!D$5*1000)</f>
        <v>3.2040961948864322</v>
      </c>
      <c r="E69" s="275">
        <f>IF(E$6=0,0,E$6/WWP!E$5*1000)</f>
        <v>3.2534606909674619</v>
      </c>
      <c r="F69" s="275">
        <f>IF(F$6=0,0,F$6/WWP!F$5*1000)</f>
        <v>3.1702606991818612</v>
      </c>
      <c r="G69" s="275">
        <f>IF(G$6=0,0,G$6/WWP!G$5*1000)</f>
        <v>3.1729428563744357</v>
      </c>
      <c r="H69" s="275">
        <f>IF(H$6=0,0,H$6/WWP!H$5*1000)</f>
        <v>3.1846828963898415</v>
      </c>
      <c r="I69" s="275">
        <f>IF(I$6=0,0,I$6/WWP!I$5*1000)</f>
        <v>3.0902521736952999</v>
      </c>
      <c r="J69" s="275">
        <f>IF(J$6=0,0,J$6/WWP!J$5*1000)</f>
        <v>3.0415410060365158</v>
      </c>
      <c r="K69" s="275">
        <f>IF(K$6=0,0,K$6/WWP!K$5*1000)</f>
        <v>3.0333262537748564</v>
      </c>
      <c r="L69" s="275">
        <f>IF(L$6=0,0,L$6/WWP!L$5*1000)</f>
        <v>3.0334579784721942</v>
      </c>
      <c r="M69" s="275">
        <f>IF(M$6=0,0,M$6/WWP!M$5*1000)</f>
        <v>3.0118871919815788</v>
      </c>
      <c r="N69" s="275">
        <f>IF(N$6=0,0,N$6/WWP!N$5*1000)</f>
        <v>2.9636378611260916</v>
      </c>
      <c r="O69" s="275">
        <f>IF(O$6=0,0,O$6/WWP!O$5*1000)</f>
        <v>2.9057825873545213</v>
      </c>
      <c r="P69" s="275">
        <f>IF(P$6=0,0,P$6/WWP!P$5*1000)</f>
        <v>2.8904086144259544</v>
      </c>
      <c r="Q69" s="275">
        <f>IF(Q$6=0,0,Q$6/WWP!Q$5*1000)</f>
        <v>2.8460013997524087</v>
      </c>
    </row>
    <row r="70" spans="1:17" x14ac:dyDescent="0.25">
      <c r="A70" s="76" t="s">
        <v>82</v>
      </c>
      <c r="B70" s="274">
        <f>IF(B$7=0,0,B$7/WWP!B$5*1000)</f>
        <v>3.5553246916688712</v>
      </c>
      <c r="C70" s="274">
        <f>IF(C$7=0,0,C$7/WWP!C$5*1000)</f>
        <v>3.4927224171590794</v>
      </c>
      <c r="D70" s="274">
        <f>IF(D$7=0,0,D$7/WWP!D$5*1000)</f>
        <v>3.48271325531134</v>
      </c>
      <c r="E70" s="274">
        <f>IF(E$7=0,0,E$7/WWP!E$5*1000)</f>
        <v>3.536370316268981</v>
      </c>
      <c r="F70" s="274">
        <f>IF(F$7=0,0,F$7/WWP!F$5*1000)</f>
        <v>3.4459355425889804</v>
      </c>
      <c r="G70" s="274">
        <f>IF(G$7=0,0,G$7/WWP!G$5*1000)</f>
        <v>3.448850930841779</v>
      </c>
      <c r="H70" s="274">
        <f>IF(H$7=0,0,H$7/WWP!H$5*1000)</f>
        <v>3.4616118439020029</v>
      </c>
      <c r="I70" s="274">
        <f>IF(I$7=0,0,I$7/WWP!I$5*1000)</f>
        <v>3.358969754016631</v>
      </c>
      <c r="J70" s="274">
        <f>IF(J$7=0,0,J$7/WWP!J$5*1000)</f>
        <v>3.3060228326483871</v>
      </c>
      <c r="K70" s="274">
        <f>IF(K$7=0,0,K$7/WWP!K$5*1000)</f>
        <v>3.2970937541031056</v>
      </c>
      <c r="L70" s="274">
        <f>IF(L$7=0,0,L$7/WWP!L$5*1000)</f>
        <v>3.2972369331219511</v>
      </c>
      <c r="M70" s="274">
        <f>IF(M$7=0,0,M$7/WWP!M$5*1000)</f>
        <v>3.2737904260669337</v>
      </c>
      <c r="N70" s="274">
        <f>IF(N$7=0,0,N$7/WWP!N$5*1000)</f>
        <v>3.2213455012240133</v>
      </c>
      <c r="O70" s="274">
        <f>IF(O$7=0,0,O$7/WWP!O$5*1000)</f>
        <v>3.1584593340810021</v>
      </c>
      <c r="P70" s="274">
        <f>IF(P$7=0,0,P$7/WWP!P$5*1000)</f>
        <v>3.1417484939412552</v>
      </c>
      <c r="Q70" s="274">
        <f>IF(Q$7=0,0,Q$7/WWP!Q$5*1000)</f>
        <v>3.0934797823395752</v>
      </c>
    </row>
    <row r="71" spans="1:17" x14ac:dyDescent="0.25">
      <c r="A71" s="76" t="s">
        <v>81</v>
      </c>
      <c r="B71" s="274">
        <f>IF(B$8=0,0,B$8/WWP!B$5*1000)</f>
        <v>8.8172052353388004</v>
      </c>
      <c r="C71" s="274">
        <f>IF(C$8=0,0,C$8/WWP!C$5*1000)</f>
        <v>8.6619515945545125</v>
      </c>
      <c r="D71" s="274">
        <f>IF(D$8=0,0,D$8/WWP!D$5*1000)</f>
        <v>8.6371288731721219</v>
      </c>
      <c r="E71" s="274">
        <f>IF(E$8=0,0,E$8/WWP!E$5*1000)</f>
        <v>8.7701983843470721</v>
      </c>
      <c r="F71" s="274">
        <f>IF(F$8=0,0,F$8/WWP!F$5*1000)</f>
        <v>8.5459201456206699</v>
      </c>
      <c r="G71" s="274">
        <f>IF(G$8=0,0,G$8/WWP!G$5*1000)</f>
        <v>8.553150308487611</v>
      </c>
      <c r="H71" s="274">
        <f>IF(H$8=0,0,H$8/WWP!H$5*1000)</f>
        <v>8.5847973728769649</v>
      </c>
      <c r="I71" s="274">
        <f>IF(I$8=0,0,I$8/WWP!I$5*1000)</f>
        <v>8.3302449899612441</v>
      </c>
      <c r="J71" s="274">
        <f>IF(J$8=0,0,J$8/WWP!J$5*1000)</f>
        <v>8.1989366249679989</v>
      </c>
      <c r="K71" s="274">
        <f>IF(K$8=0,0,K$8/WWP!K$5*1000)</f>
        <v>8.1767925101757015</v>
      </c>
      <c r="L71" s="274">
        <f>IF(L$8=0,0,L$8/WWP!L$5*1000)</f>
        <v>8.1771475941424381</v>
      </c>
      <c r="M71" s="274">
        <f>IF(M$8=0,0,M$8/WWP!M$5*1000)</f>
        <v>8.1190002566459949</v>
      </c>
      <c r="N71" s="274">
        <f>IF(N$8=0,0,N$8/WWP!N$5*1000)</f>
        <v>7.9889368430355514</v>
      </c>
      <c r="O71" s="274">
        <f>IF(O$8=0,0,O$8/WWP!O$5*1000)</f>
        <v>7.8329791485208835</v>
      </c>
      <c r="P71" s="274">
        <f>IF(P$8=0,0,P$8/WWP!P$5*1000)</f>
        <v>7.7915362649743125</v>
      </c>
      <c r="Q71" s="274">
        <f>IF(Q$8=0,0,Q$8/WWP!Q$5*1000)</f>
        <v>7.6718298602021457</v>
      </c>
    </row>
    <row r="72" spans="1:17" x14ac:dyDescent="0.25">
      <c r="A72" s="76" t="s">
        <v>80</v>
      </c>
      <c r="B72" s="274">
        <f>IF(B$9=0,0,B$9/WWP!B$5*1000)</f>
        <v>27.020467656683419</v>
      </c>
      <c r="C72" s="274">
        <f>IF(C$9=0,0,C$9/WWP!C$5*1000)</f>
        <v>26.544690370408997</v>
      </c>
      <c r="D72" s="274">
        <f>IF(D$9=0,0,D$9/WWP!D$5*1000)</f>
        <v>26.468620740366177</v>
      </c>
      <c r="E72" s="274">
        <f>IF(E$9=0,0,E$9/WWP!E$5*1000)</f>
        <v>26.876414403644251</v>
      </c>
      <c r="F72" s="274">
        <f>IF(F$9=0,0,F$9/WWP!F$5*1000)</f>
        <v>26.189110123676244</v>
      </c>
      <c r="G72" s="274">
        <f>IF(G$9=0,0,G$9/WWP!G$5*1000)</f>
        <v>26.211267074397515</v>
      </c>
      <c r="H72" s="274">
        <f>IF(H$9=0,0,H$9/WWP!H$5*1000)</f>
        <v>26.308250013655218</v>
      </c>
      <c r="I72" s="274">
        <f>IF(I$9=0,0,I$9/WWP!I$5*1000)</f>
        <v>25.528170130526394</v>
      </c>
      <c r="J72" s="274">
        <f>IF(J$9=0,0,J$9/WWP!J$5*1000)</f>
        <v>25.125773528127741</v>
      </c>
      <c r="K72" s="274">
        <f>IF(K$9=0,0,K$9/WWP!K$5*1000)</f>
        <v>25.0579125311836</v>
      </c>
      <c r="L72" s="274">
        <f>IF(L$9=0,0,L$9/WWP!L$5*1000)</f>
        <v>25.059000691726826</v>
      </c>
      <c r="M72" s="274">
        <f>IF(M$9=0,0,M$9/WWP!M$5*1000)</f>
        <v>24.880807238108698</v>
      </c>
      <c r="N72" s="274">
        <f>IF(N$9=0,0,N$9/WWP!N$5*1000)</f>
        <v>24.482225809302495</v>
      </c>
      <c r="O72" s="274">
        <f>IF(O$9=0,0,O$9/WWP!O$5*1000)</f>
        <v>24.004290939015611</v>
      </c>
      <c r="P72" s="274">
        <f>IF(P$9=0,0,P$9/WWP!P$5*1000)</f>
        <v>23.877288553953537</v>
      </c>
      <c r="Q72" s="274">
        <f>IF(Q$9=0,0,Q$9/WWP!Q$5*1000)</f>
        <v>23.510446345780768</v>
      </c>
    </row>
    <row r="73" spans="1:17" x14ac:dyDescent="0.25">
      <c r="A73" s="129" t="s">
        <v>79</v>
      </c>
      <c r="B73" s="273">
        <f>IF(B$10=0,0,B$10/WWP!B$5*1000)</f>
        <v>5.9729454820037038</v>
      </c>
      <c r="C73" s="273">
        <f>IF(C$10=0,0,C$10/WWP!C$5*1000)</f>
        <v>5.8677736608272513</v>
      </c>
      <c r="D73" s="273">
        <f>IF(D$10=0,0,D$10/WWP!D$5*1000)</f>
        <v>5.8509582689230504</v>
      </c>
      <c r="E73" s="273">
        <f>IF(E$10=0,0,E$10/WWP!E$5*1000)</f>
        <v>5.9411021313318875</v>
      </c>
      <c r="F73" s="273">
        <f>IF(F$10=0,0,F$10/WWP!F$5*1000)</f>
        <v>5.7891717115494856</v>
      </c>
      <c r="G73" s="273">
        <f>IF(G$10=0,0,G$10/WWP!G$5*1000)</f>
        <v>5.7940695638141877</v>
      </c>
      <c r="H73" s="273">
        <f>IF(H$10=0,0,H$10/WWP!H$5*1000)</f>
        <v>5.8155078977553645</v>
      </c>
      <c r="I73" s="273">
        <f>IF(I$10=0,0,I$10/WWP!I$5*1000)</f>
        <v>5.6430691867479394</v>
      </c>
      <c r="J73" s="273">
        <f>IF(J$10=0,0,J$10/WWP!J$5*1000)</f>
        <v>5.5541183588492897</v>
      </c>
      <c r="K73" s="273">
        <f>IF(K$10=0,0,K$10/WWP!K$5*1000)</f>
        <v>5.5391175068932164</v>
      </c>
      <c r="L73" s="273">
        <f>IF(L$10=0,0,L$10/WWP!L$5*1000)</f>
        <v>5.5393580476448774</v>
      </c>
      <c r="M73" s="273">
        <f>IF(M$10=0,0,M$10/WWP!M$5*1000)</f>
        <v>5.4999679157924488</v>
      </c>
      <c r="N73" s="273">
        <f>IF(N$10=0,0,N$10/WWP!N$5*1000)</f>
        <v>5.4118604420563416</v>
      </c>
      <c r="O73" s="273">
        <f>IF(O$10=0,0,O$10/WWP!O$5*1000)</f>
        <v>5.306211681256082</v>
      </c>
      <c r="P73" s="273">
        <f>IF(P$10=0,0,P$10/WWP!P$5*1000)</f>
        <v>5.2781374698213082</v>
      </c>
      <c r="Q73" s="273">
        <f>IF(Q$10=0,0,Q$10/WWP!Q$5*1000)</f>
        <v>5.1970460343304863</v>
      </c>
    </row>
    <row r="74" spans="1:17" x14ac:dyDescent="0.25">
      <c r="A74" s="127" t="s">
        <v>314</v>
      </c>
      <c r="B74" s="296">
        <f>IF(B$15=0,0,B$15/WWP!B$5*1000)</f>
        <v>186.92938642931725</v>
      </c>
      <c r="C74" s="296">
        <f>IF(C$15=0,0,C$15/WWP!C$5*1000)</f>
        <v>183.63792762370753</v>
      </c>
      <c r="D74" s="296">
        <f>IF(D$15=0,0,D$15/WWP!D$5*1000)</f>
        <v>183.11167288043364</v>
      </c>
      <c r="E74" s="296">
        <f>IF(E$15=0,0,E$15/WWP!E$5*1000)</f>
        <v>185.93281647553638</v>
      </c>
      <c r="F74" s="296">
        <f>IF(F$15=0,0,F$15/WWP!F$5*1000)</f>
        <v>181.17799990548031</v>
      </c>
      <c r="G74" s="296">
        <f>IF(G$15=0,0,G$15/WWP!G$5*1000)</f>
        <v>181.33128315934903</v>
      </c>
      <c r="H74" s="296">
        <f>IF(H$15=0,0,H$15/WWP!H$5*1000)</f>
        <v>182.00221756210979</v>
      </c>
      <c r="I74" s="296">
        <f>IF(I$15=0,0,I$15/WWP!I$5*1000)</f>
        <v>176.60557321931449</v>
      </c>
      <c r="J74" s="296">
        <f>IF(J$15=0,0,J$15/WWP!J$5*1000)</f>
        <v>173.8217668491454</v>
      </c>
      <c r="K74" s="296">
        <f>IF(K$15=0,0,K$15/WWP!K$5*1000)</f>
        <v>173.35229997379651</v>
      </c>
      <c r="L74" s="296">
        <f>IF(L$15=0,0,L$15/WWP!L$5*1000)</f>
        <v>173.35982794056844</v>
      </c>
      <c r="M74" s="296">
        <f>IF(M$15=0,0,M$15/WWP!M$5*1000)</f>
        <v>172.12707381603653</v>
      </c>
      <c r="N74" s="296">
        <f>IF(N$15=0,0,N$15/WWP!N$5*1000)</f>
        <v>169.36966106968703</v>
      </c>
      <c r="O74" s="296">
        <f>IF(O$15=0,0,O$15/WWP!O$5*1000)</f>
        <v>167.03175782115608</v>
      </c>
      <c r="P74" s="296">
        <f>IF(P$15=0,0,P$15/WWP!P$5*1000)</f>
        <v>170.92708638402496</v>
      </c>
      <c r="Q74" s="296">
        <f>IF(Q$15=0,0,Q$15/WWP!Q$5*1000)</f>
        <v>174.58942467680799</v>
      </c>
    </row>
    <row r="75" spans="1:17" x14ac:dyDescent="0.25">
      <c r="A75" s="127" t="s">
        <v>313</v>
      </c>
      <c r="B75" s="296">
        <f>IF(B$26=0,0,B$26/WWP!B$5*1000)</f>
        <v>6.3076155182490776</v>
      </c>
      <c r="C75" s="296">
        <f>IF(C$26=0,0,C$26/WWP!C$5*1000)</f>
        <v>6.6483775246168895</v>
      </c>
      <c r="D75" s="296">
        <f>IF(D$26=0,0,D$26/WWP!D$5*1000)</f>
        <v>7.6822098730384907</v>
      </c>
      <c r="E75" s="296">
        <f>IF(E$26=0,0,E$26/WWP!E$5*1000)</f>
        <v>1.9403802732213515</v>
      </c>
      <c r="F75" s="296">
        <f>IF(F$26=0,0,F$26/WWP!F$5*1000)</f>
        <v>7.1632552983561588</v>
      </c>
      <c r="G75" s="296">
        <f>IF(G$26=0,0,G$26/WWP!G$5*1000)</f>
        <v>6.5001551410832556</v>
      </c>
      <c r="H75" s="296">
        <f>IF(H$26=0,0,H$26/WWP!H$5*1000)</f>
        <v>4.0865429265855973</v>
      </c>
      <c r="I75" s="296">
        <f>IF(I$26=0,0,I$26/WWP!I$5*1000)</f>
        <v>8.4821228061737575</v>
      </c>
      <c r="J75" s="296">
        <f>IF(J$26=0,0,J$26/WWP!J$5*1000)</f>
        <v>9.7268853548963072</v>
      </c>
      <c r="K75" s="296">
        <f>IF(K$26=0,0,K$26/WWP!K$5*1000)</f>
        <v>10.408528702557547</v>
      </c>
      <c r="L75" s="296">
        <f>IF(L$26=0,0,L$26/WWP!L$5*1000)</f>
        <v>8.1057404045327228</v>
      </c>
      <c r="M75" s="296">
        <f>IF(M$26=0,0,M$26/WWP!M$5*1000)</f>
        <v>7.6872671858955055</v>
      </c>
      <c r="N75" s="296">
        <f>IF(N$26=0,0,N$26/WWP!N$5*1000)</f>
        <v>7.9650237849454353</v>
      </c>
      <c r="O75" s="296">
        <f>IF(O$26=0,0,O$26/WWP!O$5*1000)</f>
        <v>6.5448244455519786</v>
      </c>
      <c r="P75" s="296">
        <f>IF(P$26=0,0,P$26/WWP!P$5*1000)</f>
        <v>7.5109203930259385</v>
      </c>
      <c r="Q75" s="296">
        <f>IF(Q$26=0,0,Q$26/WWP!Q$5*1000)</f>
        <v>6.802179815531936</v>
      </c>
    </row>
    <row r="76" spans="1:17" x14ac:dyDescent="0.25">
      <c r="A76" s="127" t="s">
        <v>312</v>
      </c>
      <c r="B76" s="296">
        <f>IF(B$27=0,0,B$27/WWP!B$5*1000)</f>
        <v>62.161244535696802</v>
      </c>
      <c r="C76" s="296">
        <f>IF(C$27=0,0,C$27/WWP!C$5*1000)</f>
        <v>60.095306723330964</v>
      </c>
      <c r="D76" s="296">
        <f>IF(D$27=0,0,D$27/WWP!D$5*1000)</f>
        <v>57.659450856000426</v>
      </c>
      <c r="E76" s="296">
        <f>IF(E$27=0,0,E$27/WWP!E$5*1000)</f>
        <v>71.146845439089461</v>
      </c>
      <c r="F76" s="296">
        <f>IF(F$27=0,0,F$27/WWP!F$5*1000)</f>
        <v>57.991870919627715</v>
      </c>
      <c r="G76" s="296">
        <f>IF(G$27=0,0,G$27/WWP!G$5*1000)</f>
        <v>59.479589551227988</v>
      </c>
      <c r="H76" s="296">
        <f>IF(H$27=0,0,H$27/WWP!H$5*1000)</f>
        <v>64.940497640031921</v>
      </c>
      <c r="I76" s="296">
        <f>IF(I$27=0,0,I$27/WWP!I$5*1000)</f>
        <v>53.304163869195129</v>
      </c>
      <c r="J76" s="296">
        <f>IF(J$27=0,0,J$27/WWP!J$5*1000)</f>
        <v>49.500320882013689</v>
      </c>
      <c r="K76" s="296">
        <f>IF(K$27=0,0,K$27/WWP!K$5*1000)</f>
        <v>47.844654331358022</v>
      </c>
      <c r="L76" s="296">
        <f>IF(L$27=0,0,L$27/WWP!L$5*1000)</f>
        <v>52.798561759623425</v>
      </c>
      <c r="M76" s="296">
        <f>IF(M$27=0,0,M$27/WWP!M$5*1000)</f>
        <v>53.198884414656312</v>
      </c>
      <c r="N76" s="296">
        <f>IF(N$27=0,0,N$27/WWP!N$5*1000)</f>
        <v>51.4847383951438</v>
      </c>
      <c r="O76" s="296">
        <f>IF(O$27=0,0,O$27/WWP!O$5*1000)</f>
        <v>52.230234518710162</v>
      </c>
      <c r="P76" s="296">
        <f>IF(P$27=0,0,P$27/WWP!P$5*1000)</f>
        <v>45.023334293713084</v>
      </c>
      <c r="Q76" s="296">
        <f>IF(Q$27=0,0,Q$27/WWP!Q$5*1000)</f>
        <v>39.318867650952257</v>
      </c>
    </row>
    <row r="77" spans="1:17" x14ac:dyDescent="0.25">
      <c r="A77" s="72" t="s">
        <v>311</v>
      </c>
      <c r="B77" s="295">
        <f>IF(B$47=0,0,B$47/WWP!B$5*1000)</f>
        <v>7.2533829233538123</v>
      </c>
      <c r="C77" s="295">
        <f>IF(C$47=0,0,C$47/WWP!C$5*1000)</f>
        <v>7.645238975893009</v>
      </c>
      <c r="D77" s="295">
        <f>IF(D$47=0,0,D$47/WWP!D$5*1000)</f>
        <v>8.8340847259164015</v>
      </c>
      <c r="E77" s="295">
        <f>IF(E$47=0,0,E$47/WWP!E$5*1000)</f>
        <v>2.2313219786267546</v>
      </c>
      <c r="F77" s="295">
        <f>IF(F$47=0,0,F$47/WWP!F$5*1000)</f>
        <v>8.23731781152431</v>
      </c>
      <c r="G77" s="295">
        <f>IF(G$47=0,0,G$47/WWP!G$5*1000)</f>
        <v>7.4747920451200169</v>
      </c>
      <c r="H77" s="295">
        <f>IF(H$47=0,0,H$47/WWP!H$5*1000)</f>
        <v>4.6992814627795134</v>
      </c>
      <c r="I77" s="295">
        <f>IF(I$47=0,0,I$47/WWP!I$5*1000)</f>
        <v>9.7539370524551305</v>
      </c>
      <c r="J77" s="295">
        <f>IF(J$47=0,0,J$47/WWP!J$5*1000)</f>
        <v>11.185339995201517</v>
      </c>
      <c r="K77" s="295">
        <f>IF(K$47=0,0,K$47/WWP!K$5*1000)</f>
        <v>11.969189328351144</v>
      </c>
      <c r="L77" s="295">
        <f>IF(L$47=0,0,L$47/WWP!L$5*1000)</f>
        <v>9.3211196626165354</v>
      </c>
      <c r="M77" s="295">
        <f>IF(M$47=0,0,M$47/WWP!M$5*1000)</f>
        <v>8.8399003350969227</v>
      </c>
      <c r="N77" s="295">
        <f>IF(N$47=0,0,N$47/WWP!N$5*1000)</f>
        <v>9.1593039142416526</v>
      </c>
      <c r="O77" s="295">
        <f>IF(O$47=0,0,O$47/WWP!O$5*1000)</f>
        <v>7.5261590901299922</v>
      </c>
      <c r="P77" s="295">
        <f>IF(P$47=0,0,P$47/WWP!P$5*1000)</f>
        <v>8.637112005293428</v>
      </c>
      <c r="Q77" s="295">
        <f>IF(Q$47=0,0,Q$47/WWP!Q$5*1000)</f>
        <v>7.8221024684867331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200.29738763266008</v>
      </c>
      <c r="C5" s="96">
        <v>203.75931955842663</v>
      </c>
      <c r="D5" s="96">
        <v>221.70703599025248</v>
      </c>
      <c r="E5" s="96">
        <v>220.25655711357169</v>
      </c>
      <c r="F5" s="96">
        <v>238.16900585089681</v>
      </c>
      <c r="G5" s="96">
        <v>240.33510692035574</v>
      </c>
      <c r="H5" s="96">
        <v>232.84329356623405</v>
      </c>
      <c r="I5" s="96">
        <v>220.93549778982532</v>
      </c>
      <c r="J5" s="96">
        <v>253.54835091828892</v>
      </c>
      <c r="K5" s="96">
        <v>246.92073823872852</v>
      </c>
      <c r="L5" s="96">
        <v>273.82271779496079</v>
      </c>
      <c r="M5" s="96">
        <v>278.62228784240079</v>
      </c>
      <c r="N5" s="96">
        <v>284.47031697170399</v>
      </c>
      <c r="O5" s="96">
        <v>321.497186830712</v>
      </c>
      <c r="P5" s="96">
        <v>307.25664331898923</v>
      </c>
      <c r="Q5" s="96">
        <v>338.93248532826584</v>
      </c>
    </row>
    <row r="6" spans="1:17" x14ac:dyDescent="0.25">
      <c r="A6" s="132" t="s">
        <v>83</v>
      </c>
      <c r="B6" s="160">
        <v>2.6729488150802352</v>
      </c>
      <c r="C6" s="160">
        <v>2.7139014672198858</v>
      </c>
      <c r="D6" s="160">
        <v>2.944487515687269</v>
      </c>
      <c r="E6" s="160">
        <v>2.9702917257306605</v>
      </c>
      <c r="F6" s="160">
        <v>3.143950507786935</v>
      </c>
      <c r="G6" s="160">
        <v>3.1752282189795578</v>
      </c>
      <c r="H6" s="160">
        <v>3.1099033349972465</v>
      </c>
      <c r="I6" s="160">
        <v>2.9065149004842161</v>
      </c>
      <c r="J6" s="160">
        <v>3.2829751820723296</v>
      </c>
      <c r="K6" s="160">
        <v>3.1885249830153848</v>
      </c>
      <c r="L6" s="160">
        <v>3.5770424158200593</v>
      </c>
      <c r="M6" s="160">
        <v>3.6545328536436927</v>
      </c>
      <c r="N6" s="160">
        <v>3.6714651132597402</v>
      </c>
      <c r="O6" s="160">
        <v>4.1770270394080855</v>
      </c>
      <c r="P6" s="160">
        <v>3.9708868966937443</v>
      </c>
      <c r="Q6" s="160">
        <v>4.3740192207018289</v>
      </c>
    </row>
    <row r="7" spans="1:17" x14ac:dyDescent="0.25">
      <c r="A7" s="76" t="s">
        <v>82</v>
      </c>
      <c r="B7" s="159">
        <v>0.72591919479812395</v>
      </c>
      <c r="C7" s="159">
        <v>0.73704111232170022</v>
      </c>
      <c r="D7" s="159">
        <v>0.79966365028081154</v>
      </c>
      <c r="E7" s="159">
        <v>0.80667155528498524</v>
      </c>
      <c r="F7" s="159">
        <v>0.85383379143731841</v>
      </c>
      <c r="G7" s="159">
        <v>0.86232818938313016</v>
      </c>
      <c r="H7" s="159">
        <v>0.84458726336420198</v>
      </c>
      <c r="I7" s="159">
        <v>0.78935105091599689</v>
      </c>
      <c r="J7" s="159">
        <v>0.89159009976800996</v>
      </c>
      <c r="K7" s="159">
        <v>0.86593932334418899</v>
      </c>
      <c r="L7" s="159">
        <v>0.97145285222114841</v>
      </c>
      <c r="M7" s="159">
        <v>0.99249769823994449</v>
      </c>
      <c r="N7" s="159">
        <v>0.99709615975826749</v>
      </c>
      <c r="O7" s="159">
        <v>1.1343966214355254</v>
      </c>
      <c r="P7" s="159">
        <v>1.078413100325611</v>
      </c>
      <c r="Q7" s="159">
        <v>1.1878957400192784</v>
      </c>
    </row>
    <row r="8" spans="1:17" x14ac:dyDescent="0.25">
      <c r="A8" s="76" t="s">
        <v>81</v>
      </c>
      <c r="B8" s="159">
        <v>9.8267175298892031</v>
      </c>
      <c r="C8" s="159">
        <v>9.977274152000982</v>
      </c>
      <c r="D8" s="159">
        <v>10.824991082395814</v>
      </c>
      <c r="E8" s="159">
        <v>10.919856603855763</v>
      </c>
      <c r="F8" s="159">
        <v>11.558288506563324</v>
      </c>
      <c r="G8" s="159">
        <v>11.673276579337978</v>
      </c>
      <c r="H8" s="159">
        <v>11.433118900692831</v>
      </c>
      <c r="I8" s="159">
        <v>10.685390143774631</v>
      </c>
      <c r="J8" s="159">
        <v>12.069393020117737</v>
      </c>
      <c r="K8" s="159">
        <v>11.72216024800551</v>
      </c>
      <c r="L8" s="159">
        <v>13.150489532154049</v>
      </c>
      <c r="M8" s="159">
        <v>13.43537214549262</v>
      </c>
      <c r="N8" s="159">
        <v>13.497621198467716</v>
      </c>
      <c r="O8" s="159">
        <v>15.356247975792432</v>
      </c>
      <c r="P8" s="159">
        <v>14.598402953622013</v>
      </c>
      <c r="Q8" s="159">
        <v>16.080461814175354</v>
      </c>
    </row>
    <row r="9" spans="1:17" x14ac:dyDescent="0.25">
      <c r="A9" s="76" t="s">
        <v>80</v>
      </c>
      <c r="B9" s="159">
        <v>21.411672515605879</v>
      </c>
      <c r="C9" s="159">
        <v>21.739723981205458</v>
      </c>
      <c r="D9" s="159">
        <v>23.586834905513612</v>
      </c>
      <c r="E9" s="159">
        <v>23.793539684840418</v>
      </c>
      <c r="F9" s="159">
        <v>25.184634400111385</v>
      </c>
      <c r="G9" s="159">
        <v>25.435184693224297</v>
      </c>
      <c r="H9" s="159">
        <v>24.911899318263902</v>
      </c>
      <c r="I9" s="159">
        <v>23.282655043668978</v>
      </c>
      <c r="J9" s="159">
        <v>26.29829238734759</v>
      </c>
      <c r="K9" s="159">
        <v>25.541698501287566</v>
      </c>
      <c r="L9" s="159">
        <v>28.653919727105503</v>
      </c>
      <c r="M9" s="159">
        <v>29.274657344081064</v>
      </c>
      <c r="N9" s="159">
        <v>29.410293311295479</v>
      </c>
      <c r="O9" s="159">
        <v>33.460100153078322</v>
      </c>
      <c r="P9" s="159">
        <v>31.80881330343199</v>
      </c>
      <c r="Q9" s="159">
        <v>35.038107202895276</v>
      </c>
    </row>
    <row r="10" spans="1:17" x14ac:dyDescent="0.25">
      <c r="A10" s="129" t="s">
        <v>79</v>
      </c>
      <c r="B10" s="158">
        <v>7.4563838088845902</v>
      </c>
      <c r="C10" s="158">
        <v>7.5706241903771962</v>
      </c>
      <c r="D10" s="158">
        <v>8.2138606297159189</v>
      </c>
      <c r="E10" s="158">
        <v>8.285843337683648</v>
      </c>
      <c r="F10" s="158">
        <v>8.7702770550409141</v>
      </c>
      <c r="G10" s="158">
        <v>8.8575284898607176</v>
      </c>
      <c r="H10" s="158">
        <v>8.6753000070349628</v>
      </c>
      <c r="I10" s="158">
        <v>8.1079332765306891</v>
      </c>
      <c r="J10" s="158">
        <v>9.1580964268630254</v>
      </c>
      <c r="K10" s="158">
        <v>8.8946207736739886</v>
      </c>
      <c r="L10" s="158">
        <v>9.9784182183127541</v>
      </c>
      <c r="M10" s="158">
        <v>10.194583392397533</v>
      </c>
      <c r="N10" s="158">
        <v>10.241817153753766</v>
      </c>
      <c r="O10" s="158">
        <v>11.652118667667292</v>
      </c>
      <c r="P10" s="158">
        <v>11.077075848356806</v>
      </c>
      <c r="Q10" s="158">
        <v>12.201642587762052</v>
      </c>
    </row>
    <row r="11" spans="1:17" x14ac:dyDescent="0.25">
      <c r="A11" s="92" t="s">
        <v>125</v>
      </c>
      <c r="B11" s="91">
        <v>1.2183639938012543</v>
      </c>
      <c r="C11" s="91">
        <v>1.2370307323995093</v>
      </c>
      <c r="D11" s="91">
        <v>1.3421347797873895</v>
      </c>
      <c r="E11" s="91">
        <v>1.3538966662208225</v>
      </c>
      <c r="F11" s="91">
        <v>1.4330525430827565</v>
      </c>
      <c r="G11" s="91">
        <v>1.4473093208072725</v>
      </c>
      <c r="H11" s="91">
        <v>1.417533409613513</v>
      </c>
      <c r="I11" s="91">
        <v>1.3248263798461501</v>
      </c>
      <c r="J11" s="91">
        <v>1.4964217540619005</v>
      </c>
      <c r="K11" s="91">
        <v>1.4533701546114677</v>
      </c>
      <c r="L11" s="91">
        <v>1.6304613313757725</v>
      </c>
      <c r="M11" s="91">
        <v>1.6657824564102515</v>
      </c>
      <c r="N11" s="91">
        <v>1.673500395240018</v>
      </c>
      <c r="O11" s="91">
        <v>1.9039419375474647</v>
      </c>
      <c r="P11" s="91">
        <v>1.809980644258478</v>
      </c>
      <c r="Q11" s="91">
        <v>1.9937334739190518</v>
      </c>
    </row>
    <row r="12" spans="1:17" x14ac:dyDescent="0.25">
      <c r="A12" s="92" t="s">
        <v>26</v>
      </c>
      <c r="B12" s="91">
        <v>2.0275121628024526</v>
      </c>
      <c r="C12" s="91">
        <v>2.0585759825971723</v>
      </c>
      <c r="D12" s="91">
        <v>2.2334824436571603</v>
      </c>
      <c r="E12" s="91">
        <v>2.25305571397918</v>
      </c>
      <c r="F12" s="91">
        <v>2.3847811292995575</v>
      </c>
      <c r="G12" s="91">
        <v>2.408506215058734</v>
      </c>
      <c r="H12" s="91">
        <v>2.3589553235262972</v>
      </c>
      <c r="I12" s="91">
        <v>2.2046790716123068</v>
      </c>
      <c r="J12" s="91">
        <v>2.4902355309899344</v>
      </c>
      <c r="K12" s="91">
        <v>2.4185922109657461</v>
      </c>
      <c r="L12" s="91">
        <v>2.7132943826003411</v>
      </c>
      <c r="M12" s="91">
        <v>2.7720732130447945</v>
      </c>
      <c r="N12" s="91">
        <v>2.7849168418197192</v>
      </c>
      <c r="O12" s="91">
        <v>3.1684007860436321</v>
      </c>
      <c r="P12" s="91">
        <v>3.0120372806008198</v>
      </c>
      <c r="Q12" s="91">
        <v>3.3178252872898573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4.2105076522808833</v>
      </c>
      <c r="C14" s="157">
        <v>4.2750174753805146</v>
      </c>
      <c r="D14" s="157">
        <v>4.6382434062713696</v>
      </c>
      <c r="E14" s="157">
        <v>4.6788909574836461</v>
      </c>
      <c r="F14" s="157">
        <v>4.9524433826585996</v>
      </c>
      <c r="G14" s="157">
        <v>5.0017129539947112</v>
      </c>
      <c r="H14" s="157">
        <v>4.898811273895153</v>
      </c>
      <c r="I14" s="157">
        <v>4.5784278250722323</v>
      </c>
      <c r="J14" s="157">
        <v>5.1714391418111916</v>
      </c>
      <c r="K14" s="157">
        <v>5.022658408096774</v>
      </c>
      <c r="L14" s="157">
        <v>5.6346625043366396</v>
      </c>
      <c r="M14" s="157">
        <v>5.7567277229424869</v>
      </c>
      <c r="N14" s="157">
        <v>5.7833999166940293</v>
      </c>
      <c r="O14" s="157">
        <v>6.5797759440761947</v>
      </c>
      <c r="P14" s="157">
        <v>6.2550579234975086</v>
      </c>
      <c r="Q14" s="157">
        <v>6.8900838265531439</v>
      </c>
    </row>
    <row r="15" spans="1:17" x14ac:dyDescent="0.25">
      <c r="A15" s="156" t="s">
        <v>314</v>
      </c>
      <c r="B15" s="206">
        <v>116.99376974414113</v>
      </c>
      <c r="C15" s="206">
        <v>118.58474276513508</v>
      </c>
      <c r="D15" s="206">
        <v>128.62672747265165</v>
      </c>
      <c r="E15" s="206">
        <v>129.80702903156077</v>
      </c>
      <c r="F15" s="206">
        <v>137.34971542440954</v>
      </c>
      <c r="G15" s="206">
        <v>138.7289968738653</v>
      </c>
      <c r="H15" s="206">
        <v>135.80756037662783</v>
      </c>
      <c r="I15" s="206">
        <v>126.9440832875344</v>
      </c>
      <c r="J15" s="206">
        <v>145.07075800430303</v>
      </c>
      <c r="K15" s="206">
        <v>141.10179012081332</v>
      </c>
      <c r="L15" s="206">
        <v>157.00132667183408</v>
      </c>
      <c r="M15" s="206">
        <v>160.21409932447941</v>
      </c>
      <c r="N15" s="206">
        <v>165.20421432539391</v>
      </c>
      <c r="O15" s="206">
        <v>188.95511987162473</v>
      </c>
      <c r="P15" s="206">
        <v>185.09150870161923</v>
      </c>
      <c r="Q15" s="206">
        <v>211.238731635535</v>
      </c>
    </row>
    <row r="16" spans="1:17" x14ac:dyDescent="0.25">
      <c r="A16" s="88" t="s">
        <v>33</v>
      </c>
      <c r="B16" s="87">
        <v>32.502976360278758</v>
      </c>
      <c r="C16" s="87">
        <v>32.823980656634873</v>
      </c>
      <c r="D16" s="87">
        <v>28.738149851936146</v>
      </c>
      <c r="E16" s="87">
        <v>31.429843679636583</v>
      </c>
      <c r="F16" s="87">
        <v>40.874872855369354</v>
      </c>
      <c r="G16" s="87">
        <v>37.630980091643316</v>
      </c>
      <c r="H16" s="87">
        <v>34.86810986724501</v>
      </c>
      <c r="I16" s="87">
        <v>37.257377094714577</v>
      </c>
      <c r="J16" s="87">
        <v>32.866396360853976</v>
      </c>
      <c r="K16" s="87">
        <v>25.586681527473633</v>
      </c>
      <c r="L16" s="87">
        <v>28.585534272624383</v>
      </c>
      <c r="M16" s="87">
        <v>24.219104020906951</v>
      </c>
      <c r="N16" s="87">
        <v>6.9655718957360317</v>
      </c>
      <c r="O16" s="87">
        <v>0.18260002633735378</v>
      </c>
      <c r="P16" s="87">
        <v>9.4560826436688949E-2</v>
      </c>
      <c r="Q16" s="87">
        <v>0.62885325188184027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3.5572327300849437E-15</v>
      </c>
      <c r="E19" s="87">
        <v>2.8865224121126912E-15</v>
      </c>
      <c r="F19" s="87">
        <v>0</v>
      </c>
      <c r="G19" s="87">
        <v>0</v>
      </c>
      <c r="H19" s="87">
        <v>0</v>
      </c>
      <c r="I19" s="87">
        <v>0</v>
      </c>
      <c r="J19" s="87">
        <v>0.5221960123644882</v>
      </c>
      <c r="K19" s="87">
        <v>0.98220771495407222</v>
      </c>
      <c r="L19" s="87">
        <v>7.4022863603610239E-2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15.409930977466429</v>
      </c>
      <c r="C20" s="87">
        <v>13.465963690845193</v>
      </c>
      <c r="D20" s="87">
        <v>12.666779987677792</v>
      </c>
      <c r="E20" s="87">
        <v>12.04373060428842</v>
      </c>
      <c r="F20" s="87">
        <v>15.319552166887927</v>
      </c>
      <c r="G20" s="87">
        <v>15.77547081651692</v>
      </c>
      <c r="H20" s="87">
        <v>12.676023206572541</v>
      </c>
      <c r="I20" s="87">
        <v>6.5557349071716597</v>
      </c>
      <c r="J20" s="87">
        <v>5.4468920495882207</v>
      </c>
      <c r="K20" s="87">
        <v>4.8371072715386632</v>
      </c>
      <c r="L20" s="87">
        <v>5.8140489158819726</v>
      </c>
      <c r="M20" s="87">
        <v>5.5760023560919363</v>
      </c>
      <c r="N20" s="87">
        <v>1.5506279286659392</v>
      </c>
      <c r="O20" s="87">
        <v>1.6605385543820381E-2</v>
      </c>
      <c r="P20" s="87">
        <v>2.6058293149655849E-3</v>
      </c>
      <c r="Q20" s="87">
        <v>1.8481413058126776E-2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1.6785127002462565E-14</v>
      </c>
      <c r="E22" s="87">
        <v>1.7496141454246621E-14</v>
      </c>
      <c r="F22" s="87">
        <v>0</v>
      </c>
      <c r="G22" s="87">
        <v>0</v>
      </c>
      <c r="H22" s="87">
        <v>0</v>
      </c>
      <c r="I22" s="87">
        <v>0</v>
      </c>
      <c r="J22" s="87">
        <v>10.322876497590633</v>
      </c>
      <c r="K22" s="87">
        <v>9.2593534273963574</v>
      </c>
      <c r="L22" s="87">
        <v>1.3339480298803839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66.707009459908932</v>
      </c>
      <c r="C24" s="87">
        <v>70.696132912115772</v>
      </c>
      <c r="D24" s="87">
        <v>86.130083124083555</v>
      </c>
      <c r="E24" s="87">
        <v>84.735424748663945</v>
      </c>
      <c r="F24" s="87">
        <v>79.158118305747621</v>
      </c>
      <c r="G24" s="87">
        <v>83.582586470567605</v>
      </c>
      <c r="H24" s="87">
        <v>86.882748209770341</v>
      </c>
      <c r="I24" s="87">
        <v>81.049283311788301</v>
      </c>
      <c r="J24" s="87">
        <v>94.270239304399624</v>
      </c>
      <c r="K24" s="87">
        <v>98.114345214276369</v>
      </c>
      <c r="L24" s="87">
        <v>117.4882955992236</v>
      </c>
      <c r="M24" s="87">
        <v>126.88706333858656</v>
      </c>
      <c r="N24" s="87">
        <v>135.03739670642719</v>
      </c>
      <c r="O24" s="87">
        <v>164.98889717135665</v>
      </c>
      <c r="P24" s="87">
        <v>160.41210974432252</v>
      </c>
      <c r="Q24" s="87">
        <v>183.65075854501725</v>
      </c>
    </row>
    <row r="25" spans="1:17" x14ac:dyDescent="0.25">
      <c r="A25" s="88" t="s">
        <v>22</v>
      </c>
      <c r="B25" s="87">
        <v>2.3738529464870028</v>
      </c>
      <c r="C25" s="87">
        <v>1.5986655055392296</v>
      </c>
      <c r="D25" s="87">
        <v>1.0917145089541502</v>
      </c>
      <c r="E25" s="87">
        <v>1.598029998971799</v>
      </c>
      <c r="F25" s="87">
        <v>1.9971720964046262</v>
      </c>
      <c r="G25" s="87">
        <v>1.7399594951374346</v>
      </c>
      <c r="H25" s="87">
        <v>1.3806790930399488</v>
      </c>
      <c r="I25" s="87">
        <v>2.0816879738598639</v>
      </c>
      <c r="J25" s="87">
        <v>1.64215777950608</v>
      </c>
      <c r="K25" s="87">
        <v>2.3220949651742275</v>
      </c>
      <c r="L25" s="87">
        <v>3.7054769906201361</v>
      </c>
      <c r="M25" s="87">
        <v>3.5319296088939724</v>
      </c>
      <c r="N25" s="87">
        <v>21.650617794564745</v>
      </c>
      <c r="O25" s="87">
        <v>23.767017288386921</v>
      </c>
      <c r="P25" s="87">
        <v>24.582232301545048</v>
      </c>
      <c r="Q25" s="87">
        <v>26.940638425577788</v>
      </c>
    </row>
    <row r="26" spans="1:17" x14ac:dyDescent="0.25">
      <c r="A26" s="156" t="s">
        <v>313</v>
      </c>
      <c r="B26" s="204">
        <v>4.7755170040294193</v>
      </c>
      <c r="C26" s="204">
        <v>5.2022292457528083</v>
      </c>
      <c r="D26" s="204">
        <v>6.5406660465253017</v>
      </c>
      <c r="E26" s="204">
        <v>1.6412397584835543</v>
      </c>
      <c r="F26" s="204">
        <v>6.581468245909047</v>
      </c>
      <c r="G26" s="204">
        <v>6.0265401444445308</v>
      </c>
      <c r="H26" s="204">
        <v>3.697161284720845</v>
      </c>
      <c r="I26" s="204">
        <v>7.3911978181000544</v>
      </c>
      <c r="J26" s="204">
        <v>9.7270098920804013</v>
      </c>
      <c r="K26" s="204">
        <v>10.136585340364425</v>
      </c>
      <c r="L26" s="204">
        <v>8.8554459038347595</v>
      </c>
      <c r="M26" s="204">
        <v>8.641652166983901</v>
      </c>
      <c r="N26" s="204">
        <v>9.141826722421845</v>
      </c>
      <c r="O26" s="204">
        <v>8.7163328886188616</v>
      </c>
      <c r="P26" s="204">
        <v>9.5598938491877661</v>
      </c>
      <c r="Q26" s="204">
        <v>9.6855730912960016</v>
      </c>
    </row>
    <row r="27" spans="1:17" x14ac:dyDescent="0.25">
      <c r="A27" s="156" t="s">
        <v>312</v>
      </c>
      <c r="B27" s="204">
        <v>30.027638204214853</v>
      </c>
      <c r="C27" s="204">
        <v>30.254485828328978</v>
      </c>
      <c r="D27" s="204">
        <v>31.394864645988399</v>
      </c>
      <c r="E27" s="204">
        <v>39.830202554055496</v>
      </c>
      <c r="F27" s="204">
        <v>35.89715775678588</v>
      </c>
      <c r="G27" s="204">
        <v>37.490833622333994</v>
      </c>
      <c r="H27" s="204">
        <v>39.403661407952271</v>
      </c>
      <c r="I27" s="204">
        <v>30.912361081683116</v>
      </c>
      <c r="J27" s="204">
        <v>34.000505499249222</v>
      </c>
      <c r="K27" s="204">
        <v>31.870203217826798</v>
      </c>
      <c r="L27" s="204">
        <v>39.754179978357591</v>
      </c>
      <c r="M27" s="204">
        <v>40.621275526234172</v>
      </c>
      <c r="N27" s="204">
        <v>40.041332753208842</v>
      </c>
      <c r="O27" s="204">
        <v>46.352034766208966</v>
      </c>
      <c r="P27" s="204">
        <v>37.246120694601153</v>
      </c>
      <c r="Q27" s="204">
        <v>36.1319151302907</v>
      </c>
    </row>
    <row r="28" spans="1:17" x14ac:dyDescent="0.25">
      <c r="A28" s="152" t="s">
        <v>318</v>
      </c>
      <c r="B28" s="264">
        <v>23.481764474504814</v>
      </c>
      <c r="C28" s="264">
        <v>23.589973993947865</v>
      </c>
      <c r="D28" s="264">
        <v>24.092467963429357</v>
      </c>
      <c r="E28" s="264">
        <v>32.866882185031855</v>
      </c>
      <c r="F28" s="264">
        <v>28.132518120773355</v>
      </c>
      <c r="G28" s="264">
        <v>29.699070341604433</v>
      </c>
      <c r="H28" s="264">
        <v>31.956322012088755</v>
      </c>
      <c r="I28" s="264">
        <v>23.628843126888238</v>
      </c>
      <c r="J28" s="264">
        <v>25.572114364748916</v>
      </c>
      <c r="K28" s="264">
        <v>23.617076489481722</v>
      </c>
      <c r="L28" s="264">
        <v>30.769505828850754</v>
      </c>
      <c r="M28" s="264">
        <v>31.485088349334742</v>
      </c>
      <c r="N28" s="264">
        <v>30.601669041772048</v>
      </c>
      <c r="O28" s="264">
        <v>35.755352496174694</v>
      </c>
      <c r="P28" s="264">
        <v>27.053121180416824</v>
      </c>
      <c r="Q28" s="264">
        <v>24.986096019907823</v>
      </c>
    </row>
    <row r="29" spans="1:17" x14ac:dyDescent="0.25">
      <c r="A29" s="154" t="s">
        <v>33</v>
      </c>
      <c r="B29" s="83">
        <v>8.9603447331163704</v>
      </c>
      <c r="C29" s="83">
        <v>8.2321499118662942</v>
      </c>
      <c r="D29" s="83">
        <v>9.1347286616395813</v>
      </c>
      <c r="E29" s="83">
        <v>7.9614734754585363</v>
      </c>
      <c r="F29" s="83">
        <v>3.0949473752638736</v>
      </c>
      <c r="G29" s="83">
        <v>2.4587360193475782</v>
      </c>
      <c r="H29" s="83">
        <v>5.3324558766807693</v>
      </c>
      <c r="I29" s="83">
        <v>4.1973525646916752</v>
      </c>
      <c r="J29" s="83">
        <v>0</v>
      </c>
      <c r="K29" s="83">
        <v>0</v>
      </c>
      <c r="L29" s="83">
        <v>0</v>
      </c>
      <c r="M29" s="83">
        <v>2.8088769686768513</v>
      </c>
      <c r="N29" s="83">
        <v>3.6848237681410261</v>
      </c>
      <c r="O29" s="83">
        <v>8.747380555012187</v>
      </c>
      <c r="P29" s="83">
        <v>9.7102215583385263</v>
      </c>
      <c r="Q29" s="83">
        <v>8.7907117699944362</v>
      </c>
    </row>
    <row r="30" spans="1:17" x14ac:dyDescent="0.25">
      <c r="A30" s="154" t="s">
        <v>30</v>
      </c>
      <c r="B30" s="208">
        <v>0.29622206031619974</v>
      </c>
      <c r="C30" s="208">
        <v>0.30100202489412869</v>
      </c>
      <c r="D30" s="208">
        <v>0.30096915753379383</v>
      </c>
      <c r="E30" s="208">
        <v>0.30106775961479859</v>
      </c>
      <c r="F30" s="208">
        <v>0.30295984621937022</v>
      </c>
      <c r="G30" s="208">
        <v>0.30229524109591738</v>
      </c>
      <c r="H30" s="208">
        <v>0.61019619117656521</v>
      </c>
      <c r="I30" s="208">
        <v>0.61801372725561365</v>
      </c>
      <c r="J30" s="208">
        <v>0.92803046319943971</v>
      </c>
      <c r="K30" s="208">
        <v>0.61833159792890113</v>
      </c>
      <c r="L30" s="208">
        <v>0.62528950989632726</v>
      </c>
      <c r="M30" s="208">
        <v>0.63234267810428035</v>
      </c>
      <c r="N30" s="208">
        <v>0.63230655932937496</v>
      </c>
      <c r="O30" s="208">
        <v>0.6492190591999738</v>
      </c>
      <c r="P30" s="208">
        <v>0.64922445696879472</v>
      </c>
      <c r="Q30" s="208">
        <v>0.98758712576658891</v>
      </c>
    </row>
    <row r="31" spans="1:17" x14ac:dyDescent="0.25">
      <c r="A31" s="154" t="s">
        <v>125</v>
      </c>
      <c r="B31" s="208">
        <v>2.6946088450952375</v>
      </c>
      <c r="C31" s="208">
        <v>2.464993976963735</v>
      </c>
      <c r="D31" s="208">
        <v>1.5621646257971575</v>
      </c>
      <c r="E31" s="208">
        <v>2.6783630956473705</v>
      </c>
      <c r="F31" s="208">
        <v>2.9368416604819383</v>
      </c>
      <c r="G31" s="208">
        <v>1.7983555251342862</v>
      </c>
      <c r="H31" s="208">
        <v>2.1098642152618745</v>
      </c>
      <c r="I31" s="208">
        <v>1.9147993980921822</v>
      </c>
      <c r="J31" s="208">
        <v>0.53493861036794632</v>
      </c>
      <c r="K31" s="208">
        <v>1.6779698080915897</v>
      </c>
      <c r="L31" s="208">
        <v>0.87583771590577653</v>
      </c>
      <c r="M31" s="208">
        <v>0.63489608334867664</v>
      </c>
      <c r="N31" s="208">
        <v>1.228897103452032</v>
      </c>
      <c r="O31" s="208">
        <v>1.4704032571999048</v>
      </c>
      <c r="P31" s="208">
        <v>2.4357094322189101</v>
      </c>
      <c r="Q31" s="208">
        <v>1.7524955174260861</v>
      </c>
    </row>
    <row r="32" spans="1:17" x14ac:dyDescent="0.25">
      <c r="A32" s="154" t="s">
        <v>29</v>
      </c>
      <c r="B32" s="208">
        <v>3.8038427638815753</v>
      </c>
      <c r="C32" s="208">
        <v>2.9971447478488731</v>
      </c>
      <c r="D32" s="208">
        <v>3.6479556260773904</v>
      </c>
      <c r="E32" s="208">
        <v>2.7101151740108054</v>
      </c>
      <c r="F32" s="208">
        <v>0.79322959752490241</v>
      </c>
      <c r="G32" s="208">
        <v>0.65710341109693238</v>
      </c>
      <c r="H32" s="208">
        <v>1.6111621843166719</v>
      </c>
      <c r="I32" s="208">
        <v>0.57569331396157908</v>
      </c>
      <c r="J32" s="208">
        <v>0</v>
      </c>
      <c r="K32" s="208">
        <v>0</v>
      </c>
      <c r="L32" s="208">
        <v>0</v>
      </c>
      <c r="M32" s="208">
        <v>0.50771398405687729</v>
      </c>
      <c r="N32" s="208">
        <v>0.76596247900255532</v>
      </c>
      <c r="O32" s="208">
        <v>0.77563311632863008</v>
      </c>
      <c r="P32" s="208">
        <v>0.26097789659829013</v>
      </c>
      <c r="Q32" s="208">
        <v>0.2516199116373754</v>
      </c>
    </row>
    <row r="33" spans="1:17" x14ac:dyDescent="0.25">
      <c r="A33" s="154" t="s">
        <v>26</v>
      </c>
      <c r="B33" s="208">
        <v>7.7267460720954304</v>
      </c>
      <c r="C33" s="208">
        <v>9.5946833323748351</v>
      </c>
      <c r="D33" s="208">
        <v>9.4466498923814335</v>
      </c>
      <c r="E33" s="208">
        <v>19.215862680300347</v>
      </c>
      <c r="F33" s="208">
        <v>21.004539641283269</v>
      </c>
      <c r="G33" s="208">
        <v>24.482580144929717</v>
      </c>
      <c r="H33" s="208">
        <v>22.292643544652872</v>
      </c>
      <c r="I33" s="208">
        <v>16.322984122887188</v>
      </c>
      <c r="J33" s="208">
        <v>24.10914529118153</v>
      </c>
      <c r="K33" s="208">
        <v>21.320775083461232</v>
      </c>
      <c r="L33" s="208">
        <v>29.268378603048649</v>
      </c>
      <c r="M33" s="208">
        <v>26.901258635148057</v>
      </c>
      <c r="N33" s="208">
        <v>24.289679131847063</v>
      </c>
      <c r="O33" s="208">
        <v>24.112716508433998</v>
      </c>
      <c r="P33" s="208">
        <v>13.996987836292304</v>
      </c>
      <c r="Q33" s="208">
        <v>13.203681695083336</v>
      </c>
    </row>
    <row r="34" spans="1:17" x14ac:dyDescent="0.25">
      <c r="A34" s="152" t="s">
        <v>317</v>
      </c>
      <c r="B34" s="264">
        <v>6.1548495142298512</v>
      </c>
      <c r="C34" s="264">
        <v>6.2385479842153249</v>
      </c>
      <c r="D34" s="264">
        <v>6.7668402585315599</v>
      </c>
      <c r="E34" s="264">
        <v>6.8289339793543302</v>
      </c>
      <c r="F34" s="264">
        <v>7.2257422861773382</v>
      </c>
      <c r="G34" s="264">
        <v>7.2983040112823128</v>
      </c>
      <c r="H34" s="264">
        <v>7.1446120493496466</v>
      </c>
      <c r="I34" s="264">
        <v>6.6783191196022003</v>
      </c>
      <c r="J34" s="264">
        <v>7.6319336182126527</v>
      </c>
      <c r="K34" s="264">
        <v>7.4231327555418085</v>
      </c>
      <c r="L34" s="264">
        <v>8.259581183791818</v>
      </c>
      <c r="M34" s="264">
        <v>8.4285998609718895</v>
      </c>
      <c r="N34" s="264">
        <v>8.6911215914580371</v>
      </c>
      <c r="O34" s="264">
        <v>9.8829800202547151</v>
      </c>
      <c r="P34" s="264">
        <v>9.4102256303727216</v>
      </c>
      <c r="Q34" s="264">
        <v>10.352754481714522</v>
      </c>
    </row>
    <row r="35" spans="1:17" x14ac:dyDescent="0.25">
      <c r="A35" s="150" t="s">
        <v>33</v>
      </c>
      <c r="B35" s="87">
        <v>1.7099280474471958</v>
      </c>
      <c r="C35" s="87">
        <v>1.7268155547205652</v>
      </c>
      <c r="D35" s="87">
        <v>1.5118667262613932</v>
      </c>
      <c r="E35" s="87">
        <v>1.6534723047815874</v>
      </c>
      <c r="F35" s="87">
        <v>2.1503597318751724</v>
      </c>
      <c r="G35" s="87">
        <v>1.9797038769121538</v>
      </c>
      <c r="H35" s="87">
        <v>1.8343538254033676</v>
      </c>
      <c r="I35" s="87">
        <v>1.9600492386421808</v>
      </c>
      <c r="J35" s="87">
        <v>1.7290469750524309</v>
      </c>
      <c r="K35" s="87">
        <v>1.3460731688065934</v>
      </c>
      <c r="L35" s="87">
        <v>1.503837872022016</v>
      </c>
      <c r="M35" s="87">
        <v>1.2741271688582914</v>
      </c>
      <c r="N35" s="87">
        <v>0.36644726375227327</v>
      </c>
      <c r="O35" s="87">
        <v>9.5505875321934171E-3</v>
      </c>
      <c r="P35" s="87">
        <v>4.8075609670362599E-3</v>
      </c>
      <c r="Q35" s="87">
        <v>3.0819931891057074E-2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1.8714015445991106E-16</v>
      </c>
      <c r="E38" s="87">
        <v>1.5185518942469219E-16</v>
      </c>
      <c r="F38" s="87">
        <v>0</v>
      </c>
      <c r="G38" s="87">
        <v>0</v>
      </c>
      <c r="H38" s="87">
        <v>0</v>
      </c>
      <c r="I38" s="87">
        <v>0</v>
      </c>
      <c r="J38" s="87">
        <v>2.7471872049795971E-2</v>
      </c>
      <c r="K38" s="87">
        <v>5.16723299922612E-2</v>
      </c>
      <c r="L38" s="87">
        <v>3.8942209238060623E-3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29</v>
      </c>
      <c r="B39" s="87">
        <v>0.81069108550307678</v>
      </c>
      <c r="C39" s="87">
        <v>0.70842216865471941</v>
      </c>
      <c r="D39" s="87">
        <v>0.66637843044560319</v>
      </c>
      <c r="E39" s="87">
        <v>0.63360082867175027</v>
      </c>
      <c r="F39" s="87">
        <v>0.80593640515041953</v>
      </c>
      <c r="G39" s="87">
        <v>0.82992153431870053</v>
      </c>
      <c r="H39" s="87">
        <v>0.66686470096623574</v>
      </c>
      <c r="I39" s="87">
        <v>0.34488641486694049</v>
      </c>
      <c r="J39" s="87">
        <v>0.28655201861421659</v>
      </c>
      <c r="K39" s="87">
        <v>0.254472245877848</v>
      </c>
      <c r="L39" s="87">
        <v>0.30586753656954285</v>
      </c>
      <c r="M39" s="87">
        <v>0.29334429916902166</v>
      </c>
      <c r="N39" s="87">
        <v>8.1575981134488898E-2</v>
      </c>
      <c r="O39" s="87">
        <v>8.6851678678883824E-4</v>
      </c>
      <c r="P39" s="87">
        <v>1.3248280258818386E-4</v>
      </c>
      <c r="Q39" s="87">
        <v>9.0576917587282429E-4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8.830378831567368E-16</v>
      </c>
      <c r="E41" s="87">
        <v>9.2044318228286943E-16</v>
      </c>
      <c r="F41" s="87">
        <v>0</v>
      </c>
      <c r="G41" s="87">
        <v>0</v>
      </c>
      <c r="H41" s="87">
        <v>0</v>
      </c>
      <c r="I41" s="87">
        <v>0</v>
      </c>
      <c r="J41" s="87">
        <v>0.54306952870738012</v>
      </c>
      <c r="K41" s="87">
        <v>0.4871193318184957</v>
      </c>
      <c r="L41" s="87">
        <v>7.0176808574272873E-2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3.5093458879728714</v>
      </c>
      <c r="C43" s="87">
        <v>3.7192071019136912</v>
      </c>
      <c r="D43" s="87">
        <v>4.5311617997794276</v>
      </c>
      <c r="E43" s="87">
        <v>4.4577911199283502</v>
      </c>
      <c r="F43" s="87">
        <v>4.1643782148995889</v>
      </c>
      <c r="G43" s="87">
        <v>4.3971421970716529</v>
      </c>
      <c r="H43" s="87">
        <v>4.5707582701483025</v>
      </c>
      <c r="I43" s="87">
        <v>4.2638692907424618</v>
      </c>
      <c r="J43" s="87">
        <v>4.9594020079695103</v>
      </c>
      <c r="K43" s="87">
        <v>5.1616340878810787</v>
      </c>
      <c r="L43" s="87">
        <v>6.1808657048832956</v>
      </c>
      <c r="M43" s="87">
        <v>6.6753193940112494</v>
      </c>
      <c r="N43" s="87">
        <v>7.1040950072731466</v>
      </c>
      <c r="O43" s="87">
        <v>8.6294670153218789</v>
      </c>
      <c r="P43" s="87">
        <v>8.1555018764887297</v>
      </c>
      <c r="Q43" s="87">
        <v>9.0006752022996892</v>
      </c>
    </row>
    <row r="44" spans="1:17" x14ac:dyDescent="0.25">
      <c r="A44" s="150" t="s">
        <v>22</v>
      </c>
      <c r="B44" s="87">
        <v>0.12488449330670716</v>
      </c>
      <c r="C44" s="87">
        <v>8.4103158926348703E-2</v>
      </c>
      <c r="D44" s="87">
        <v>5.7433302045134131E-2</v>
      </c>
      <c r="E44" s="87">
        <v>8.4069725972641882E-2</v>
      </c>
      <c r="F44" s="87">
        <v>0.10506793425215709</v>
      </c>
      <c r="G44" s="87">
        <v>9.1536402979805309E-2</v>
      </c>
      <c r="H44" s="87">
        <v>7.2635252831741506E-2</v>
      </c>
      <c r="I44" s="87">
        <v>0.10951417535061637</v>
      </c>
      <c r="J44" s="87">
        <v>8.6391215819318634E-2</v>
      </c>
      <c r="K44" s="87">
        <v>0.12216159116553221</v>
      </c>
      <c r="L44" s="87">
        <v>0.19493904081888391</v>
      </c>
      <c r="M44" s="87">
        <v>0.18580899893332756</v>
      </c>
      <c r="N44" s="87">
        <v>1.1390033392981276</v>
      </c>
      <c r="O44" s="87">
        <v>1.2430939006138537</v>
      </c>
      <c r="P44" s="87">
        <v>1.2497837101143672</v>
      </c>
      <c r="Q44" s="87">
        <v>1.3203535783479021</v>
      </c>
    </row>
    <row r="45" spans="1:17" x14ac:dyDescent="0.25">
      <c r="A45" s="152" t="s">
        <v>316</v>
      </c>
      <c r="B45" s="264">
        <v>0.3910242154801849</v>
      </c>
      <c r="C45" s="264">
        <v>0.42596385016578908</v>
      </c>
      <c r="D45" s="264">
        <v>0.5355564240274836</v>
      </c>
      <c r="E45" s="264">
        <v>0.13438638966931135</v>
      </c>
      <c r="F45" s="264">
        <v>0.53889734983518844</v>
      </c>
      <c r="G45" s="264">
        <v>0.49345926944724672</v>
      </c>
      <c r="H45" s="264">
        <v>0.30272734651386746</v>
      </c>
      <c r="I45" s="264">
        <v>0.60519883519267714</v>
      </c>
      <c r="J45" s="264">
        <v>0.79645751628765538</v>
      </c>
      <c r="K45" s="264">
        <v>0.82999397280326903</v>
      </c>
      <c r="L45" s="264">
        <v>0.72509296571502091</v>
      </c>
      <c r="M45" s="264">
        <v>0.70758731592754331</v>
      </c>
      <c r="N45" s="264">
        <v>0.74854211997875852</v>
      </c>
      <c r="O45" s="264">
        <v>0.71370224977955643</v>
      </c>
      <c r="P45" s="264">
        <v>0.78277388381160973</v>
      </c>
      <c r="Q45" s="264">
        <v>0.79306462866835525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6.4068208160167082</v>
      </c>
      <c r="C47" s="242">
        <v>6.9792968160845152</v>
      </c>
      <c r="D47" s="242">
        <v>8.7749400414937462</v>
      </c>
      <c r="E47" s="242">
        <v>2.2018828620763697</v>
      </c>
      <c r="F47" s="242">
        <v>8.8296801628524317</v>
      </c>
      <c r="G47" s="242">
        <v>8.0851901089262022</v>
      </c>
      <c r="H47" s="242">
        <v>4.9601016725800049</v>
      </c>
      <c r="I47" s="242">
        <v>9.9160111871332326</v>
      </c>
      <c r="J47" s="242">
        <v>13.049730406487571</v>
      </c>
      <c r="K47" s="242">
        <v>13.599215730397288</v>
      </c>
      <c r="L47" s="242">
        <v>11.88044249532085</v>
      </c>
      <c r="M47" s="242">
        <v>11.593617390848532</v>
      </c>
      <c r="N47" s="242">
        <v>12.264650234144419</v>
      </c>
      <c r="O47" s="242">
        <v>11.693808846877751</v>
      </c>
      <c r="P47" s="242">
        <v>12.825527971150942</v>
      </c>
      <c r="Q47" s="242">
        <v>12.994138905590258</v>
      </c>
    </row>
    <row r="49" spans="1:17" ht="12.75" x14ac:dyDescent="0.25">
      <c r="A49" s="98" t="s">
        <v>90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1.0000000000000002</v>
      </c>
      <c r="C51" s="77">
        <f t="shared" si="0"/>
        <v>0.99999999999999989</v>
      </c>
      <c r="D51" s="77">
        <f t="shared" si="0"/>
        <v>1.0000000000000002</v>
      </c>
      <c r="E51" s="77">
        <f t="shared" si="0"/>
        <v>0.99999999999999989</v>
      </c>
      <c r="F51" s="77">
        <f t="shared" si="0"/>
        <v>0.99999999999999978</v>
      </c>
      <c r="G51" s="77">
        <f t="shared" si="0"/>
        <v>0.99999999999999978</v>
      </c>
      <c r="H51" s="77">
        <f t="shared" si="0"/>
        <v>1.0000000000000002</v>
      </c>
      <c r="I51" s="77">
        <f t="shared" si="0"/>
        <v>1</v>
      </c>
      <c r="J51" s="77">
        <f t="shared" si="0"/>
        <v>0.99999999999999989</v>
      </c>
      <c r="K51" s="77">
        <f t="shared" si="0"/>
        <v>0.99999999999999989</v>
      </c>
      <c r="L51" s="77">
        <f t="shared" si="0"/>
        <v>0.99999999999999989</v>
      </c>
      <c r="M51" s="77">
        <f t="shared" si="0"/>
        <v>1.0000000000000002</v>
      </c>
      <c r="N51" s="77">
        <f t="shared" si="0"/>
        <v>1</v>
      </c>
      <c r="O51" s="77">
        <f t="shared" si="0"/>
        <v>0.99999999999999978</v>
      </c>
      <c r="P51" s="77">
        <f t="shared" si="0"/>
        <v>1</v>
      </c>
      <c r="Q51" s="77">
        <f t="shared" si="0"/>
        <v>0.99999999999999967</v>
      </c>
    </row>
    <row r="52" spans="1:17" x14ac:dyDescent="0.25">
      <c r="A52" s="132" t="s">
        <v>83</v>
      </c>
      <c r="B52" s="203">
        <f t="shared" ref="B52:Q52" si="1">IF(B$6=0,0,B$6/B$5)</f>
        <v>1.3344901032770083E-2</v>
      </c>
      <c r="C52" s="203">
        <f t="shared" si="1"/>
        <v>1.3319152582081982E-2</v>
      </c>
      <c r="D52" s="203">
        <f t="shared" si="1"/>
        <v>1.3280983630202543E-2</v>
      </c>
      <c r="E52" s="203">
        <f t="shared" si="1"/>
        <v>1.348559954198811E-2</v>
      </c>
      <c r="F52" s="203">
        <f t="shared" si="1"/>
        <v>1.3200502292708784E-2</v>
      </c>
      <c r="G52" s="203">
        <f t="shared" si="1"/>
        <v>1.3211670403324769E-2</v>
      </c>
      <c r="H52" s="203">
        <f t="shared" si="1"/>
        <v>1.3356207461962441E-2</v>
      </c>
      <c r="I52" s="203">
        <f t="shared" si="1"/>
        <v>1.3155490763413524E-2</v>
      </c>
      <c r="J52" s="203">
        <f t="shared" si="1"/>
        <v>1.2948122794655188E-2</v>
      </c>
      <c r="K52" s="203">
        <f t="shared" si="1"/>
        <v>1.2913151830660117E-2</v>
      </c>
      <c r="L52" s="203">
        <f t="shared" si="1"/>
        <v>1.3063351516723162E-2</v>
      </c>
      <c r="M52" s="203">
        <f t="shared" si="1"/>
        <v>1.3116441193357918E-2</v>
      </c>
      <c r="N52" s="203">
        <f t="shared" si="1"/>
        <v>1.2906320604356543E-2</v>
      </c>
      <c r="O52" s="203">
        <f t="shared" si="1"/>
        <v>1.2992421739626439E-2</v>
      </c>
      <c r="P52" s="203">
        <f t="shared" si="1"/>
        <v>1.2923681173497781E-2</v>
      </c>
      <c r="Q52" s="203">
        <f t="shared" si="1"/>
        <v>1.2905281759774269E-2</v>
      </c>
    </row>
    <row r="53" spans="1:17" x14ac:dyDescent="0.25">
      <c r="A53" s="76" t="s">
        <v>82</v>
      </c>
      <c r="B53" s="202">
        <f t="shared" ref="B53:Q53" si="2">IF(B$7=0,0,B$7/B$5)</f>
        <v>3.6242070022872185E-3</v>
      </c>
      <c r="C53" s="202">
        <f t="shared" si="2"/>
        <v>3.6172142404036572E-3</v>
      </c>
      <c r="D53" s="202">
        <f t="shared" si="2"/>
        <v>3.6068483199422205E-3</v>
      </c>
      <c r="E53" s="202">
        <f t="shared" si="2"/>
        <v>3.6624178905558676E-3</v>
      </c>
      <c r="F53" s="202">
        <f t="shared" si="2"/>
        <v>3.5849912056644855E-3</v>
      </c>
      <c r="G53" s="202">
        <f t="shared" si="2"/>
        <v>3.5880242401244182E-3</v>
      </c>
      <c r="H53" s="202">
        <f t="shared" si="2"/>
        <v>3.6272776012934754E-3</v>
      </c>
      <c r="I53" s="202">
        <f t="shared" si="2"/>
        <v>3.5727669786541141E-3</v>
      </c>
      <c r="J53" s="202">
        <f t="shared" si="2"/>
        <v>3.5164500046594382E-3</v>
      </c>
      <c r="K53" s="202">
        <f t="shared" si="2"/>
        <v>3.5069525934552301E-3</v>
      </c>
      <c r="L53" s="202">
        <f t="shared" si="2"/>
        <v>3.547743810462706E-3</v>
      </c>
      <c r="M53" s="202">
        <f t="shared" si="2"/>
        <v>3.562161899988914E-3</v>
      </c>
      <c r="N53" s="202">
        <f t="shared" si="2"/>
        <v>3.5050973696403192E-3</v>
      </c>
      <c r="O53" s="202">
        <f t="shared" si="2"/>
        <v>3.528480708084251E-3</v>
      </c>
      <c r="P53" s="202">
        <f t="shared" si="2"/>
        <v>3.5098121514203313E-3</v>
      </c>
      <c r="Q53" s="202">
        <f t="shared" si="2"/>
        <v>3.5048152403236513E-3</v>
      </c>
    </row>
    <row r="54" spans="1:17" x14ac:dyDescent="0.25">
      <c r="A54" s="76" t="s">
        <v>81</v>
      </c>
      <c r="B54" s="202">
        <f t="shared" ref="B54:Q54" si="3">IF(B$8=0,0,B$8/B$5)</f>
        <v>4.9060637515208803E-2</v>
      </c>
      <c r="C54" s="202">
        <f t="shared" si="3"/>
        <v>4.8965976985116823E-2</v>
      </c>
      <c r="D54" s="202">
        <f t="shared" si="3"/>
        <v>4.8825654242528153E-2</v>
      </c>
      <c r="E54" s="202">
        <f t="shared" si="3"/>
        <v>4.9577895645690664E-2</v>
      </c>
      <c r="F54" s="202">
        <f t="shared" si="3"/>
        <v>4.8529776010398547E-2</v>
      </c>
      <c r="G54" s="202">
        <f t="shared" si="3"/>
        <v>4.8570833986423659E-2</v>
      </c>
      <c r="H54" s="202">
        <f t="shared" si="3"/>
        <v>4.9102203999878538E-2</v>
      </c>
      <c r="I54" s="202">
        <f t="shared" si="3"/>
        <v>4.8364297501615527E-2</v>
      </c>
      <c r="J54" s="202">
        <f t="shared" si="3"/>
        <v>4.7601938550991964E-2</v>
      </c>
      <c r="K54" s="202">
        <f t="shared" si="3"/>
        <v>4.747337275766713E-2</v>
      </c>
      <c r="L54" s="202">
        <f t="shared" si="3"/>
        <v>4.8025560618389494E-2</v>
      </c>
      <c r="M54" s="202">
        <f t="shared" si="3"/>
        <v>4.8220737291096286E-2</v>
      </c>
      <c r="N54" s="202">
        <f t="shared" si="3"/>
        <v>4.7448258722228347E-2</v>
      </c>
      <c r="O54" s="202">
        <f t="shared" si="3"/>
        <v>4.7764797344489483E-2</v>
      </c>
      <c r="P54" s="202">
        <f t="shared" si="3"/>
        <v>4.751208239447624E-2</v>
      </c>
      <c r="Q54" s="202">
        <f t="shared" si="3"/>
        <v>4.7444439557338285E-2</v>
      </c>
    </row>
    <row r="55" spans="1:17" x14ac:dyDescent="0.25">
      <c r="A55" s="76" t="s">
        <v>80</v>
      </c>
      <c r="B55" s="202">
        <f t="shared" ref="B55:Q55" si="4">IF(B$9=0,0,B$9/B$5)</f>
        <v>0.10689940976601403</v>
      </c>
      <c r="C55" s="202">
        <f t="shared" si="4"/>
        <v>0.10669315164733723</v>
      </c>
      <c r="D55" s="202">
        <f t="shared" si="4"/>
        <v>0.10638739902936876</v>
      </c>
      <c r="E55" s="202">
        <f t="shared" si="4"/>
        <v>0.10802647601801779</v>
      </c>
      <c r="F55" s="202">
        <f t="shared" si="4"/>
        <v>0.10574270279264615</v>
      </c>
      <c r="G55" s="202">
        <f t="shared" si="4"/>
        <v>0.10583216500972212</v>
      </c>
      <c r="H55" s="202">
        <f t="shared" si="4"/>
        <v>0.10698997998487564</v>
      </c>
      <c r="I55" s="202">
        <f t="shared" si="4"/>
        <v>0.10538213766724637</v>
      </c>
      <c r="J55" s="202">
        <f t="shared" si="4"/>
        <v>0.10372101530971009</v>
      </c>
      <c r="K55" s="202">
        <f t="shared" si="4"/>
        <v>0.10344088019287095</v>
      </c>
      <c r="L55" s="202">
        <f t="shared" si="4"/>
        <v>0.10464405567898</v>
      </c>
      <c r="M55" s="202">
        <f t="shared" si="4"/>
        <v>0.10506933085209574</v>
      </c>
      <c r="N55" s="202">
        <f t="shared" si="4"/>
        <v>0.10338615861359235</v>
      </c>
      <c r="O55" s="202">
        <f t="shared" si="4"/>
        <v>0.10407587227410832</v>
      </c>
      <c r="P55" s="202">
        <f t="shared" si="4"/>
        <v>0.10352522555682729</v>
      </c>
      <c r="Q55" s="202">
        <f t="shared" si="4"/>
        <v>0.10337783694283498</v>
      </c>
    </row>
    <row r="56" spans="1:17" x14ac:dyDescent="0.25">
      <c r="A56" s="129" t="s">
        <v>79</v>
      </c>
      <c r="B56" s="201">
        <f t="shared" ref="B56:Q56" si="5">IF(B$10=0,0,B$10/B$5)</f>
        <v>3.7226565443576297E-2</v>
      </c>
      <c r="C56" s="201">
        <f t="shared" si="5"/>
        <v>3.7154738280358118E-2</v>
      </c>
      <c r="D56" s="201">
        <f t="shared" si="5"/>
        <v>3.7048263231831073E-2</v>
      </c>
      <c r="E56" s="201">
        <f t="shared" si="5"/>
        <v>3.7619054098857942E-2</v>
      </c>
      <c r="F56" s="201">
        <f t="shared" si="5"/>
        <v>3.6823754727059045E-2</v>
      </c>
      <c r="G56" s="201">
        <f t="shared" si="5"/>
        <v>3.6854908978387411E-2</v>
      </c>
      <c r="H56" s="201">
        <f t="shared" si="5"/>
        <v>3.7258105544565351E-2</v>
      </c>
      <c r="I56" s="201">
        <f t="shared" si="5"/>
        <v>3.6698191814534577E-2</v>
      </c>
      <c r="J56" s="201">
        <f t="shared" si="5"/>
        <v>3.6119723885778325E-2</v>
      </c>
      <c r="K56" s="201">
        <f t="shared" si="5"/>
        <v>3.6022169855471881E-2</v>
      </c>
      <c r="L56" s="201">
        <f t="shared" si="5"/>
        <v>3.6441162729911332E-2</v>
      </c>
      <c r="M56" s="201">
        <f t="shared" si="5"/>
        <v>3.6589260217990784E-2</v>
      </c>
      <c r="N56" s="201">
        <f t="shared" si="5"/>
        <v>3.6003113656222031E-2</v>
      </c>
      <c r="O56" s="201">
        <f t="shared" si="5"/>
        <v>3.6243298992855097E-2</v>
      </c>
      <c r="P56" s="201">
        <f t="shared" si="5"/>
        <v>3.6051542217939131E-2</v>
      </c>
      <c r="Q56" s="201">
        <f t="shared" si="5"/>
        <v>3.6000215724215433E-2</v>
      </c>
    </row>
    <row r="57" spans="1:17" x14ac:dyDescent="0.25">
      <c r="A57" s="127" t="s">
        <v>314</v>
      </c>
      <c r="B57" s="200">
        <f t="shared" ref="B57:Q57" si="6">IF(B$15=0,0,B$15/B$5)</f>
        <v>0.58410032765232311</v>
      </c>
      <c r="C57" s="200">
        <f t="shared" si="6"/>
        <v>0.58198438737488856</v>
      </c>
      <c r="D57" s="200">
        <f t="shared" si="6"/>
        <v>0.58016529289718544</v>
      </c>
      <c r="E57" s="200">
        <f t="shared" si="6"/>
        <v>0.58934467483130548</v>
      </c>
      <c r="F57" s="200">
        <f t="shared" si="6"/>
        <v>0.5766901320081752</v>
      </c>
      <c r="G57" s="200">
        <f t="shared" si="6"/>
        <v>0.57723151083307389</v>
      </c>
      <c r="H57" s="200">
        <f t="shared" si="6"/>
        <v>0.58325734143593166</v>
      </c>
      <c r="I57" s="200">
        <f t="shared" si="6"/>
        <v>0.57457531522750405</v>
      </c>
      <c r="J57" s="200">
        <f t="shared" si="6"/>
        <v>0.57216210430433845</v>
      </c>
      <c r="K57" s="200">
        <f t="shared" si="6"/>
        <v>0.57144568385500671</v>
      </c>
      <c r="L57" s="200">
        <f t="shared" si="6"/>
        <v>0.57336852083031731</v>
      </c>
      <c r="M57" s="200">
        <f t="shared" si="6"/>
        <v>0.57502255316739947</v>
      </c>
      <c r="N57" s="200">
        <f t="shared" si="6"/>
        <v>0.58074324268365274</v>
      </c>
      <c r="O57" s="200">
        <f t="shared" si="6"/>
        <v>0.58773490908062342</v>
      </c>
      <c r="P57" s="200">
        <f t="shared" si="6"/>
        <v>0.60240034748234883</v>
      </c>
      <c r="Q57" s="200">
        <f t="shared" si="6"/>
        <v>0.62324722704270796</v>
      </c>
    </row>
    <row r="58" spans="1:17" x14ac:dyDescent="0.25">
      <c r="A58" s="127" t="s">
        <v>313</v>
      </c>
      <c r="B58" s="200">
        <f t="shared" ref="B58:Q58" si="7">IF(B$26=0,0,B$26/B$5)</f>
        <v>2.3842133242334577E-2</v>
      </c>
      <c r="C58" s="200">
        <f t="shared" si="7"/>
        <v>2.5531245672721751E-2</v>
      </c>
      <c r="D58" s="200">
        <f t="shared" si="7"/>
        <v>2.9501391407410576E-2</v>
      </c>
      <c r="E58" s="200">
        <f t="shared" si="7"/>
        <v>7.4514910247928555E-3</v>
      </c>
      <c r="F58" s="200">
        <f t="shared" si="7"/>
        <v>2.7633605062907747E-2</v>
      </c>
      <c r="G58" s="200">
        <f t="shared" si="7"/>
        <v>2.507557144550528E-2</v>
      </c>
      <c r="H58" s="200">
        <f t="shared" si="7"/>
        <v>1.5878324121322219E-2</v>
      </c>
      <c r="I58" s="200">
        <f t="shared" si="7"/>
        <v>3.3454098105734277E-2</v>
      </c>
      <c r="J58" s="200">
        <f t="shared" si="7"/>
        <v>3.8363530493697146E-2</v>
      </c>
      <c r="K58" s="200">
        <f t="shared" si="7"/>
        <v>4.1051980537026203E-2</v>
      </c>
      <c r="L58" s="200">
        <f t="shared" si="7"/>
        <v>3.234007015614293E-2</v>
      </c>
      <c r="M58" s="200">
        <f t="shared" si="7"/>
        <v>3.1015652889448467E-2</v>
      </c>
      <c r="N58" s="200">
        <f t="shared" si="7"/>
        <v>3.2136311513060865E-2</v>
      </c>
      <c r="O58" s="200">
        <f t="shared" si="7"/>
        <v>2.711169256111888E-2</v>
      </c>
      <c r="P58" s="200">
        <f t="shared" si="7"/>
        <v>3.1113709197372268E-2</v>
      </c>
      <c r="Q58" s="200">
        <f t="shared" si="7"/>
        <v>2.8576703357057219E-2</v>
      </c>
    </row>
    <row r="59" spans="1:17" x14ac:dyDescent="0.25">
      <c r="A59" s="127" t="s">
        <v>312</v>
      </c>
      <c r="B59" s="200">
        <f t="shared" ref="B59:Q59" si="8">IF(B$27=0,0,B$27/B$5)</f>
        <v>0.14991527627551848</v>
      </c>
      <c r="C59" s="200">
        <f t="shared" si="8"/>
        <v>0.14848148243670251</v>
      </c>
      <c r="D59" s="200">
        <f t="shared" si="8"/>
        <v>0.14160517958198088</v>
      </c>
      <c r="E59" s="200">
        <f t="shared" si="8"/>
        <v>0.180835490557122</v>
      </c>
      <c r="F59" s="200">
        <f t="shared" si="8"/>
        <v>0.15072136539570946</v>
      </c>
      <c r="G59" s="200">
        <f t="shared" si="8"/>
        <v>0.15599399564524721</v>
      </c>
      <c r="H59" s="200">
        <f t="shared" si="8"/>
        <v>0.16922824275694073</v>
      </c>
      <c r="I59" s="200">
        <f t="shared" si="8"/>
        <v>0.13991577356704293</v>
      </c>
      <c r="J59" s="200">
        <f t="shared" si="8"/>
        <v>0.13409870494565579</v>
      </c>
      <c r="K59" s="200">
        <f t="shared" si="8"/>
        <v>0.12907058129323254</v>
      </c>
      <c r="L59" s="200">
        <f t="shared" si="8"/>
        <v>0.14518218319681434</v>
      </c>
      <c r="M59" s="200">
        <f t="shared" si="8"/>
        <v>0.14579334568242108</v>
      </c>
      <c r="N59" s="200">
        <f t="shared" si="8"/>
        <v>0.14075750742455043</v>
      </c>
      <c r="O59" s="200">
        <f t="shared" si="8"/>
        <v>0.1441755532082343</v>
      </c>
      <c r="P59" s="200">
        <f t="shared" si="8"/>
        <v>0.12122153093996015</v>
      </c>
      <c r="Q59" s="200">
        <f t="shared" si="8"/>
        <v>0.10660505172673521</v>
      </c>
    </row>
    <row r="60" spans="1:17" x14ac:dyDescent="0.25">
      <c r="A60" s="142" t="s">
        <v>318</v>
      </c>
      <c r="B60" s="199">
        <f t="shared" ref="B60:Q60" si="9">IF(B$28=0,0,B$28/B$5)</f>
        <v>0.11723450191756733</v>
      </c>
      <c r="C60" s="199">
        <f t="shared" si="9"/>
        <v>0.11577371795837588</v>
      </c>
      <c r="D60" s="199">
        <f t="shared" si="9"/>
        <v>0.1086680350752991</v>
      </c>
      <c r="E60" s="199">
        <f t="shared" si="9"/>
        <v>0.14922090227754076</v>
      </c>
      <c r="F60" s="199">
        <f t="shared" si="9"/>
        <v>0.11811997963490439</v>
      </c>
      <c r="G60" s="199">
        <f t="shared" si="9"/>
        <v>0.12357358324452515</v>
      </c>
      <c r="H60" s="199">
        <f t="shared" si="9"/>
        <v>0.13724390134946504</v>
      </c>
      <c r="I60" s="199">
        <f t="shared" si="9"/>
        <v>0.10694905691147116</v>
      </c>
      <c r="J60" s="199">
        <f t="shared" si="9"/>
        <v>0.10085695399766195</v>
      </c>
      <c r="K60" s="199">
        <f t="shared" si="9"/>
        <v>9.5646387006376926E-2</v>
      </c>
      <c r="L60" s="199">
        <f t="shared" si="9"/>
        <v>0.11237017175430654</v>
      </c>
      <c r="M60" s="199">
        <f t="shared" si="9"/>
        <v>0.11300276296325543</v>
      </c>
      <c r="N60" s="199">
        <f t="shared" si="9"/>
        <v>0.10757420797902077</v>
      </c>
      <c r="O60" s="199">
        <f t="shared" si="9"/>
        <v>0.11121513332246383</v>
      </c>
      <c r="P60" s="199">
        <f t="shared" si="9"/>
        <v>8.8047310834970874E-2</v>
      </c>
      <c r="Q60" s="199">
        <f t="shared" si="9"/>
        <v>7.3719979941456695E-2</v>
      </c>
    </row>
    <row r="61" spans="1:17" x14ac:dyDescent="0.25">
      <c r="A61" s="142" t="s">
        <v>317</v>
      </c>
      <c r="B61" s="199">
        <f t="shared" ref="B61:Q61" si="10">IF(B$34=0,0,B$34/B$5)</f>
        <v>3.0728556108368606E-2</v>
      </c>
      <c r="C61" s="199">
        <f t="shared" si="10"/>
        <v>3.0617239975747283E-2</v>
      </c>
      <c r="D61" s="199">
        <f t="shared" si="10"/>
        <v>3.0521540411685758E-2</v>
      </c>
      <c r="E61" s="199">
        <f t="shared" si="10"/>
        <v>3.1004452574971933E-2</v>
      </c>
      <c r="F61" s="199">
        <f t="shared" si="10"/>
        <v>3.0338717921596137E-2</v>
      </c>
      <c r="G61" s="199">
        <f t="shared" si="10"/>
        <v>3.0367198969815448E-2</v>
      </c>
      <c r="H61" s="199">
        <f t="shared" si="10"/>
        <v>3.0684207992090214E-2</v>
      </c>
      <c r="I61" s="199">
        <f t="shared" si="10"/>
        <v>3.0227460894288918E-2</v>
      </c>
      <c r="J61" s="199">
        <f t="shared" si="10"/>
        <v>3.0100505842659563E-2</v>
      </c>
      <c r="K61" s="199">
        <f t="shared" si="10"/>
        <v>3.0062816142907192E-2</v>
      </c>
      <c r="L61" s="199">
        <f t="shared" si="10"/>
        <v>3.0163973428883339E-2</v>
      </c>
      <c r="M61" s="199">
        <f t="shared" si="10"/>
        <v>3.0250989345616965E-2</v>
      </c>
      <c r="N61" s="199">
        <f t="shared" si="10"/>
        <v>3.0551945397953542E-2</v>
      </c>
      <c r="O61" s="199">
        <f t="shared" si="10"/>
        <v>3.074048677588806E-2</v>
      </c>
      <c r="P61" s="199">
        <f t="shared" si="10"/>
        <v>3.0626597780680585E-2</v>
      </c>
      <c r="Q61" s="199">
        <f t="shared" si="10"/>
        <v>3.0545182093382351E-2</v>
      </c>
    </row>
    <row r="62" spans="1:17" x14ac:dyDescent="0.25">
      <c r="A62" s="142" t="s">
        <v>316</v>
      </c>
      <c r="B62" s="199">
        <f t="shared" ref="B62:Q62" si="11">IF(B$45=0,0,B$45/B$5)</f>
        <v>1.9522182495825288E-3</v>
      </c>
      <c r="C62" s="199">
        <f t="shared" si="11"/>
        <v>2.0905245025793621E-3</v>
      </c>
      <c r="D62" s="199">
        <f t="shared" si="11"/>
        <v>2.4156040949960189E-3</v>
      </c>
      <c r="E62" s="199">
        <f t="shared" si="11"/>
        <v>6.1013570460931711E-4</v>
      </c>
      <c r="F62" s="199">
        <f t="shared" si="11"/>
        <v>2.2626678392089331E-3</v>
      </c>
      <c r="G62" s="199">
        <f t="shared" si="11"/>
        <v>2.0532134309065942E-3</v>
      </c>
      <c r="H62" s="199">
        <f t="shared" si="11"/>
        <v>1.3001334153854612E-3</v>
      </c>
      <c r="I62" s="199">
        <f t="shared" si="11"/>
        <v>2.7392557612828669E-3</v>
      </c>
      <c r="J62" s="199">
        <f t="shared" si="11"/>
        <v>3.1412451053342877E-3</v>
      </c>
      <c r="K62" s="199">
        <f t="shared" si="11"/>
        <v>3.3613781439484122E-3</v>
      </c>
      <c r="L62" s="199">
        <f t="shared" si="11"/>
        <v>2.6480380136244667E-3</v>
      </c>
      <c r="M62" s="199">
        <f t="shared" si="11"/>
        <v>2.5395933735487134E-3</v>
      </c>
      <c r="N62" s="199">
        <f t="shared" si="11"/>
        <v>2.6313540475761321E-3</v>
      </c>
      <c r="O62" s="199">
        <f t="shared" si="11"/>
        <v>2.2199331098824342E-3</v>
      </c>
      <c r="P62" s="199">
        <f t="shared" si="11"/>
        <v>2.5476223243086908E-3</v>
      </c>
      <c r="Q62" s="199">
        <f t="shared" si="11"/>
        <v>2.3398896918961588E-3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3.1986542069967691E-2</v>
      </c>
      <c r="C64" s="276">
        <f t="shared" si="13"/>
        <v>3.4252650780389207E-2</v>
      </c>
      <c r="D64" s="276">
        <f t="shared" si="13"/>
        <v>3.9578987659550612E-2</v>
      </c>
      <c r="E64" s="276">
        <f t="shared" si="13"/>
        <v>9.9969003916691793E-3</v>
      </c>
      <c r="F64" s="276">
        <f t="shared" si="13"/>
        <v>3.7073170504730406E-2</v>
      </c>
      <c r="G64" s="276">
        <f t="shared" si="13"/>
        <v>3.3641319458191099E-2</v>
      </c>
      <c r="H64" s="276">
        <f t="shared" si="13"/>
        <v>2.1302317093230199E-2</v>
      </c>
      <c r="I64" s="276">
        <f t="shared" si="13"/>
        <v>4.4881928374254629E-2</v>
      </c>
      <c r="J64" s="276">
        <f t="shared" si="13"/>
        <v>5.1468409710513599E-2</v>
      </c>
      <c r="K64" s="276">
        <f t="shared" si="13"/>
        <v>5.5075227084609074E-2</v>
      </c>
      <c r="L64" s="276">
        <f t="shared" si="13"/>
        <v>4.3387351462258722E-2</v>
      </c>
      <c r="M64" s="276">
        <f t="shared" si="13"/>
        <v>4.1610516806201508E-2</v>
      </c>
      <c r="N64" s="276">
        <f t="shared" si="13"/>
        <v>4.3113989412696341E-2</v>
      </c>
      <c r="O64" s="276">
        <f t="shared" si="13"/>
        <v>3.6372974090859649E-2</v>
      </c>
      <c r="P64" s="276">
        <f t="shared" si="13"/>
        <v>4.174206888615805E-2</v>
      </c>
      <c r="Q64" s="276">
        <f t="shared" si="13"/>
        <v>3.8338428649012685E-2</v>
      </c>
    </row>
    <row r="66" spans="1:17" ht="12.75" x14ac:dyDescent="0.25">
      <c r="A66" s="98" t="s">
        <v>128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53">
        <f>IF(B$5=0,0,B$5/WWP_fec!B$5)</f>
        <v>0.33341442031133423</v>
      </c>
      <c r="C68" s="253">
        <f>IF(C$5=0,0,C$5/WWP_fec!C$5)</f>
        <v>0.33939041799248704</v>
      </c>
      <c r="D68" s="253">
        <f>IF(D$5=0,0,D$5/WWP_fec!D$5)</f>
        <v>0.34036581084691681</v>
      </c>
      <c r="E68" s="253">
        <f>IF(E$5=0,0,E$5/WWP_fec!E$5)</f>
        <v>0.335201467911311</v>
      </c>
      <c r="F68" s="253">
        <f>IF(F$5=0,0,F$5/WWP_fec!F$5)</f>
        <v>0.34399846034286075</v>
      </c>
      <c r="G68" s="253">
        <f>IF(G$5=0,0,G$5/WWP_fec!G$5)</f>
        <v>0.34370767100740524</v>
      </c>
      <c r="H68" s="253">
        <f>IF(H$5=0,0,H$5/WWP_fec!H$5)</f>
        <v>0.34244062435236677</v>
      </c>
      <c r="I68" s="253">
        <f>IF(I$5=0,0,I$5/WWP_fec!I$5)</f>
        <v>0.35290479161768595</v>
      </c>
      <c r="J68" s="253">
        <f>IF(J$5=0,0,J$5/WWP_fec!J$5)</f>
        <v>0.35855666494043914</v>
      </c>
      <c r="K68" s="253">
        <f>IF(K$5=0,0,K$5/WWP_fec!K$5)</f>
        <v>0.35952769605540319</v>
      </c>
      <c r="L68" s="253">
        <f>IF(L$5=0,0,L$5/WWP_fec!L$5)</f>
        <v>0.35951208394629081</v>
      </c>
      <c r="M68" s="253">
        <f>IF(M$5=0,0,M$5/WWP_fec!M$5)</f>
        <v>0.3620868677643061</v>
      </c>
      <c r="N68" s="253">
        <f>IF(N$5=0,0,N$5/WWP_fec!N$5)</f>
        <v>0.36798180159220256</v>
      </c>
      <c r="O68" s="253">
        <f>IF(O$5=0,0,O$5/WWP_fec!O$5)</f>
        <v>0.3753084639401435</v>
      </c>
      <c r="P68" s="253">
        <f>IF(P$5=0,0,P$5/WWP_fec!P$5)</f>
        <v>0.37730471531293547</v>
      </c>
      <c r="Q68" s="253">
        <f>IF(Q$5=0,0,Q$5/WWP_fec!Q$5)</f>
        <v>0.38319194062902295</v>
      </c>
    </row>
    <row r="69" spans="1:17" x14ac:dyDescent="0.25">
      <c r="A69" s="132" t="s">
        <v>83</v>
      </c>
      <c r="B69" s="282">
        <f>IF(B$6=0,0,B$6/WWP_fec!B$6)</f>
        <v>0.42344370101467932</v>
      </c>
      <c r="C69" s="282">
        <f>IF(C$6=0,0,C$6/WWP_fec!C$6)</f>
        <v>0.43020168893363309</v>
      </c>
      <c r="D69" s="282">
        <f>IF(D$6=0,0,D$6/WWP_fec!D$6)</f>
        <v>0.43020168893363314</v>
      </c>
      <c r="E69" s="282">
        <f>IF(E$6=0,0,E$6/WWP_fec!E$6)</f>
        <v>0.43020168893363309</v>
      </c>
      <c r="F69" s="282">
        <f>IF(F$6=0,0,F$6/WWP_fec!F$6)</f>
        <v>0.43215833719879476</v>
      </c>
      <c r="G69" s="282">
        <f>IF(G$6=0,0,G$6/WWP_fec!G$6)</f>
        <v>0.43215833719879471</v>
      </c>
      <c r="H69" s="282">
        <f>IF(H$6=0,0,H$6/WWP_fec!H$6)</f>
        <v>0.43527565399697737</v>
      </c>
      <c r="I69" s="282">
        <f>IF(I$6=0,0,I$6/WWP_fec!I$6)</f>
        <v>0.44183544124053348</v>
      </c>
      <c r="J69" s="282">
        <f>IF(J$6=0,0,J$6/WWP_fec!J$6)</f>
        <v>0.44183544124053342</v>
      </c>
      <c r="K69" s="282">
        <f>IF(K$6=0,0,K$6/WWP_fec!K$6)</f>
        <v>0.44183544124053348</v>
      </c>
      <c r="L69" s="282">
        <f>IF(L$6=0,0,L$6/WWP_fec!L$6)</f>
        <v>0.44695525311075462</v>
      </c>
      <c r="M69" s="282">
        <f>IF(M$6=0,0,M$6/WWP_fec!M$6)</f>
        <v>0.45198573738470793</v>
      </c>
      <c r="N69" s="282">
        <f>IF(N$6=0,0,N$6/WWP_fec!N$6)</f>
        <v>0.45198573738470793</v>
      </c>
      <c r="O69" s="282">
        <f>IF(O$6=0,0,O$6/WWP_fec!O$6)</f>
        <v>0.46406029140282745</v>
      </c>
      <c r="P69" s="282">
        <f>IF(P$6=0,0,P$6/WWP_fec!P$6)</f>
        <v>0.46406029140282745</v>
      </c>
      <c r="Q69" s="282">
        <f>IF(Q$6=0,0,Q$6/WWP_fec!Q$6)</f>
        <v>0.47063020575099912</v>
      </c>
    </row>
    <row r="70" spans="1:17" x14ac:dyDescent="0.25">
      <c r="A70" s="76" t="s">
        <v>82</v>
      </c>
      <c r="B70" s="281">
        <f>IF(B$7=0,0,B$7/WWP_fec!B$7)</f>
        <v>0.10579889747562998</v>
      </c>
      <c r="C70" s="281">
        <f>IF(C$7=0,0,C$7/WWP_fec!C$7)</f>
        <v>0.10748740451745312</v>
      </c>
      <c r="D70" s="281">
        <f>IF(D$7=0,0,D$7/WWP_fec!D$7)</f>
        <v>0.10748740451745313</v>
      </c>
      <c r="E70" s="281">
        <f>IF(E$7=0,0,E$7/WWP_fec!E$7)</f>
        <v>0.10748740451745313</v>
      </c>
      <c r="F70" s="281">
        <f>IF(F$7=0,0,F$7/WWP_fec!F$7)</f>
        <v>0.10797627996584368</v>
      </c>
      <c r="G70" s="281">
        <f>IF(G$7=0,0,G$7/WWP_fec!G$7)</f>
        <v>0.10797627996584368</v>
      </c>
      <c r="H70" s="281">
        <f>IF(H$7=0,0,H$7/WWP_fec!H$7)</f>
        <v>0.10875515252798046</v>
      </c>
      <c r="I70" s="281">
        <f>IF(I$7=0,0,I$7/WWP_fec!I$7)</f>
        <v>0.11039413843420576</v>
      </c>
      <c r="J70" s="281">
        <f>IF(J$7=0,0,J$7/WWP_fec!J$7)</f>
        <v>0.11039413843420577</v>
      </c>
      <c r="K70" s="281">
        <f>IF(K$7=0,0,K$7/WWP_fec!K$7)</f>
        <v>0.11039413843420576</v>
      </c>
      <c r="L70" s="281">
        <f>IF(L$7=0,0,L$7/WWP_fec!L$7)</f>
        <v>0.1116733414306231</v>
      </c>
      <c r="M70" s="281">
        <f>IF(M$7=0,0,M$7/WWP_fec!M$7)</f>
        <v>0.11293022561304791</v>
      </c>
      <c r="N70" s="281">
        <f>IF(N$7=0,0,N$7/WWP_fec!N$7)</f>
        <v>0.1129302256130479</v>
      </c>
      <c r="O70" s="281">
        <f>IF(O$7=0,0,O$7/WWP_fec!O$7)</f>
        <v>0.11594709538715443</v>
      </c>
      <c r="P70" s="281">
        <f>IF(P$7=0,0,P$7/WWP_fec!P$7)</f>
        <v>0.11594709538715441</v>
      </c>
      <c r="Q70" s="281">
        <f>IF(Q$7=0,0,Q$7/WWP_fec!Q$7)</f>
        <v>0.11758861158607357</v>
      </c>
    </row>
    <row r="71" spans="1:17" x14ac:dyDescent="0.25">
      <c r="A71" s="76" t="s">
        <v>81</v>
      </c>
      <c r="B71" s="281">
        <f>IF(B$8=0,0,B$8/WWP_fec!B$8)</f>
        <v>0.57749689474727162</v>
      </c>
      <c r="C71" s="281">
        <f>IF(C$8=0,0,C$8/WWP_fec!C$8)</f>
        <v>0.58671350849919079</v>
      </c>
      <c r="D71" s="281">
        <f>IF(D$8=0,0,D$8/WWP_fec!D$8)</f>
        <v>0.58671350849919079</v>
      </c>
      <c r="E71" s="281">
        <f>IF(E$8=0,0,E$8/WWP_fec!E$8)</f>
        <v>0.58671350849919079</v>
      </c>
      <c r="F71" s="281">
        <f>IF(F$8=0,0,F$8/WWP_fec!F$8)</f>
        <v>0.58938200562061638</v>
      </c>
      <c r="G71" s="281">
        <f>IF(G$8=0,0,G$8/WWP_fec!G$8)</f>
        <v>0.58938200562061649</v>
      </c>
      <c r="H71" s="281">
        <f>IF(H$8=0,0,H$8/WWP_fec!H$8)</f>
        <v>0.59363343448017936</v>
      </c>
      <c r="I71" s="281">
        <f>IF(I$8=0,0,I$8/WWP_fec!I$8)</f>
        <v>0.60257974010304904</v>
      </c>
      <c r="J71" s="281">
        <f>IF(J$8=0,0,J$8/WWP_fec!J$8)</f>
        <v>0.60257974010304904</v>
      </c>
      <c r="K71" s="281">
        <f>IF(K$8=0,0,K$8/WWP_fec!K$8)</f>
        <v>0.60257974010304916</v>
      </c>
      <c r="L71" s="281">
        <f>IF(L$8=0,0,L$8/WWP_fec!L$8)</f>
        <v>0.60956219243297627</v>
      </c>
      <c r="M71" s="281">
        <f>IF(M$8=0,0,M$8/WWP_fec!M$8)</f>
        <v>0.61642281886412098</v>
      </c>
      <c r="N71" s="281">
        <f>IF(N$8=0,0,N$8/WWP_fec!N$8)</f>
        <v>0.61642281886412098</v>
      </c>
      <c r="O71" s="281">
        <f>IF(O$8=0,0,O$8/WWP_fec!O$8)</f>
        <v>0.63289022039639808</v>
      </c>
      <c r="P71" s="281">
        <f>IF(P$8=0,0,P$8/WWP_fec!P$8)</f>
        <v>0.63289022039639808</v>
      </c>
      <c r="Q71" s="281">
        <f>IF(Q$8=0,0,Q$8/WWP_fec!Q$8)</f>
        <v>0.64185033746918263</v>
      </c>
    </row>
    <row r="72" spans="1:17" x14ac:dyDescent="0.25">
      <c r="A72" s="76" t="s">
        <v>80</v>
      </c>
      <c r="B72" s="281">
        <f>IF(B$9=0,0,B$9/WWP_fec!B$9)</f>
        <v>0.41061032134980063</v>
      </c>
      <c r="C72" s="281">
        <f>IF(C$9=0,0,C$9/WWP_fec!C$9)</f>
        <v>0.41716349378908901</v>
      </c>
      <c r="D72" s="281">
        <f>IF(D$9=0,0,D$9/WWP_fec!D$9)</f>
        <v>0.41716349378908912</v>
      </c>
      <c r="E72" s="281">
        <f>IF(E$9=0,0,E$9/WWP_fec!E$9)</f>
        <v>0.41716349378908901</v>
      </c>
      <c r="F72" s="281">
        <f>IF(F$9=0,0,F$9/WWP_fec!F$9)</f>
        <v>0.41906084158526913</v>
      </c>
      <c r="G72" s="281">
        <f>IF(G$9=0,0,G$9/WWP_fec!G$9)</f>
        <v>0.41906084158526918</v>
      </c>
      <c r="H72" s="281">
        <f>IF(H$9=0,0,H$9/WWP_fec!H$9)</f>
        <v>0.42208368133748103</v>
      </c>
      <c r="I72" s="281">
        <f>IF(I$9=0,0,I$9/WWP_fec!I$9)</f>
        <v>0.42844466000266962</v>
      </c>
      <c r="J72" s="281">
        <f>IF(J$9=0,0,J$9/WWP_fec!J$9)</f>
        <v>0.42844466000266962</v>
      </c>
      <c r="K72" s="281">
        <f>IF(K$9=0,0,K$9/WWP_fec!K$9)</f>
        <v>0.42844466000266962</v>
      </c>
      <c r="L72" s="281">
        <f>IF(L$9=0,0,L$9/WWP_fec!L$9)</f>
        <v>0.43340930487102997</v>
      </c>
      <c r="M72" s="281">
        <f>IF(M$9=0,0,M$9/WWP_fec!M$9)</f>
        <v>0.43828732940964854</v>
      </c>
      <c r="N72" s="281">
        <f>IF(N$9=0,0,N$9/WWP_fec!N$9)</f>
        <v>0.4382873294096486</v>
      </c>
      <c r="O72" s="281">
        <f>IF(O$9=0,0,O$9/WWP_fec!O$9)</f>
        <v>0.44999593788264064</v>
      </c>
      <c r="P72" s="281">
        <f>IF(P$9=0,0,P$9/WWP_fec!P$9)</f>
        <v>0.44999593788264053</v>
      </c>
      <c r="Q72" s="281">
        <f>IF(Q$9=0,0,Q$9/WWP_fec!Q$9)</f>
        <v>0.45636673672857714</v>
      </c>
    </row>
    <row r="73" spans="1:17" x14ac:dyDescent="0.25">
      <c r="A73" s="129" t="s">
        <v>79</v>
      </c>
      <c r="B73" s="280">
        <f>IF(B$10=0,0,B$10/WWP_fec!B$10)</f>
        <v>0.64686229130839834</v>
      </c>
      <c r="C73" s="280">
        <f>IF(C$10=0,0,C$10/WWP_fec!C$10)</f>
        <v>0.65718594835988775</v>
      </c>
      <c r="D73" s="280">
        <f>IF(D$10=0,0,D$10/WWP_fec!D$10)</f>
        <v>0.65718594835988753</v>
      </c>
      <c r="E73" s="280">
        <f>IF(E$10=0,0,E$10/WWP_fec!E$10)</f>
        <v>0.65718594835988764</v>
      </c>
      <c r="F73" s="280">
        <f>IF(F$10=0,0,F$10/WWP_fec!F$10)</f>
        <v>0.66017496904210393</v>
      </c>
      <c r="G73" s="280">
        <f>IF(G$10=0,0,G$10/WWP_fec!G$10)</f>
        <v>0.66017496904210382</v>
      </c>
      <c r="H73" s="280">
        <f>IF(H$10=0,0,H$10/WWP_fec!H$10)</f>
        <v>0.66493705354583965</v>
      </c>
      <c r="I73" s="280">
        <f>IF(I$10=0,0,I$10/WWP_fec!I$10)</f>
        <v>0.67495793470830434</v>
      </c>
      <c r="J73" s="280">
        <f>IF(J$10=0,0,J$10/WWP_fec!J$10)</f>
        <v>0.67495793470830434</v>
      </c>
      <c r="K73" s="280">
        <f>IF(K$10=0,0,K$10/WWP_fec!K$10)</f>
        <v>0.67495793470830445</v>
      </c>
      <c r="L73" s="280">
        <f>IF(L$10=0,0,L$10/WWP_fec!L$10)</f>
        <v>0.68277907652598446</v>
      </c>
      <c r="M73" s="280">
        <f>IF(M$10=0,0,M$10/WWP_fec!M$10)</f>
        <v>0.6904637594626839</v>
      </c>
      <c r="N73" s="280">
        <f>IF(N$10=0,0,N$10/WWP_fec!N$10)</f>
        <v>0.6904637594626839</v>
      </c>
      <c r="O73" s="280">
        <f>IF(O$10=0,0,O$10/WWP_fec!O$10)</f>
        <v>0.70890912459616362</v>
      </c>
      <c r="P73" s="280">
        <f>IF(P$10=0,0,P$10/WWP_fec!P$10)</f>
        <v>0.70890912459616373</v>
      </c>
      <c r="Q73" s="280">
        <f>IF(Q$10=0,0,Q$10/WWP_fec!Q$10)</f>
        <v>0.71894547615547244</v>
      </c>
    </row>
    <row r="74" spans="1:17" x14ac:dyDescent="0.25">
      <c r="A74" s="127" t="s">
        <v>314</v>
      </c>
      <c r="B74" s="305">
        <f>IF(B$15=0,0,B$15/WWP_fec!B$15)</f>
        <v>0.32430771871004793</v>
      </c>
      <c r="C74" s="305">
        <f>IF(C$15=0,0,C$15/WWP_fec!C$15)</f>
        <v>0.32892460891369063</v>
      </c>
      <c r="D74" s="305">
        <f>IF(D$15=0,0,D$15/WWP_fec!D$15)</f>
        <v>0.32883885708620381</v>
      </c>
      <c r="E74" s="305">
        <f>IF(E$15=0,0,E$15/WWP_fec!E$15)</f>
        <v>0.32897336080314854</v>
      </c>
      <c r="F74" s="305">
        <f>IF(F$15=0,0,F$15/WWP_fec!F$15)</f>
        <v>0.33035773126727169</v>
      </c>
      <c r="G74" s="305">
        <f>IF(G$15=0,0,G$15/WWP_fec!G$15)</f>
        <v>0.33038834017641705</v>
      </c>
      <c r="H74" s="305">
        <f>IF(H$15=0,0,H$15/WWP_fec!H$15)</f>
        <v>0.33260666696952557</v>
      </c>
      <c r="I74" s="305">
        <f>IF(I$15=0,0,I$15/WWP_fec!I$15)</f>
        <v>0.33766805415820028</v>
      </c>
      <c r="J74" s="305">
        <f>IF(J$15=0,0,J$15/WWP_fec!J$15)</f>
        <v>0.34163499109655182</v>
      </c>
      <c r="K74" s="305">
        <f>IF(K$15=0,0,K$15/WWP_fec!K$15)</f>
        <v>0.34213126613592482</v>
      </c>
      <c r="L74" s="305">
        <f>IF(L$15=0,0,L$15/WWP_fec!L$15)</f>
        <v>0.34326758461779999</v>
      </c>
      <c r="M74" s="305">
        <f>IF(M$15=0,0,M$15/WWP_fec!M$15)</f>
        <v>0.34672336489433808</v>
      </c>
      <c r="N74" s="305">
        <f>IF(N$15=0,0,N$15/WWP_fec!N$15)</f>
        <v>0.35587375648374381</v>
      </c>
      <c r="O74" s="305">
        <f>IF(O$15=0,0,O$15/WWP_fec!O$15)</f>
        <v>0.36519922823433454</v>
      </c>
      <c r="P74" s="305">
        <f>IF(P$15=0,0,P$15/WWP_fec!P$15)</f>
        <v>0.36578150278090082</v>
      </c>
      <c r="Q74" s="305">
        <f>IF(Q$15=0,0,Q$15/WWP_fec!Q$15)</f>
        <v>0.37050138596695875</v>
      </c>
    </row>
    <row r="75" spans="1:17" x14ac:dyDescent="0.25">
      <c r="A75" s="127" t="s">
        <v>313</v>
      </c>
      <c r="B75" s="305">
        <f>IF(B$26=0,0,B$26/WWP_fec!B$26)</f>
        <v>0.39230813476359994</v>
      </c>
      <c r="C75" s="305">
        <f>IF(C$26=0,0,C$26/WWP_fec!C$26)</f>
        <v>0.39856921180616012</v>
      </c>
      <c r="D75" s="305">
        <f>IF(D$26=0,0,D$26/WWP_fec!D$26)</f>
        <v>0.39856921180616006</v>
      </c>
      <c r="E75" s="305">
        <f>IF(E$26=0,0,E$26/WWP_fec!E$26)</f>
        <v>0.39856921180616006</v>
      </c>
      <c r="F75" s="305">
        <f>IF(F$26=0,0,F$26/WWP_fec!F$26)</f>
        <v>0.40038198887535398</v>
      </c>
      <c r="G75" s="305">
        <f>IF(G$26=0,0,G$26/WWP_fec!G$26)</f>
        <v>0.40038198887535403</v>
      </c>
      <c r="H75" s="305">
        <f>IF(H$26=0,0,H$26/WWP_fec!H$26)</f>
        <v>0.40327009120308199</v>
      </c>
      <c r="I75" s="305">
        <f>IF(I$26=0,0,I$26/WWP_fec!I$26)</f>
        <v>0.40934754114931776</v>
      </c>
      <c r="J75" s="305">
        <f>IF(J$26=0,0,J$26/WWP_fec!J$26)</f>
        <v>0.40934754114931771</v>
      </c>
      <c r="K75" s="305">
        <f>IF(K$26=0,0,K$26/WWP_fec!K$26)</f>
        <v>0.40934754114931765</v>
      </c>
      <c r="L75" s="305">
        <f>IF(L$26=0,0,L$26/WWP_fec!L$26)</f>
        <v>0.41409089626437556</v>
      </c>
      <c r="M75" s="305">
        <f>IF(M$26=0,0,M$26/WWP_fec!M$26)</f>
        <v>0.41875149198877337</v>
      </c>
      <c r="N75" s="305">
        <f>IF(N$26=0,0,N$26/WWP_fec!N$26)</f>
        <v>0.41875149198877354</v>
      </c>
      <c r="O75" s="305">
        <f>IF(O$26=0,0,O$26/WWP_fec!O$26)</f>
        <v>0.42993821115261949</v>
      </c>
      <c r="P75" s="305">
        <f>IF(P$26=0,0,P$26/WWP_fec!P$26)</f>
        <v>0.42993821115261949</v>
      </c>
      <c r="Q75" s="305">
        <f>IF(Q$26=0,0,Q$26/WWP_fec!Q$26)</f>
        <v>0.43602504356342559</v>
      </c>
    </row>
    <row r="76" spans="1:17" x14ac:dyDescent="0.25">
      <c r="A76" s="127" t="s">
        <v>312</v>
      </c>
      <c r="B76" s="305">
        <f>IF(B$27=0,0,B$27/WWP_fec!B$27)</f>
        <v>0.25030735115464819</v>
      </c>
      <c r="C76" s="305">
        <f>IF(C$27=0,0,C$27/WWP_fec!C$27)</f>
        <v>0.25643609486460872</v>
      </c>
      <c r="D76" s="305">
        <f>IF(D$27=0,0,D$27/WWP_fec!D$27)</f>
        <v>0.25489191084571805</v>
      </c>
      <c r="E76" s="305">
        <f>IF(E$27=0,0,E$27/WWP_fec!E$27)</f>
        <v>0.26380039147672518</v>
      </c>
      <c r="F76" s="305">
        <f>IF(F$27=0,0,F$27/WWP_fec!F$27)</f>
        <v>0.26974606347890917</v>
      </c>
      <c r="G76" s="305">
        <f>IF(G$27=0,0,G$27/WWP_fec!G$27)</f>
        <v>0.27219950756996725</v>
      </c>
      <c r="H76" s="305">
        <f>IF(H$27=0,0,H$27/WWP_fec!H$27)</f>
        <v>0.27046099931944534</v>
      </c>
      <c r="I76" s="305">
        <f>IF(I$27=0,0,I$27/WWP_fec!I$27)</f>
        <v>0.27242876299602287</v>
      </c>
      <c r="J76" s="305">
        <f>IF(J$27=0,0,J$27/WWP_fec!J$27)</f>
        <v>0.28116676579562894</v>
      </c>
      <c r="K76" s="305">
        <f>IF(K$27=0,0,K$27/WWP_fec!K$27)</f>
        <v>0.27998918771864434</v>
      </c>
      <c r="L76" s="305">
        <f>IF(L$27=0,0,L$27/WWP_fec!L$27)</f>
        <v>0.28538993088286924</v>
      </c>
      <c r="M76" s="305">
        <f>IF(M$27=0,0,M$27/WWP_fec!M$27)</f>
        <v>0.28443471004462029</v>
      </c>
      <c r="N76" s="305">
        <f>IF(N$27=0,0,N$27/WWP_fec!N$27)</f>
        <v>0.28375300738169196</v>
      </c>
      <c r="O76" s="305">
        <f>IF(O$27=0,0,O$27/WWP_fec!O$27)</f>
        <v>0.28649501290436813</v>
      </c>
      <c r="P76" s="305">
        <f>IF(P$27=0,0,P$27/WWP_fec!P$27)</f>
        <v>0.27944061342159315</v>
      </c>
      <c r="Q76" s="305">
        <f>IF(Q$27=0,0,Q$27/WWP_fec!Q$27)</f>
        <v>0.28140006864873279</v>
      </c>
    </row>
    <row r="77" spans="1:17" x14ac:dyDescent="0.25">
      <c r="A77" s="72" t="s">
        <v>311</v>
      </c>
      <c r="B77" s="304">
        <f>IF(B$47=0,0,B$47/WWP_fec!B$47)</f>
        <v>0.45769282389086657</v>
      </c>
      <c r="C77" s="304">
        <f>IF(C$47=0,0,C$47/WWP_fec!C$47)</f>
        <v>0.46499741377385345</v>
      </c>
      <c r="D77" s="304">
        <f>IF(D$47=0,0,D$47/WWP_fec!D$47)</f>
        <v>0.46499741377385345</v>
      </c>
      <c r="E77" s="304">
        <f>IF(E$47=0,0,E$47/WWP_fec!E$47)</f>
        <v>0.4649974137738534</v>
      </c>
      <c r="F77" s="304">
        <f>IF(F$47=0,0,F$47/WWP_fec!F$47)</f>
        <v>0.46711232035457956</v>
      </c>
      <c r="G77" s="304">
        <f>IF(G$47=0,0,G$47/WWP_fec!G$47)</f>
        <v>0.46711232035457961</v>
      </c>
      <c r="H77" s="304">
        <f>IF(H$47=0,0,H$47/WWP_fec!H$47)</f>
        <v>0.47048177307026223</v>
      </c>
      <c r="I77" s="304">
        <f>IF(I$47=0,0,I$47/WWP_fec!I$47)</f>
        <v>0.47757213134087073</v>
      </c>
      <c r="J77" s="304">
        <f>IF(J$47=0,0,J$47/WWP_fec!J$47)</f>
        <v>0.47757213134087068</v>
      </c>
      <c r="K77" s="304">
        <f>IF(K$47=0,0,K$47/WWP_fec!K$47)</f>
        <v>0.47757213134087068</v>
      </c>
      <c r="L77" s="304">
        <f>IF(L$47=0,0,L$47/WWP_fec!L$47)</f>
        <v>0.48310604564177145</v>
      </c>
      <c r="M77" s="304">
        <f>IF(M$47=0,0,M$47/WWP_fec!M$47)</f>
        <v>0.48854340732023571</v>
      </c>
      <c r="N77" s="304">
        <f>IF(N$47=0,0,N$47/WWP_fec!N$47)</f>
        <v>0.48854340732023582</v>
      </c>
      <c r="O77" s="304">
        <f>IF(O$47=0,0,O$47/WWP_fec!O$47)</f>
        <v>0.50159457967805599</v>
      </c>
      <c r="P77" s="304">
        <f>IF(P$47=0,0,P$47/WWP_fec!P$47)</f>
        <v>0.50159457967805599</v>
      </c>
      <c r="Q77" s="304">
        <f>IF(Q$47=0,0,Q$47/WWP_fec!Q$47)</f>
        <v>0.5086958841573298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1158.7747869195191</v>
      </c>
      <c r="C5" s="96">
        <v>1110.5059329684361</v>
      </c>
      <c r="D5" s="96">
        <v>1100.9781878736601</v>
      </c>
      <c r="E5" s="96">
        <v>1244.246628333276</v>
      </c>
      <c r="F5" s="96">
        <v>1193.9389965938881</v>
      </c>
      <c r="G5" s="96">
        <v>1183.3498504526153</v>
      </c>
      <c r="H5" s="96">
        <v>1454.8289063635443</v>
      </c>
      <c r="I5" s="96">
        <v>921.10928245552805</v>
      </c>
      <c r="J5" s="96">
        <v>924.630473448864</v>
      </c>
      <c r="K5" s="96">
        <v>841.73582619068407</v>
      </c>
      <c r="L5" s="96">
        <v>692.26153965943547</v>
      </c>
      <c r="M5" s="96">
        <v>645.56028939030682</v>
      </c>
      <c r="N5" s="96">
        <v>390.73180475017779</v>
      </c>
      <c r="O5" s="96">
        <v>363.40194436285066</v>
      </c>
      <c r="P5" s="96">
        <v>304.52774250042438</v>
      </c>
      <c r="Q5" s="96">
        <v>282.05693353995309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15.274688059011991</v>
      </c>
      <c r="C10" s="158">
        <v>15.265089291032943</v>
      </c>
      <c r="D10" s="158">
        <v>16.562084285743214</v>
      </c>
      <c r="E10" s="158">
        <v>16.707227200898664</v>
      </c>
      <c r="F10" s="158">
        <v>17.603952544047672</v>
      </c>
      <c r="G10" s="158">
        <v>17.779086135418662</v>
      </c>
      <c r="H10" s="158">
        <v>17.288602837937173</v>
      </c>
      <c r="I10" s="158">
        <v>15.918032559307235</v>
      </c>
      <c r="J10" s="158">
        <v>17.979782532998144</v>
      </c>
      <c r="K10" s="158">
        <v>17.46250964939069</v>
      </c>
      <c r="L10" s="158">
        <v>19.365888552484758</v>
      </c>
      <c r="M10" s="158">
        <v>19.565210465977223</v>
      </c>
      <c r="N10" s="158">
        <v>19.65586041668768</v>
      </c>
      <c r="O10" s="158">
        <v>21.780621221875453</v>
      </c>
      <c r="P10" s="158">
        <v>20.705727445817772</v>
      </c>
      <c r="Q10" s="158">
        <v>22.214936619966807</v>
      </c>
    </row>
    <row r="11" spans="1:17" x14ac:dyDescent="0.25">
      <c r="A11" s="92" t="s">
        <v>125</v>
      </c>
      <c r="B11" s="91">
        <v>7.1523183897174629</v>
      </c>
      <c r="C11" s="91">
        <v>7.1478238007301167</v>
      </c>
      <c r="D11" s="91">
        <v>7.7551370968314206</v>
      </c>
      <c r="E11" s="91">
        <v>7.8230997509421236</v>
      </c>
      <c r="F11" s="91">
        <v>8.2429882054592909</v>
      </c>
      <c r="G11" s="91">
        <v>8.3249938871059896</v>
      </c>
      <c r="H11" s="91">
        <v>8.0953268264843263</v>
      </c>
      <c r="I11" s="91">
        <v>7.453562165211161</v>
      </c>
      <c r="J11" s="91">
        <v>8.4189692618967609</v>
      </c>
      <c r="K11" s="91">
        <v>8.1767580727952627</v>
      </c>
      <c r="L11" s="91">
        <v>9.0680084786042379</v>
      </c>
      <c r="M11" s="91">
        <v>9.1613402561068717</v>
      </c>
      <c r="N11" s="91">
        <v>9.2037867733115757</v>
      </c>
      <c r="O11" s="91">
        <v>10.198698467873434</v>
      </c>
      <c r="P11" s="91">
        <v>9.6953832779469007</v>
      </c>
      <c r="Q11" s="91">
        <v>10.530591431656092</v>
      </c>
    </row>
    <row r="12" spans="1:17" x14ac:dyDescent="0.25">
      <c r="A12" s="92" t="s">
        <v>26</v>
      </c>
      <c r="B12" s="91">
        <v>8.1223696692945282</v>
      </c>
      <c r="C12" s="91">
        <v>8.1172654903028256</v>
      </c>
      <c r="D12" s="91">
        <v>8.8069471889117938</v>
      </c>
      <c r="E12" s="91">
        <v>8.8841274499565408</v>
      </c>
      <c r="F12" s="91">
        <v>9.3609643385883832</v>
      </c>
      <c r="G12" s="91">
        <v>9.4540922483126728</v>
      </c>
      <c r="H12" s="91">
        <v>9.1932760114528467</v>
      </c>
      <c r="I12" s="91">
        <v>8.4644703940960735</v>
      </c>
      <c r="J12" s="91">
        <v>9.5608132711013827</v>
      </c>
      <c r="K12" s="91">
        <v>9.2857515765954286</v>
      </c>
      <c r="L12" s="91">
        <v>10.297880073880521</v>
      </c>
      <c r="M12" s="91">
        <v>10.403870209870353</v>
      </c>
      <c r="N12" s="91">
        <v>10.452073643376103</v>
      </c>
      <c r="O12" s="91">
        <v>11.581922754002019</v>
      </c>
      <c r="P12" s="91">
        <v>11.010344167870873</v>
      </c>
      <c r="Q12" s="91">
        <v>11.684345188310717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314</v>
      </c>
      <c r="B15" s="206">
        <v>788.19270903841482</v>
      </c>
      <c r="C15" s="206">
        <v>756.74942695852155</v>
      </c>
      <c r="D15" s="206">
        <v>736.25029451024363</v>
      </c>
      <c r="E15" s="206">
        <v>813.78236049648103</v>
      </c>
      <c r="F15" s="206">
        <v>846.40776550935186</v>
      </c>
      <c r="G15" s="206">
        <v>833.96154008405517</v>
      </c>
      <c r="H15" s="206">
        <v>1043.9204592272552</v>
      </c>
      <c r="I15" s="206">
        <v>628.58223833273973</v>
      </c>
      <c r="J15" s="206">
        <v>653.00669399330013</v>
      </c>
      <c r="K15" s="206">
        <v>587.74205986463767</v>
      </c>
      <c r="L15" s="206">
        <v>401.75674238345044</v>
      </c>
      <c r="M15" s="206">
        <v>334.3431113071054</v>
      </c>
      <c r="N15" s="206">
        <v>95.630240231929804</v>
      </c>
      <c r="O15" s="206">
        <v>3.8126042678894967</v>
      </c>
      <c r="P15" s="206">
        <v>2.0262675469809088</v>
      </c>
      <c r="Q15" s="206">
        <v>7.2118040067467399</v>
      </c>
    </row>
    <row r="16" spans="1:17" x14ac:dyDescent="0.25">
      <c r="A16" s="88" t="s">
        <v>33</v>
      </c>
      <c r="B16" s="87">
        <v>404.85384851145756</v>
      </c>
      <c r="C16" s="87">
        <v>402.4296341514908</v>
      </c>
      <c r="D16" s="87">
        <v>352.33639856437333</v>
      </c>
      <c r="E16" s="87">
        <v>385.33719068829737</v>
      </c>
      <c r="F16" s="87">
        <v>498.86649395272565</v>
      </c>
      <c r="G16" s="87">
        <v>459.2756818779169</v>
      </c>
      <c r="H16" s="87">
        <v>422.50791183519834</v>
      </c>
      <c r="I16" s="87">
        <v>444.7567469635963</v>
      </c>
      <c r="J16" s="87">
        <v>392.33979065969379</v>
      </c>
      <c r="K16" s="87">
        <v>305.43881854117649</v>
      </c>
      <c r="L16" s="87">
        <v>337.32853845427758</v>
      </c>
      <c r="M16" s="87">
        <v>282.62082428047489</v>
      </c>
      <c r="N16" s="87">
        <v>81.283587908885266</v>
      </c>
      <c r="O16" s="87">
        <v>2.0753781701895342</v>
      </c>
      <c r="P16" s="87">
        <v>1.0747505292207051</v>
      </c>
      <c r="Q16" s="87">
        <v>7.0475851294403631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2.9917584353905538E-14</v>
      </c>
      <c r="E19" s="87">
        <v>2.4276673556795421E-14</v>
      </c>
      <c r="F19" s="87">
        <v>0</v>
      </c>
      <c r="G19" s="87">
        <v>0</v>
      </c>
      <c r="H19" s="87">
        <v>0</v>
      </c>
      <c r="I19" s="87">
        <v>0</v>
      </c>
      <c r="J19" s="87">
        <v>4.2762132758714175</v>
      </c>
      <c r="K19" s="87">
        <v>8.0432051775575051</v>
      </c>
      <c r="L19" s="87">
        <v>0.59922260966539409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152.18530504864799</v>
      </c>
      <c r="C20" s="87">
        <v>130.89800591124467</v>
      </c>
      <c r="D20" s="87">
        <v>123.12941574547014</v>
      </c>
      <c r="E20" s="87">
        <v>117.07296677959738</v>
      </c>
      <c r="F20" s="87">
        <v>148.241867199371</v>
      </c>
      <c r="G20" s="87">
        <v>152.65363010051507</v>
      </c>
      <c r="H20" s="87">
        <v>121.78291115681522</v>
      </c>
      <c r="I20" s="87">
        <v>62.048107100970967</v>
      </c>
      <c r="J20" s="87">
        <v>51.553234846417439</v>
      </c>
      <c r="K20" s="87">
        <v>45.78180086491674</v>
      </c>
      <c r="L20" s="87">
        <v>54.397925501491713</v>
      </c>
      <c r="M20" s="87">
        <v>51.590046636237545</v>
      </c>
      <c r="N20" s="87">
        <v>14.346652323044539</v>
      </c>
      <c r="O20" s="87">
        <v>0.14963812495884635</v>
      </c>
      <c r="P20" s="87">
        <v>2.3482225789051698E-2</v>
      </c>
      <c r="Q20" s="87">
        <v>0.16421887730637727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1.0081846685312687E-13</v>
      </c>
      <c r="E22" s="87">
        <v>1.0508911591814544E-13</v>
      </c>
      <c r="F22" s="87">
        <v>0</v>
      </c>
      <c r="G22" s="87">
        <v>0</v>
      </c>
      <c r="H22" s="87">
        <v>0</v>
      </c>
      <c r="I22" s="87">
        <v>0</v>
      </c>
      <c r="J22" s="87">
        <v>60.370913924986453</v>
      </c>
      <c r="K22" s="87">
        <v>54.151149526669599</v>
      </c>
      <c r="L22" s="87">
        <v>7.7119185177463496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231.15355547830924</v>
      </c>
      <c r="C24" s="87">
        <v>223.42178689578617</v>
      </c>
      <c r="D24" s="87">
        <v>260.78448020040003</v>
      </c>
      <c r="E24" s="87">
        <v>311.37220302858617</v>
      </c>
      <c r="F24" s="87">
        <v>199.29940435725518</v>
      </c>
      <c r="G24" s="87">
        <v>222.0322281056232</v>
      </c>
      <c r="H24" s="87">
        <v>499.62963623524155</v>
      </c>
      <c r="I24" s="87">
        <v>121.77738426817244</v>
      </c>
      <c r="J24" s="87">
        <v>144.46654128633102</v>
      </c>
      <c r="K24" s="87">
        <v>174.32708575431727</v>
      </c>
      <c r="L24" s="87">
        <v>1.7191373002693671</v>
      </c>
      <c r="M24" s="87">
        <v>0.13224039039295507</v>
      </c>
      <c r="N24" s="87">
        <v>0</v>
      </c>
      <c r="O24" s="87">
        <v>1.587587972741116</v>
      </c>
      <c r="P24" s="87">
        <v>0.92803479197115191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156" t="s">
        <v>312</v>
      </c>
      <c r="B27" s="204">
        <v>355.30738982209232</v>
      </c>
      <c r="C27" s="204">
        <v>338.49141671888134</v>
      </c>
      <c r="D27" s="204">
        <v>348.16580907767309</v>
      </c>
      <c r="E27" s="204">
        <v>413.75704063589626</v>
      </c>
      <c r="F27" s="204">
        <v>329.92727854048854</v>
      </c>
      <c r="G27" s="204">
        <v>331.60922423314173</v>
      </c>
      <c r="H27" s="204">
        <v>393.61984429835206</v>
      </c>
      <c r="I27" s="204">
        <v>276.60901156348115</v>
      </c>
      <c r="J27" s="204">
        <v>253.6439969225658</v>
      </c>
      <c r="K27" s="204">
        <v>236.53125667665569</v>
      </c>
      <c r="L27" s="204">
        <v>271.13890872350021</v>
      </c>
      <c r="M27" s="204">
        <v>291.65196761722439</v>
      </c>
      <c r="N27" s="204">
        <v>275.44570410156035</v>
      </c>
      <c r="O27" s="204">
        <v>337.8087188730857</v>
      </c>
      <c r="P27" s="204">
        <v>281.79574750762566</v>
      </c>
      <c r="Q27" s="204">
        <v>252.63019291323951</v>
      </c>
    </row>
    <row r="28" spans="1:17" x14ac:dyDescent="0.25">
      <c r="A28" s="152" t="s">
        <v>318</v>
      </c>
      <c r="B28" s="264">
        <v>291.18323722235687</v>
      </c>
      <c r="C28" s="264">
        <v>276.92536164428975</v>
      </c>
      <c r="D28" s="264">
        <v>288.26748003277191</v>
      </c>
      <c r="E28" s="264">
        <v>347.55101808703</v>
      </c>
      <c r="F28" s="264">
        <v>261.06698575328704</v>
      </c>
      <c r="G28" s="264">
        <v>263.76150571782875</v>
      </c>
      <c r="H28" s="264">
        <v>308.6907221917279</v>
      </c>
      <c r="I28" s="264">
        <v>225.47011759742776</v>
      </c>
      <c r="J28" s="264">
        <v>200.51802859768713</v>
      </c>
      <c r="K28" s="264">
        <v>188.71495350122754</v>
      </c>
      <c r="L28" s="264">
        <v>238.45361442789746</v>
      </c>
      <c r="M28" s="264">
        <v>264.45117212105311</v>
      </c>
      <c r="N28" s="264">
        <v>267.6656167606576</v>
      </c>
      <c r="O28" s="264">
        <v>337.50033936957499</v>
      </c>
      <c r="P28" s="264">
        <v>281.63643684214969</v>
      </c>
      <c r="Q28" s="264">
        <v>252.08360402212622</v>
      </c>
    </row>
    <row r="29" spans="1:17" x14ac:dyDescent="0.25">
      <c r="A29" s="154" t="s">
        <v>33</v>
      </c>
      <c r="B29" s="83">
        <v>146.05406459513247</v>
      </c>
      <c r="C29" s="83">
        <v>132.07656496306151</v>
      </c>
      <c r="D29" s="83">
        <v>146.55753313722889</v>
      </c>
      <c r="E29" s="83">
        <v>127.73383380292476</v>
      </c>
      <c r="F29" s="83">
        <v>49.430497203513625</v>
      </c>
      <c r="G29" s="83">
        <v>39.269341023343415</v>
      </c>
      <c r="H29" s="83">
        <v>84.556597640917488</v>
      </c>
      <c r="I29" s="83">
        <v>65.569142887841195</v>
      </c>
      <c r="J29" s="83">
        <v>0</v>
      </c>
      <c r="K29" s="83">
        <v>0</v>
      </c>
      <c r="L29" s="83">
        <v>0</v>
      </c>
      <c r="M29" s="83">
        <v>42.893609359496189</v>
      </c>
      <c r="N29" s="83">
        <v>56.269958788434018</v>
      </c>
      <c r="O29" s="83">
        <v>130.10327183299125</v>
      </c>
      <c r="P29" s="83">
        <v>144.42398921803047</v>
      </c>
      <c r="Q29" s="83">
        <v>128.92253873566327</v>
      </c>
    </row>
    <row r="30" spans="1:17" x14ac:dyDescent="0.25">
      <c r="A30" s="154" t="s">
        <v>30</v>
      </c>
      <c r="B30" s="208">
        <v>2.9028314996554525</v>
      </c>
      <c r="C30" s="208">
        <v>2.9033367530760006</v>
      </c>
      <c r="D30" s="208">
        <v>2.9030197285800008</v>
      </c>
      <c r="E30" s="208">
        <v>2.9039708020680006</v>
      </c>
      <c r="F30" s="208">
        <v>2.9089903565880006</v>
      </c>
      <c r="G30" s="208">
        <v>2.9026088841942514</v>
      </c>
      <c r="H30" s="208">
        <v>5.8170824771040008</v>
      </c>
      <c r="I30" s="208">
        <v>5.804137310184001</v>
      </c>
      <c r="J30" s="208">
        <v>8.7156902814480013</v>
      </c>
      <c r="K30" s="208">
        <v>5.8071226241880005</v>
      </c>
      <c r="L30" s="208">
        <v>5.8052002140182575</v>
      </c>
      <c r="M30" s="208">
        <v>5.8053427967309021</v>
      </c>
      <c r="N30" s="208">
        <v>5.8050112014156028</v>
      </c>
      <c r="O30" s="208">
        <v>5.8051969481369516</v>
      </c>
      <c r="P30" s="208">
        <v>5.80524521398904</v>
      </c>
      <c r="Q30" s="208">
        <v>8.7075450115059088</v>
      </c>
    </row>
    <row r="31" spans="1:17" x14ac:dyDescent="0.25">
      <c r="A31" s="154" t="s">
        <v>125</v>
      </c>
      <c r="B31" s="208">
        <v>31.009089078757004</v>
      </c>
      <c r="C31" s="208">
        <v>27.921111685581881</v>
      </c>
      <c r="D31" s="208">
        <v>17.694717875892547</v>
      </c>
      <c r="E31" s="208">
        <v>30.337954504953849</v>
      </c>
      <c r="F31" s="208">
        <v>33.115139648024716</v>
      </c>
      <c r="G31" s="208">
        <v>20.277836273218096</v>
      </c>
      <c r="H31" s="208">
        <v>23.619955985403674</v>
      </c>
      <c r="I31" s="208">
        <v>21.117946604072838</v>
      </c>
      <c r="J31" s="208">
        <v>5.8997329022887879</v>
      </c>
      <c r="K31" s="208">
        <v>18.505999555791909</v>
      </c>
      <c r="L31" s="208">
        <v>9.5487946023350698</v>
      </c>
      <c r="M31" s="208">
        <v>6.8448962801187818</v>
      </c>
      <c r="N31" s="208">
        <v>13.248897626996349</v>
      </c>
      <c r="O31" s="208">
        <v>15.440131760120622</v>
      </c>
      <c r="P31" s="208">
        <v>25.57643583736683</v>
      </c>
      <c r="Q31" s="208">
        <v>18.145380217860353</v>
      </c>
    </row>
    <row r="32" spans="1:17" x14ac:dyDescent="0.25">
      <c r="A32" s="154" t="s">
        <v>29</v>
      </c>
      <c r="B32" s="208">
        <v>49.049498439996498</v>
      </c>
      <c r="C32" s="208">
        <v>38.04024434100922</v>
      </c>
      <c r="D32" s="208">
        <v>46.300440931570385</v>
      </c>
      <c r="E32" s="208">
        <v>34.397218714791983</v>
      </c>
      <c r="F32" s="208">
        <v>10.022214784245071</v>
      </c>
      <c r="G32" s="208">
        <v>8.3023018077269803</v>
      </c>
      <c r="H32" s="208">
        <v>20.210756716283552</v>
      </c>
      <c r="I32" s="208">
        <v>7.1144007884937892</v>
      </c>
      <c r="J32" s="208">
        <v>0</v>
      </c>
      <c r="K32" s="208">
        <v>0</v>
      </c>
      <c r="L32" s="208">
        <v>0</v>
      </c>
      <c r="M32" s="208">
        <v>6.1334112555710565</v>
      </c>
      <c r="N32" s="208">
        <v>9.253168196236027</v>
      </c>
      <c r="O32" s="208">
        <v>9.1261925189464517</v>
      </c>
      <c r="P32" s="208">
        <v>3.0706973147554111</v>
      </c>
      <c r="Q32" s="208">
        <v>2.9192608242139797</v>
      </c>
    </row>
    <row r="33" spans="1:17" x14ac:dyDescent="0.25">
      <c r="A33" s="154" t="s">
        <v>26</v>
      </c>
      <c r="B33" s="208">
        <v>62.167753608815417</v>
      </c>
      <c r="C33" s="208">
        <v>75.984103901561184</v>
      </c>
      <c r="D33" s="208">
        <v>74.811768359500107</v>
      </c>
      <c r="E33" s="208">
        <v>152.17804026229138</v>
      </c>
      <c r="F33" s="208">
        <v>165.59014376091562</v>
      </c>
      <c r="G33" s="208">
        <v>193.00941772934598</v>
      </c>
      <c r="H33" s="208">
        <v>174.48632937201916</v>
      </c>
      <c r="I33" s="208">
        <v>125.86449000683592</v>
      </c>
      <c r="J33" s="208">
        <v>185.90260541395034</v>
      </c>
      <c r="K33" s="208">
        <v>164.40183132124764</v>
      </c>
      <c r="L33" s="208">
        <v>223.09961961154414</v>
      </c>
      <c r="M33" s="208">
        <v>202.77391242913615</v>
      </c>
      <c r="N33" s="208">
        <v>183.08858094757557</v>
      </c>
      <c r="O33" s="208">
        <v>177.02554630937973</v>
      </c>
      <c r="P33" s="208">
        <v>102.76006925800792</v>
      </c>
      <c r="Q33" s="208">
        <v>93.388879232882715</v>
      </c>
    </row>
    <row r="34" spans="1:17" x14ac:dyDescent="0.25">
      <c r="A34" s="152" t="s">
        <v>317</v>
      </c>
      <c r="B34" s="264">
        <v>64.124152599735439</v>
      </c>
      <c r="C34" s="264">
        <v>61.566055074591603</v>
      </c>
      <c r="D34" s="264">
        <v>59.898329044901175</v>
      </c>
      <c r="E34" s="264">
        <v>66.206022548866258</v>
      </c>
      <c r="F34" s="264">
        <v>68.860292787201502</v>
      </c>
      <c r="G34" s="264">
        <v>67.847718515312977</v>
      </c>
      <c r="H34" s="264">
        <v>84.929122106624135</v>
      </c>
      <c r="I34" s="264">
        <v>51.138893966053409</v>
      </c>
      <c r="J34" s="264">
        <v>53.125968324878656</v>
      </c>
      <c r="K34" s="264">
        <v>47.816303175428146</v>
      </c>
      <c r="L34" s="264">
        <v>32.685294295602745</v>
      </c>
      <c r="M34" s="264">
        <v>27.200795496171285</v>
      </c>
      <c r="N34" s="264">
        <v>7.7800873409027647</v>
      </c>
      <c r="O34" s="264">
        <v>0.30837950351068377</v>
      </c>
      <c r="P34" s="264">
        <v>0.15931066547598211</v>
      </c>
      <c r="Q34" s="264">
        <v>0.5465888911132839</v>
      </c>
    </row>
    <row r="35" spans="1:17" x14ac:dyDescent="0.25">
      <c r="A35" s="150" t="s">
        <v>33</v>
      </c>
      <c r="B35" s="87">
        <v>32.937262251779593</v>
      </c>
      <c r="C35" s="87">
        <v>32.740038032663662</v>
      </c>
      <c r="D35" s="87">
        <v>28.664656154389696</v>
      </c>
      <c r="E35" s="87">
        <v>31.349466361081824</v>
      </c>
      <c r="F35" s="87">
        <v>40.585748660560732</v>
      </c>
      <c r="G35" s="87">
        <v>37.364801237525448</v>
      </c>
      <c r="H35" s="87">
        <v>34.373525030660204</v>
      </c>
      <c r="I35" s="87">
        <v>36.183599752970551</v>
      </c>
      <c r="J35" s="87">
        <v>31.919169409602208</v>
      </c>
      <c r="K35" s="87">
        <v>24.849259813519446</v>
      </c>
      <c r="L35" s="87">
        <v>27.443677704754787</v>
      </c>
      <c r="M35" s="87">
        <v>22.992880619428465</v>
      </c>
      <c r="N35" s="87">
        <v>6.6129020671635477</v>
      </c>
      <c r="O35" s="87">
        <v>0.16786533423104</v>
      </c>
      <c r="P35" s="87">
        <v>8.4499809655406641E-2</v>
      </c>
      <c r="Q35" s="87">
        <v>0.53414259973282086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2.4339729643855356E-15</v>
      </c>
      <c r="E38" s="87">
        <v>1.9750514080104748E-15</v>
      </c>
      <c r="F38" s="87">
        <v>0</v>
      </c>
      <c r="G38" s="87">
        <v>0</v>
      </c>
      <c r="H38" s="87">
        <v>0</v>
      </c>
      <c r="I38" s="87">
        <v>0</v>
      </c>
      <c r="J38" s="87">
        <v>0.34789531735903062</v>
      </c>
      <c r="K38" s="87">
        <v>0.65436245512332236</v>
      </c>
      <c r="L38" s="87">
        <v>4.8750314006676128E-2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29</v>
      </c>
      <c r="B39" s="87">
        <v>12.381177359890007</v>
      </c>
      <c r="C39" s="87">
        <v>10.649329294474143</v>
      </c>
      <c r="D39" s="87">
        <v>10.017308399631471</v>
      </c>
      <c r="E39" s="87">
        <v>9.5245803481706357</v>
      </c>
      <c r="F39" s="87">
        <v>12.060355297575946</v>
      </c>
      <c r="G39" s="87">
        <v>12.419278381058856</v>
      </c>
      <c r="H39" s="87">
        <v>9.9077622636053047</v>
      </c>
      <c r="I39" s="87">
        <v>5.0479815946552655</v>
      </c>
      <c r="J39" s="87">
        <v>4.194161479030571</v>
      </c>
      <c r="K39" s="87">
        <v>3.7246210873152608</v>
      </c>
      <c r="L39" s="87">
        <v>4.4255939391044112</v>
      </c>
      <c r="M39" s="87">
        <v>4.1971563365074616</v>
      </c>
      <c r="N39" s="87">
        <v>1.1671852737392168</v>
      </c>
      <c r="O39" s="87">
        <v>1.2103362279091943E-2</v>
      </c>
      <c r="P39" s="87">
        <v>1.8462364572166454E-3</v>
      </c>
      <c r="Q39" s="87">
        <v>1.2446291380463097E-2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8.2021803541526958E-15</v>
      </c>
      <c r="E41" s="87">
        <v>8.549622989950815E-15</v>
      </c>
      <c r="F41" s="87">
        <v>0</v>
      </c>
      <c r="G41" s="87">
        <v>0</v>
      </c>
      <c r="H41" s="87">
        <v>0</v>
      </c>
      <c r="I41" s="87">
        <v>0</v>
      </c>
      <c r="J41" s="87">
        <v>4.9115319803378821</v>
      </c>
      <c r="K41" s="87">
        <v>4.4055172496273576</v>
      </c>
      <c r="L41" s="87">
        <v>0.6274103200878387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18.805712988065835</v>
      </c>
      <c r="C43" s="87">
        <v>18.176687747453794</v>
      </c>
      <c r="D43" s="87">
        <v>21.21636449088</v>
      </c>
      <c r="E43" s="87">
        <v>25.33197583961379</v>
      </c>
      <c r="F43" s="87">
        <v>16.214188829064828</v>
      </c>
      <c r="G43" s="87">
        <v>18.063638896728669</v>
      </c>
      <c r="H43" s="87">
        <v>40.647834812358631</v>
      </c>
      <c r="I43" s="87">
        <v>9.9073126184275893</v>
      </c>
      <c r="J43" s="87">
        <v>11.753210138548965</v>
      </c>
      <c r="K43" s="87">
        <v>14.182542569842761</v>
      </c>
      <c r="L43" s="87">
        <v>0.13986201764903325</v>
      </c>
      <c r="M43" s="87">
        <v>1.0758540235359056E-2</v>
      </c>
      <c r="N43" s="87">
        <v>0</v>
      </c>
      <c r="O43" s="87">
        <v>0.12841080700055182</v>
      </c>
      <c r="P43" s="87">
        <v>7.2964619363358837E-2</v>
      </c>
      <c r="Q43" s="87">
        <v>0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0</v>
      </c>
      <c r="C45" s="264">
        <v>0</v>
      </c>
      <c r="D45" s="264">
        <v>0</v>
      </c>
      <c r="E45" s="264">
        <v>0</v>
      </c>
      <c r="F45" s="264">
        <v>0</v>
      </c>
      <c r="G45" s="264">
        <v>0</v>
      </c>
      <c r="H45" s="264">
        <v>0</v>
      </c>
      <c r="I45" s="264">
        <v>0</v>
      </c>
      <c r="J45" s="264">
        <v>0</v>
      </c>
      <c r="K45" s="264">
        <v>0</v>
      </c>
      <c r="L45" s="264">
        <v>0</v>
      </c>
      <c r="M45" s="264">
        <v>0</v>
      </c>
      <c r="N45" s="264">
        <v>0</v>
      </c>
      <c r="O45" s="264">
        <v>0</v>
      </c>
      <c r="P45" s="264">
        <v>0</v>
      </c>
      <c r="Q45" s="264">
        <v>0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0</v>
      </c>
      <c r="C47" s="242">
        <v>0</v>
      </c>
      <c r="D47" s="242">
        <v>0</v>
      </c>
      <c r="E47" s="242">
        <v>0</v>
      </c>
      <c r="F47" s="242">
        <v>0</v>
      </c>
      <c r="G47" s="242">
        <v>0</v>
      </c>
      <c r="H47" s="242">
        <v>0</v>
      </c>
      <c r="I47" s="242">
        <v>0</v>
      </c>
      <c r="J47" s="242">
        <v>0</v>
      </c>
      <c r="K47" s="242">
        <v>0</v>
      </c>
      <c r="L47" s="242">
        <v>0</v>
      </c>
      <c r="M47" s="242">
        <v>0</v>
      </c>
      <c r="N47" s="242">
        <v>0</v>
      </c>
      <c r="O47" s="242">
        <v>0</v>
      </c>
      <c r="P47" s="242">
        <v>0</v>
      </c>
      <c r="Q47" s="242">
        <v>0</v>
      </c>
    </row>
    <row r="49" spans="1:17" ht="12.75" x14ac:dyDescent="0.25">
      <c r="A49" s="80" t="s">
        <v>134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</v>
      </c>
      <c r="C51" s="77">
        <f t="shared" si="0"/>
        <v>0.99999999999999967</v>
      </c>
      <c r="D51" s="77">
        <f t="shared" si="0"/>
        <v>0.99999999999999989</v>
      </c>
      <c r="E51" s="77">
        <f t="shared" si="0"/>
        <v>1</v>
      </c>
      <c r="F51" s="77">
        <f t="shared" si="0"/>
        <v>0.99999999999999989</v>
      </c>
      <c r="G51" s="77">
        <f t="shared" si="0"/>
        <v>1.0000000000000002</v>
      </c>
      <c r="H51" s="77">
        <f t="shared" si="0"/>
        <v>1</v>
      </c>
      <c r="I51" s="77">
        <f t="shared" si="0"/>
        <v>1</v>
      </c>
      <c r="J51" s="77">
        <f t="shared" si="0"/>
        <v>1</v>
      </c>
      <c r="K51" s="77">
        <f t="shared" si="0"/>
        <v>1</v>
      </c>
      <c r="L51" s="77">
        <f t="shared" si="0"/>
        <v>1</v>
      </c>
      <c r="M51" s="77">
        <f t="shared" si="0"/>
        <v>1.0000000000000004</v>
      </c>
      <c r="N51" s="77">
        <f t="shared" si="0"/>
        <v>1.0000000000000002</v>
      </c>
      <c r="O51" s="77">
        <f t="shared" si="0"/>
        <v>0.99999999999999989</v>
      </c>
      <c r="P51" s="77">
        <f t="shared" si="0"/>
        <v>1</v>
      </c>
      <c r="Q51" s="77">
        <f t="shared" si="0"/>
        <v>0.99999999999999989</v>
      </c>
    </row>
    <row r="52" spans="1:17" x14ac:dyDescent="0.25">
      <c r="A52" s="132" t="s">
        <v>83</v>
      </c>
      <c r="B52" s="203">
        <f t="shared" ref="B52:Q52" si="1">IF(B$6=0,0,B$6/B$5)</f>
        <v>0</v>
      </c>
      <c r="C52" s="203">
        <f t="shared" si="1"/>
        <v>0</v>
      </c>
      <c r="D52" s="203">
        <f t="shared" si="1"/>
        <v>0</v>
      </c>
      <c r="E52" s="203">
        <f t="shared" si="1"/>
        <v>0</v>
      </c>
      <c r="F52" s="203">
        <f t="shared" si="1"/>
        <v>0</v>
      </c>
      <c r="G52" s="203">
        <f t="shared" si="1"/>
        <v>0</v>
      </c>
      <c r="H52" s="203">
        <f t="shared" si="1"/>
        <v>0</v>
      </c>
      <c r="I52" s="203">
        <f t="shared" si="1"/>
        <v>0</v>
      </c>
      <c r="J52" s="203">
        <f t="shared" si="1"/>
        <v>0</v>
      </c>
      <c r="K52" s="203">
        <f t="shared" si="1"/>
        <v>0</v>
      </c>
      <c r="L52" s="203">
        <f t="shared" si="1"/>
        <v>0</v>
      </c>
      <c r="M52" s="203">
        <f t="shared" si="1"/>
        <v>0</v>
      </c>
      <c r="N52" s="203">
        <f t="shared" si="1"/>
        <v>0</v>
      </c>
      <c r="O52" s="203">
        <f t="shared" si="1"/>
        <v>0</v>
      </c>
      <c r="P52" s="203">
        <f t="shared" si="1"/>
        <v>0</v>
      </c>
      <c r="Q52" s="203">
        <f t="shared" si="1"/>
        <v>0</v>
      </c>
    </row>
    <row r="53" spans="1:17" x14ac:dyDescent="0.25">
      <c r="A53" s="76" t="s">
        <v>82</v>
      </c>
      <c r="B53" s="202">
        <f t="shared" ref="B53:Q53" si="2">IF(B$7=0,0,B$7/B$5)</f>
        <v>0</v>
      </c>
      <c r="C53" s="202">
        <f t="shared" si="2"/>
        <v>0</v>
      </c>
      <c r="D53" s="202">
        <f t="shared" si="2"/>
        <v>0</v>
      </c>
      <c r="E53" s="202">
        <f t="shared" si="2"/>
        <v>0</v>
      </c>
      <c r="F53" s="202">
        <f t="shared" si="2"/>
        <v>0</v>
      </c>
      <c r="G53" s="202">
        <f t="shared" si="2"/>
        <v>0</v>
      </c>
      <c r="H53" s="202">
        <f t="shared" si="2"/>
        <v>0</v>
      </c>
      <c r="I53" s="202">
        <f t="shared" si="2"/>
        <v>0</v>
      </c>
      <c r="J53" s="202">
        <f t="shared" si="2"/>
        <v>0</v>
      </c>
      <c r="K53" s="202">
        <f t="shared" si="2"/>
        <v>0</v>
      </c>
      <c r="L53" s="202">
        <f t="shared" si="2"/>
        <v>0</v>
      </c>
      <c r="M53" s="202">
        <f t="shared" si="2"/>
        <v>0</v>
      </c>
      <c r="N53" s="202">
        <f t="shared" si="2"/>
        <v>0</v>
      </c>
      <c r="O53" s="202">
        <f t="shared" si="2"/>
        <v>0</v>
      </c>
      <c r="P53" s="202">
        <f t="shared" si="2"/>
        <v>0</v>
      </c>
      <c r="Q53" s="202">
        <f t="shared" si="2"/>
        <v>0</v>
      </c>
    </row>
    <row r="54" spans="1:17" x14ac:dyDescent="0.25">
      <c r="A54" s="76" t="s">
        <v>81</v>
      </c>
      <c r="B54" s="202">
        <f t="shared" ref="B54:Q54" si="3">IF(B$8=0,0,B$8/B$5)</f>
        <v>0</v>
      </c>
      <c r="C54" s="202">
        <f t="shared" si="3"/>
        <v>0</v>
      </c>
      <c r="D54" s="202">
        <f t="shared" si="3"/>
        <v>0</v>
      </c>
      <c r="E54" s="202">
        <f t="shared" si="3"/>
        <v>0</v>
      </c>
      <c r="F54" s="202">
        <f t="shared" si="3"/>
        <v>0</v>
      </c>
      <c r="G54" s="202">
        <f t="shared" si="3"/>
        <v>0</v>
      </c>
      <c r="H54" s="202">
        <f t="shared" si="3"/>
        <v>0</v>
      </c>
      <c r="I54" s="202">
        <f t="shared" si="3"/>
        <v>0</v>
      </c>
      <c r="J54" s="202">
        <f t="shared" si="3"/>
        <v>0</v>
      </c>
      <c r="K54" s="202">
        <f t="shared" si="3"/>
        <v>0</v>
      </c>
      <c r="L54" s="202">
        <f t="shared" si="3"/>
        <v>0</v>
      </c>
      <c r="M54" s="202">
        <f t="shared" si="3"/>
        <v>0</v>
      </c>
      <c r="N54" s="202">
        <f t="shared" si="3"/>
        <v>0</v>
      </c>
      <c r="O54" s="202">
        <f t="shared" si="3"/>
        <v>0</v>
      </c>
      <c r="P54" s="202">
        <f t="shared" si="3"/>
        <v>0</v>
      </c>
      <c r="Q54" s="202">
        <f t="shared" si="3"/>
        <v>0</v>
      </c>
    </row>
    <row r="55" spans="1:17" x14ac:dyDescent="0.25">
      <c r="A55" s="76" t="s">
        <v>80</v>
      </c>
      <c r="B55" s="202">
        <f t="shared" ref="B55:Q55" si="4">IF(B$9=0,0,B$9/B$5)</f>
        <v>0</v>
      </c>
      <c r="C55" s="202">
        <f t="shared" si="4"/>
        <v>0</v>
      </c>
      <c r="D55" s="202">
        <f t="shared" si="4"/>
        <v>0</v>
      </c>
      <c r="E55" s="202">
        <f t="shared" si="4"/>
        <v>0</v>
      </c>
      <c r="F55" s="202">
        <f t="shared" si="4"/>
        <v>0</v>
      </c>
      <c r="G55" s="202">
        <f t="shared" si="4"/>
        <v>0</v>
      </c>
      <c r="H55" s="202">
        <f t="shared" si="4"/>
        <v>0</v>
      </c>
      <c r="I55" s="202">
        <f t="shared" si="4"/>
        <v>0</v>
      </c>
      <c r="J55" s="202">
        <f t="shared" si="4"/>
        <v>0</v>
      </c>
      <c r="K55" s="202">
        <f t="shared" si="4"/>
        <v>0</v>
      </c>
      <c r="L55" s="202">
        <f t="shared" si="4"/>
        <v>0</v>
      </c>
      <c r="M55" s="202">
        <f t="shared" si="4"/>
        <v>0</v>
      </c>
      <c r="N55" s="202">
        <f t="shared" si="4"/>
        <v>0</v>
      </c>
      <c r="O55" s="202">
        <f t="shared" si="4"/>
        <v>0</v>
      </c>
      <c r="P55" s="202">
        <f t="shared" si="4"/>
        <v>0</v>
      </c>
      <c r="Q55" s="202">
        <f t="shared" si="4"/>
        <v>0</v>
      </c>
    </row>
    <row r="56" spans="1:17" x14ac:dyDescent="0.25">
      <c r="A56" s="129" t="s">
        <v>79</v>
      </c>
      <c r="B56" s="201">
        <f t="shared" ref="B56:Q56" si="5">IF(B$10=0,0,B$10/B$5)</f>
        <v>1.3181757345288935E-2</v>
      </c>
      <c r="C56" s="201">
        <f t="shared" si="5"/>
        <v>1.3746067299459284E-2</v>
      </c>
      <c r="D56" s="201">
        <f t="shared" si="5"/>
        <v>1.5043063039904433E-2</v>
      </c>
      <c r="E56" s="201">
        <f t="shared" si="5"/>
        <v>1.342758486979285E-2</v>
      </c>
      <c r="F56" s="201">
        <f t="shared" si="5"/>
        <v>1.4744432164682499E-2</v>
      </c>
      <c r="G56" s="201">
        <f t="shared" si="5"/>
        <v>1.5024370120652318E-2</v>
      </c>
      <c r="H56" s="201">
        <f t="shared" si="5"/>
        <v>1.1883598657076009E-2</v>
      </c>
      <c r="I56" s="201">
        <f t="shared" si="5"/>
        <v>1.7281372430502862E-2</v>
      </c>
      <c r="J56" s="201">
        <f t="shared" si="5"/>
        <v>1.9445370933897196E-2</v>
      </c>
      <c r="K56" s="201">
        <f t="shared" si="5"/>
        <v>2.074583153769053E-2</v>
      </c>
      <c r="L56" s="201">
        <f t="shared" si="5"/>
        <v>2.7974815070633548E-2</v>
      </c>
      <c r="M56" s="201">
        <f t="shared" si="5"/>
        <v>3.0307332696153596E-2</v>
      </c>
      <c r="N56" s="201">
        <f t="shared" si="5"/>
        <v>5.0305248197686517E-2</v>
      </c>
      <c r="O56" s="201">
        <f t="shared" si="5"/>
        <v>5.9935345860802201E-2</v>
      </c>
      <c r="P56" s="201">
        <f t="shared" si="5"/>
        <v>6.7992910188761926E-2</v>
      </c>
      <c r="Q56" s="201">
        <f t="shared" si="5"/>
        <v>7.8760469885134313E-2</v>
      </c>
    </row>
    <row r="57" spans="1:17" x14ac:dyDescent="0.25">
      <c r="A57" s="127" t="s">
        <v>314</v>
      </c>
      <c r="B57" s="200">
        <f t="shared" ref="B57:Q57" si="6">IF(B$15=0,0,B$15/B$5)</f>
        <v>0.68019490753137823</v>
      </c>
      <c r="C57" s="200">
        <f t="shared" si="6"/>
        <v>0.68144564066910807</v>
      </c>
      <c r="D57" s="200">
        <f t="shared" si="6"/>
        <v>0.66872377910790193</v>
      </c>
      <c r="E57" s="200">
        <f t="shared" si="6"/>
        <v>0.65403621915904153</v>
      </c>
      <c r="F57" s="200">
        <f t="shared" si="6"/>
        <v>0.70892044562076806</v>
      </c>
      <c r="G57" s="200">
        <f t="shared" si="6"/>
        <v>0.70474639411588735</v>
      </c>
      <c r="H57" s="200">
        <f t="shared" si="6"/>
        <v>0.71755548343936459</v>
      </c>
      <c r="I57" s="200">
        <f t="shared" si="6"/>
        <v>0.68241874260244273</v>
      </c>
      <c r="J57" s="200">
        <f t="shared" si="6"/>
        <v>0.7062353153445079</v>
      </c>
      <c r="K57" s="200">
        <f t="shared" si="6"/>
        <v>0.6982500228420746</v>
      </c>
      <c r="L57" s="200">
        <f t="shared" si="6"/>
        <v>0.58035398381527659</v>
      </c>
      <c r="M57" s="200">
        <f t="shared" si="6"/>
        <v>0.51791152089431114</v>
      </c>
      <c r="N57" s="200">
        <f t="shared" si="6"/>
        <v>0.24474649636743268</v>
      </c>
      <c r="O57" s="200">
        <f t="shared" si="6"/>
        <v>1.0491425065361446E-2</v>
      </c>
      <c r="P57" s="200">
        <f t="shared" si="6"/>
        <v>6.6538028041175428E-3</v>
      </c>
      <c r="Q57" s="200">
        <f t="shared" si="6"/>
        <v>2.5568610975929777E-2</v>
      </c>
    </row>
    <row r="58" spans="1:17" x14ac:dyDescent="0.25">
      <c r="A58" s="127" t="s">
        <v>313</v>
      </c>
      <c r="B58" s="200">
        <f t="shared" ref="B58:Q58" si="7">IF(B$26=0,0,B$26/B$5)</f>
        <v>0</v>
      </c>
      <c r="C58" s="200">
        <f t="shared" si="7"/>
        <v>0</v>
      </c>
      <c r="D58" s="200">
        <f t="shared" si="7"/>
        <v>0</v>
      </c>
      <c r="E58" s="200">
        <f t="shared" si="7"/>
        <v>0</v>
      </c>
      <c r="F58" s="200">
        <f t="shared" si="7"/>
        <v>0</v>
      </c>
      <c r="G58" s="200">
        <f t="shared" si="7"/>
        <v>0</v>
      </c>
      <c r="H58" s="200">
        <f t="shared" si="7"/>
        <v>0</v>
      </c>
      <c r="I58" s="200">
        <f t="shared" si="7"/>
        <v>0</v>
      </c>
      <c r="J58" s="200">
        <f t="shared" si="7"/>
        <v>0</v>
      </c>
      <c r="K58" s="200">
        <f t="shared" si="7"/>
        <v>0</v>
      </c>
      <c r="L58" s="200">
        <f t="shared" si="7"/>
        <v>0</v>
      </c>
      <c r="M58" s="200">
        <f t="shared" si="7"/>
        <v>0</v>
      </c>
      <c r="N58" s="200">
        <f t="shared" si="7"/>
        <v>0</v>
      </c>
      <c r="O58" s="200">
        <f t="shared" si="7"/>
        <v>0</v>
      </c>
      <c r="P58" s="200">
        <f t="shared" si="7"/>
        <v>0</v>
      </c>
      <c r="Q58" s="200">
        <f t="shared" si="7"/>
        <v>0</v>
      </c>
    </row>
    <row r="59" spans="1:17" x14ac:dyDescent="0.25">
      <c r="A59" s="127" t="s">
        <v>312</v>
      </c>
      <c r="B59" s="200">
        <f t="shared" ref="B59:Q59" si="8">IF(B$27=0,0,B$27/B$5)</f>
        <v>0.30662333512333284</v>
      </c>
      <c r="C59" s="200">
        <f t="shared" si="8"/>
        <v>0.30480829203143239</v>
      </c>
      <c r="D59" s="200">
        <f t="shared" si="8"/>
        <v>0.31623315785219347</v>
      </c>
      <c r="E59" s="200">
        <f t="shared" si="8"/>
        <v>0.33253619597116557</v>
      </c>
      <c r="F59" s="200">
        <f t="shared" si="8"/>
        <v>0.27633512221454942</v>
      </c>
      <c r="G59" s="200">
        <f t="shared" si="8"/>
        <v>0.28022923576346054</v>
      </c>
      <c r="H59" s="200">
        <f t="shared" si="8"/>
        <v>0.27056091790355941</v>
      </c>
      <c r="I59" s="200">
        <f t="shared" si="8"/>
        <v>0.30029988496705445</v>
      </c>
      <c r="J59" s="200">
        <f t="shared" si="8"/>
        <v>0.27431931372159496</v>
      </c>
      <c r="K59" s="200">
        <f t="shared" si="8"/>
        <v>0.28100414562023485</v>
      </c>
      <c r="L59" s="200">
        <f t="shared" si="8"/>
        <v>0.39167120111408982</v>
      </c>
      <c r="M59" s="200">
        <f t="shared" si="8"/>
        <v>0.45178114640953559</v>
      </c>
      <c r="N59" s="200">
        <f t="shared" si="8"/>
        <v>0.70494825543488093</v>
      </c>
      <c r="O59" s="200">
        <f t="shared" si="8"/>
        <v>0.92957322907383633</v>
      </c>
      <c r="P59" s="200">
        <f t="shared" si="8"/>
        <v>0.92535328700712038</v>
      </c>
      <c r="Q59" s="200">
        <f t="shared" si="8"/>
        <v>0.89567091913893582</v>
      </c>
    </row>
    <row r="60" spans="1:17" x14ac:dyDescent="0.25">
      <c r="A60" s="142" t="s">
        <v>318</v>
      </c>
      <c r="B60" s="199">
        <f t="shared" ref="B60:Q60" si="9">IF(B$28=0,0,B$28/B$5)</f>
        <v>0.25128544434111899</v>
      </c>
      <c r="C60" s="199">
        <f t="shared" si="9"/>
        <v>0.24936864668886086</v>
      </c>
      <c r="D60" s="199">
        <f t="shared" si="9"/>
        <v>0.26182851141629637</v>
      </c>
      <c r="E60" s="199">
        <f t="shared" si="9"/>
        <v>0.27932646966670116</v>
      </c>
      <c r="F60" s="199">
        <f t="shared" si="9"/>
        <v>0.21866023850302929</v>
      </c>
      <c r="G60" s="199">
        <f t="shared" si="9"/>
        <v>0.22289393590318496</v>
      </c>
      <c r="H60" s="199">
        <f t="shared" si="9"/>
        <v>0.21218352264069587</v>
      </c>
      <c r="I60" s="199">
        <f t="shared" si="9"/>
        <v>0.24478107200956761</v>
      </c>
      <c r="J60" s="199">
        <f t="shared" si="9"/>
        <v>0.21686288128678752</v>
      </c>
      <c r="K60" s="199">
        <f t="shared" si="9"/>
        <v>0.22419736410087965</v>
      </c>
      <c r="L60" s="199">
        <f t="shared" si="9"/>
        <v>0.34445596175284698</v>
      </c>
      <c r="M60" s="199">
        <f t="shared" si="9"/>
        <v>0.40964597182830353</v>
      </c>
      <c r="N60" s="199">
        <f t="shared" si="9"/>
        <v>0.68503667606939489</v>
      </c>
      <c r="O60" s="199">
        <f t="shared" si="9"/>
        <v>0.92872463839265162</v>
      </c>
      <c r="P60" s="199">
        <f t="shared" si="9"/>
        <v>0.92483014693400956</v>
      </c>
      <c r="Q60" s="199">
        <f t="shared" si="9"/>
        <v>0.89373305189967556</v>
      </c>
    </row>
    <row r="61" spans="1:17" x14ac:dyDescent="0.25">
      <c r="A61" s="142" t="s">
        <v>317</v>
      </c>
      <c r="B61" s="199">
        <f t="shared" ref="B61:Q61" si="10">IF(B$34=0,0,B$34/B$5)</f>
        <v>5.5337890782213822E-2</v>
      </c>
      <c r="C61" s="199">
        <f t="shared" si="10"/>
        <v>5.5439645342571522E-2</v>
      </c>
      <c r="D61" s="199">
        <f t="shared" si="10"/>
        <v>5.4404646435897104E-2</v>
      </c>
      <c r="E61" s="199">
        <f t="shared" si="10"/>
        <v>5.3209726304464404E-2</v>
      </c>
      <c r="F61" s="199">
        <f t="shared" si="10"/>
        <v>5.767488371152011E-2</v>
      </c>
      <c r="G61" s="199">
        <f t="shared" si="10"/>
        <v>5.7335299860275593E-2</v>
      </c>
      <c r="H61" s="199">
        <f t="shared" si="10"/>
        <v>5.8377395262863549E-2</v>
      </c>
      <c r="I61" s="199">
        <f t="shared" si="10"/>
        <v>5.5518812957486875E-2</v>
      </c>
      <c r="J61" s="199">
        <f t="shared" si="10"/>
        <v>5.7456432434807428E-2</v>
      </c>
      <c r="K61" s="199">
        <f t="shared" si="10"/>
        <v>5.6806781519355219E-2</v>
      </c>
      <c r="L61" s="199">
        <f t="shared" si="10"/>
        <v>4.7215239361242833E-2</v>
      </c>
      <c r="M61" s="199">
        <f t="shared" si="10"/>
        <v>4.2135174581232088E-2</v>
      </c>
      <c r="N61" s="199">
        <f t="shared" si="10"/>
        <v>1.991157936548605E-2</v>
      </c>
      <c r="O61" s="199">
        <f t="shared" si="10"/>
        <v>8.4859068118461162E-4</v>
      </c>
      <c r="P61" s="199">
        <f t="shared" si="10"/>
        <v>5.2314007311094195E-4</v>
      </c>
      <c r="Q61" s="199">
        <f t="shared" si="10"/>
        <v>1.9378672392602614E-3</v>
      </c>
    </row>
    <row r="62" spans="1:17" x14ac:dyDescent="0.25">
      <c r="A62" s="142" t="s">
        <v>316</v>
      </c>
      <c r="B62" s="199">
        <f t="shared" ref="B62:Q62" si="11">IF(B$45=0,0,B$45/B$5)</f>
        <v>0</v>
      </c>
      <c r="C62" s="199">
        <f t="shared" si="11"/>
        <v>0</v>
      </c>
      <c r="D62" s="199">
        <f t="shared" si="11"/>
        <v>0</v>
      </c>
      <c r="E62" s="199">
        <f t="shared" si="11"/>
        <v>0</v>
      </c>
      <c r="F62" s="199">
        <f t="shared" si="11"/>
        <v>0</v>
      </c>
      <c r="G62" s="199">
        <f t="shared" si="11"/>
        <v>0</v>
      </c>
      <c r="H62" s="199">
        <f t="shared" si="11"/>
        <v>0</v>
      </c>
      <c r="I62" s="199">
        <f t="shared" si="11"/>
        <v>0</v>
      </c>
      <c r="J62" s="199">
        <f t="shared" si="11"/>
        <v>0</v>
      </c>
      <c r="K62" s="199">
        <f t="shared" si="11"/>
        <v>0</v>
      </c>
      <c r="L62" s="199">
        <f t="shared" si="11"/>
        <v>0</v>
      </c>
      <c r="M62" s="199">
        <f t="shared" si="11"/>
        <v>0</v>
      </c>
      <c r="N62" s="199">
        <f t="shared" si="11"/>
        <v>0</v>
      </c>
      <c r="O62" s="199">
        <f t="shared" si="11"/>
        <v>0</v>
      </c>
      <c r="P62" s="199">
        <f t="shared" si="11"/>
        <v>0</v>
      </c>
      <c r="Q62" s="199">
        <f t="shared" si="11"/>
        <v>0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0</v>
      </c>
      <c r="C64" s="276">
        <f t="shared" si="13"/>
        <v>0</v>
      </c>
      <c r="D64" s="276">
        <f t="shared" si="13"/>
        <v>0</v>
      </c>
      <c r="E64" s="276">
        <f t="shared" si="13"/>
        <v>0</v>
      </c>
      <c r="F64" s="276">
        <f t="shared" si="13"/>
        <v>0</v>
      </c>
      <c r="G64" s="276">
        <f t="shared" si="13"/>
        <v>0</v>
      </c>
      <c r="H64" s="276">
        <f t="shared" si="13"/>
        <v>0</v>
      </c>
      <c r="I64" s="276">
        <f t="shared" si="13"/>
        <v>0</v>
      </c>
      <c r="J64" s="276">
        <f t="shared" si="13"/>
        <v>0</v>
      </c>
      <c r="K64" s="276">
        <f t="shared" si="13"/>
        <v>0</v>
      </c>
      <c r="L64" s="276">
        <f t="shared" si="13"/>
        <v>0</v>
      </c>
      <c r="M64" s="276">
        <f t="shared" si="13"/>
        <v>0</v>
      </c>
      <c r="N64" s="276">
        <f t="shared" si="13"/>
        <v>0</v>
      </c>
      <c r="O64" s="276">
        <f t="shared" si="13"/>
        <v>0</v>
      </c>
      <c r="P64" s="276">
        <f t="shared" si="13"/>
        <v>0</v>
      </c>
      <c r="Q64" s="276">
        <f t="shared" si="13"/>
        <v>0</v>
      </c>
    </row>
    <row r="66" spans="1:17" ht="12.75" x14ac:dyDescent="0.25">
      <c r="A66" s="266" t="s">
        <v>133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>IF(B$5=0,0,B$5/WWP_fec!B$5)</f>
        <v>1.9288929746838273</v>
      </c>
      <c r="C68" s="230">
        <f>IF(C$5=0,0,C$5/WWP_fec!C$5)</f>
        <v>1.849707162303426</v>
      </c>
      <c r="D68" s="230">
        <f>IF(D$5=0,0,D$5/WWP_fec!D$5)</f>
        <v>1.6902275201444801</v>
      </c>
      <c r="E68" s="230">
        <f>IF(E$5=0,0,E$5/WWP_fec!E$5)</f>
        <v>1.8935794771637902</v>
      </c>
      <c r="F68" s="230">
        <f>IF(F$5=0,0,F$5/WWP_fec!F$5)</f>
        <v>1.7244610611874502</v>
      </c>
      <c r="G68" s="230">
        <f>IF(G$5=0,0,G$5/WWP_fec!G$5)</f>
        <v>1.6923304559945713</v>
      </c>
      <c r="H68" s="230">
        <f>IF(H$5=0,0,H$5/WWP_fec!H$5)</f>
        <v>2.1396043295500302</v>
      </c>
      <c r="I68" s="230">
        <f>IF(I$5=0,0,I$5/WWP_fec!I$5)</f>
        <v>1.471306705504227</v>
      </c>
      <c r="J68" s="230">
        <f>IF(J$5=0,0,J$5/WWP_fec!J$5)</f>
        <v>1.3075707953192997</v>
      </c>
      <c r="K68" s="230">
        <f>IF(K$5=0,0,K$5/WWP_fec!K$5)</f>
        <v>1.2256052060926572</v>
      </c>
      <c r="L68" s="230">
        <f>IF(L$5=0,0,L$5/WWP_fec!L$5)</f>
        <v>0.90889605786905825</v>
      </c>
      <c r="M68" s="230">
        <f>IF(M$5=0,0,M$5/WWP_fec!M$5)</f>
        <v>0.83894545891666905</v>
      </c>
      <c r="N68" s="230">
        <f>IF(N$5=0,0,N$5/WWP_fec!N$5)</f>
        <v>0.50543830014308677</v>
      </c>
      <c r="O68" s="230">
        <f>IF(O$5=0,0,O$5/WWP_fec!O$5)</f>
        <v>0.42422711960929083</v>
      </c>
      <c r="P68" s="230">
        <f>IF(P$5=0,0,P$5/WWP_fec!P$5)</f>
        <v>0.37395368232844473</v>
      </c>
      <c r="Q68" s="230">
        <f>IF(Q$5=0,0,Q$5/WWP_fec!Q$5)</f>
        <v>0.31888930217581685</v>
      </c>
    </row>
    <row r="69" spans="1:17" x14ac:dyDescent="0.25">
      <c r="A69" s="132" t="s">
        <v>83</v>
      </c>
      <c r="B69" s="275">
        <f>IF(B$6=0,0,B$6/WWP_fec!B$6)</f>
        <v>0</v>
      </c>
      <c r="C69" s="275">
        <f>IF(C$6=0,0,C$6/WWP_fec!C$6)</f>
        <v>0</v>
      </c>
      <c r="D69" s="275">
        <f>IF(D$6=0,0,D$6/WWP_fec!D$6)</f>
        <v>0</v>
      </c>
      <c r="E69" s="275">
        <f>IF(E$6=0,0,E$6/WWP_fec!E$6)</f>
        <v>0</v>
      </c>
      <c r="F69" s="275">
        <f>IF(F$6=0,0,F$6/WWP_fec!F$6)</f>
        <v>0</v>
      </c>
      <c r="G69" s="275">
        <f>IF(G$6=0,0,G$6/WWP_fec!G$6)</f>
        <v>0</v>
      </c>
      <c r="H69" s="275">
        <f>IF(H$6=0,0,H$6/WWP_fec!H$6)</f>
        <v>0</v>
      </c>
      <c r="I69" s="275">
        <f>IF(I$6=0,0,I$6/WWP_fec!I$6)</f>
        <v>0</v>
      </c>
      <c r="J69" s="275">
        <f>IF(J$6=0,0,J$6/WWP_fec!J$6)</f>
        <v>0</v>
      </c>
      <c r="K69" s="275">
        <f>IF(K$6=0,0,K$6/WWP_fec!K$6)</f>
        <v>0</v>
      </c>
      <c r="L69" s="275">
        <f>IF(L$6=0,0,L$6/WWP_fec!L$6)</f>
        <v>0</v>
      </c>
      <c r="M69" s="275">
        <f>IF(M$6=0,0,M$6/WWP_fec!M$6)</f>
        <v>0</v>
      </c>
      <c r="N69" s="275">
        <f>IF(N$6=0,0,N$6/WWP_fec!N$6)</f>
        <v>0</v>
      </c>
      <c r="O69" s="275">
        <f>IF(O$6=0,0,O$6/WWP_fec!O$6)</f>
        <v>0</v>
      </c>
      <c r="P69" s="275">
        <f>IF(P$6=0,0,P$6/WWP_fec!P$6)</f>
        <v>0</v>
      </c>
      <c r="Q69" s="275">
        <f>IF(Q$6=0,0,Q$6/WWP_fec!Q$6)</f>
        <v>0</v>
      </c>
    </row>
    <row r="70" spans="1:17" x14ac:dyDescent="0.25">
      <c r="A70" s="76" t="s">
        <v>82</v>
      </c>
      <c r="B70" s="274">
        <f>IF(B$7=0,0,B$7/WWP_fec!B$7)</f>
        <v>0</v>
      </c>
      <c r="C70" s="274">
        <f>IF(C$7=0,0,C$7/WWP_fec!C$7)</f>
        <v>0</v>
      </c>
      <c r="D70" s="274">
        <f>IF(D$7=0,0,D$7/WWP_fec!D$7)</f>
        <v>0</v>
      </c>
      <c r="E70" s="274">
        <f>IF(E$7=0,0,E$7/WWP_fec!E$7)</f>
        <v>0</v>
      </c>
      <c r="F70" s="274">
        <f>IF(F$7=0,0,F$7/WWP_fec!F$7)</f>
        <v>0</v>
      </c>
      <c r="G70" s="274">
        <f>IF(G$7=0,0,G$7/WWP_fec!G$7)</f>
        <v>0</v>
      </c>
      <c r="H70" s="274">
        <f>IF(H$7=0,0,H$7/WWP_fec!H$7)</f>
        <v>0</v>
      </c>
      <c r="I70" s="274">
        <f>IF(I$7=0,0,I$7/WWP_fec!I$7)</f>
        <v>0</v>
      </c>
      <c r="J70" s="274">
        <f>IF(J$7=0,0,J$7/WWP_fec!J$7)</f>
        <v>0</v>
      </c>
      <c r="K70" s="274">
        <f>IF(K$7=0,0,K$7/WWP_fec!K$7)</f>
        <v>0</v>
      </c>
      <c r="L70" s="274">
        <f>IF(L$7=0,0,L$7/WWP_fec!L$7)</f>
        <v>0</v>
      </c>
      <c r="M70" s="274">
        <f>IF(M$7=0,0,M$7/WWP_fec!M$7)</f>
        <v>0</v>
      </c>
      <c r="N70" s="274">
        <f>IF(N$7=0,0,N$7/WWP_fec!N$7)</f>
        <v>0</v>
      </c>
      <c r="O70" s="274">
        <f>IF(O$7=0,0,O$7/WWP_fec!O$7)</f>
        <v>0</v>
      </c>
      <c r="P70" s="274">
        <f>IF(P$7=0,0,P$7/WWP_fec!P$7)</f>
        <v>0</v>
      </c>
      <c r="Q70" s="274">
        <f>IF(Q$7=0,0,Q$7/WWP_fec!Q$7)</f>
        <v>0</v>
      </c>
    </row>
    <row r="71" spans="1:17" x14ac:dyDescent="0.25">
      <c r="A71" s="76" t="s">
        <v>81</v>
      </c>
      <c r="B71" s="274">
        <f>IF(B$8=0,0,B$8/WWP_fec!B$8)</f>
        <v>0</v>
      </c>
      <c r="C71" s="274">
        <f>IF(C$8=0,0,C$8/WWP_fec!C$8)</f>
        <v>0</v>
      </c>
      <c r="D71" s="274">
        <f>IF(D$8=0,0,D$8/WWP_fec!D$8)</f>
        <v>0</v>
      </c>
      <c r="E71" s="274">
        <f>IF(E$8=0,0,E$8/WWP_fec!E$8)</f>
        <v>0</v>
      </c>
      <c r="F71" s="274">
        <f>IF(F$8=0,0,F$8/WWP_fec!F$8)</f>
        <v>0</v>
      </c>
      <c r="G71" s="274">
        <f>IF(G$8=0,0,G$8/WWP_fec!G$8)</f>
        <v>0</v>
      </c>
      <c r="H71" s="274">
        <f>IF(H$8=0,0,H$8/WWP_fec!H$8)</f>
        <v>0</v>
      </c>
      <c r="I71" s="274">
        <f>IF(I$8=0,0,I$8/WWP_fec!I$8)</f>
        <v>0</v>
      </c>
      <c r="J71" s="274">
        <f>IF(J$8=0,0,J$8/WWP_fec!J$8)</f>
        <v>0</v>
      </c>
      <c r="K71" s="274">
        <f>IF(K$8=0,0,K$8/WWP_fec!K$8)</f>
        <v>0</v>
      </c>
      <c r="L71" s="274">
        <f>IF(L$8=0,0,L$8/WWP_fec!L$8)</f>
        <v>0</v>
      </c>
      <c r="M71" s="274">
        <f>IF(M$8=0,0,M$8/WWP_fec!M$8)</f>
        <v>0</v>
      </c>
      <c r="N71" s="274">
        <f>IF(N$8=0,0,N$8/WWP_fec!N$8)</f>
        <v>0</v>
      </c>
      <c r="O71" s="274">
        <f>IF(O$8=0,0,O$8/WWP_fec!O$8)</f>
        <v>0</v>
      </c>
      <c r="P71" s="274">
        <f>IF(P$8=0,0,P$8/WWP_fec!P$8)</f>
        <v>0</v>
      </c>
      <c r="Q71" s="274">
        <f>IF(Q$8=0,0,Q$8/WWP_fec!Q$8)</f>
        <v>0</v>
      </c>
    </row>
    <row r="72" spans="1:17" x14ac:dyDescent="0.25">
      <c r="A72" s="76" t="s">
        <v>80</v>
      </c>
      <c r="B72" s="274">
        <f>IF(B$9=0,0,B$9/WWP_fec!B$9)</f>
        <v>0</v>
      </c>
      <c r="C72" s="274">
        <f>IF(C$9=0,0,C$9/WWP_fec!C$9)</f>
        <v>0</v>
      </c>
      <c r="D72" s="274">
        <f>IF(D$9=0,0,D$9/WWP_fec!D$9)</f>
        <v>0</v>
      </c>
      <c r="E72" s="274">
        <f>IF(E$9=0,0,E$9/WWP_fec!E$9)</f>
        <v>0</v>
      </c>
      <c r="F72" s="274">
        <f>IF(F$9=0,0,F$9/WWP_fec!F$9)</f>
        <v>0</v>
      </c>
      <c r="G72" s="274">
        <f>IF(G$9=0,0,G$9/WWP_fec!G$9)</f>
        <v>0</v>
      </c>
      <c r="H72" s="274">
        <f>IF(H$9=0,0,H$9/WWP_fec!H$9)</f>
        <v>0</v>
      </c>
      <c r="I72" s="274">
        <f>IF(I$9=0,0,I$9/WWP_fec!I$9)</f>
        <v>0</v>
      </c>
      <c r="J72" s="274">
        <f>IF(J$9=0,0,J$9/WWP_fec!J$9)</f>
        <v>0</v>
      </c>
      <c r="K72" s="274">
        <f>IF(K$9=0,0,K$9/WWP_fec!K$9)</f>
        <v>0</v>
      </c>
      <c r="L72" s="274">
        <f>IF(L$9=0,0,L$9/WWP_fec!L$9)</f>
        <v>0</v>
      </c>
      <c r="M72" s="274">
        <f>IF(M$9=0,0,M$9/WWP_fec!M$9)</f>
        <v>0</v>
      </c>
      <c r="N72" s="274">
        <f>IF(N$9=0,0,N$9/WWP_fec!N$9)</f>
        <v>0</v>
      </c>
      <c r="O72" s="274">
        <f>IF(O$9=0,0,O$9/WWP_fec!O$9)</f>
        <v>0</v>
      </c>
      <c r="P72" s="274">
        <f>IF(P$9=0,0,P$9/WWP_fec!P$9)</f>
        <v>0</v>
      </c>
      <c r="Q72" s="274">
        <f>IF(Q$9=0,0,Q$9/WWP_fec!Q$9)</f>
        <v>0</v>
      </c>
    </row>
    <row r="73" spans="1:17" x14ac:dyDescent="0.25">
      <c r="A73" s="129" t="s">
        <v>79</v>
      </c>
      <c r="B73" s="273">
        <f>IF(B$10=0,0,B$10/WWP_fec!B$10)</f>
        <v>1.3251222</v>
      </c>
      <c r="C73" s="273">
        <f>IF(C$10=0,0,C$10/WWP_fec!C$10)</f>
        <v>1.3251222000000002</v>
      </c>
      <c r="D73" s="273">
        <f>IF(D$10=0,0,D$10/WWP_fec!D$10)</f>
        <v>1.3251222000000002</v>
      </c>
      <c r="E73" s="273">
        <f>IF(E$10=0,0,E$10/WWP_fec!E$10)</f>
        <v>1.3251222000000002</v>
      </c>
      <c r="F73" s="273">
        <f>IF(F$10=0,0,F$10/WWP_fec!F$10)</f>
        <v>1.3251222000000002</v>
      </c>
      <c r="G73" s="273">
        <f>IF(G$10=0,0,G$10/WWP_fec!G$10)</f>
        <v>1.3251222</v>
      </c>
      <c r="H73" s="273">
        <f>IF(H$10=0,0,H$10/WWP_fec!H$10)</f>
        <v>1.3251222</v>
      </c>
      <c r="I73" s="273">
        <f>IF(I$10=0,0,I$10/WWP_fec!I$10)</f>
        <v>1.3251222</v>
      </c>
      <c r="J73" s="273">
        <f>IF(J$10=0,0,J$10/WWP_fec!J$10)</f>
        <v>1.3251222</v>
      </c>
      <c r="K73" s="273">
        <f>IF(K$10=0,0,K$10/WWP_fec!K$10)</f>
        <v>1.3251222</v>
      </c>
      <c r="L73" s="273">
        <f>IF(L$10=0,0,L$10/WWP_fec!L$10)</f>
        <v>1.3251222</v>
      </c>
      <c r="M73" s="273">
        <f>IF(M$10=0,0,M$10/WWP_fec!M$10)</f>
        <v>1.3251222</v>
      </c>
      <c r="N73" s="273">
        <f>IF(N$10=0,0,N$10/WWP_fec!N$10)</f>
        <v>1.3251222000000002</v>
      </c>
      <c r="O73" s="273">
        <f>IF(O$10=0,0,O$10/WWP_fec!O$10)</f>
        <v>1.3251222</v>
      </c>
      <c r="P73" s="273">
        <f>IF(P$10=0,0,P$10/WWP_fec!P$10)</f>
        <v>1.3251222</v>
      </c>
      <c r="Q73" s="273">
        <f>IF(Q$10=0,0,Q$10/WWP_fec!Q$10)</f>
        <v>1.3089490264224366</v>
      </c>
    </row>
    <row r="74" spans="1:17" x14ac:dyDescent="0.25">
      <c r="A74" s="127" t="s">
        <v>314</v>
      </c>
      <c r="B74" s="296">
        <f>IF(B$15=0,0,B$15/WWP_fec!B$15)</f>
        <v>2.1848768522559876</v>
      </c>
      <c r="C74" s="296">
        <f>IF(C$15=0,0,C$15/WWP_fec!C$15)</f>
        <v>2.0990348632031091</v>
      </c>
      <c r="D74" s="296">
        <f>IF(D$15=0,0,D$15/WWP_fec!D$15)</f>
        <v>1.8822503699909952</v>
      </c>
      <c r="E74" s="296">
        <f>IF(E$15=0,0,E$15/WWP_fec!E$15)</f>
        <v>2.0623899960745282</v>
      </c>
      <c r="F74" s="296">
        <f>IF(F$15=0,0,F$15/WWP_fec!F$15)</f>
        <v>2.03580581347879</v>
      </c>
      <c r="G74" s="296">
        <f>IF(G$15=0,0,G$15/WWP_fec!G$15)</f>
        <v>1.9861108723351975</v>
      </c>
      <c r="H74" s="296">
        <f>IF(H$15=0,0,H$15/WWP_fec!H$15)</f>
        <v>2.5566684473379935</v>
      </c>
      <c r="I74" s="296">
        <f>IF(I$15=0,0,I$15/WWP_fec!I$15)</f>
        <v>1.6720128721199325</v>
      </c>
      <c r="J74" s="296">
        <f>IF(J$15=0,0,J$15/WWP_fec!J$15)</f>
        <v>1.537800857715051</v>
      </c>
      <c r="K74" s="296">
        <f>IF(K$15=0,0,K$15/WWP_fec!K$15)</f>
        <v>1.425105485413426</v>
      </c>
      <c r="L74" s="296">
        <f>IF(L$15=0,0,L$15/WWP_fec!L$15)</f>
        <v>0.87840064466553136</v>
      </c>
      <c r="M74" s="296">
        <f>IF(M$15=0,0,M$15/WWP_fec!M$15)</f>
        <v>0.72356034250681867</v>
      </c>
      <c r="N74" s="296">
        <f>IF(N$15=0,0,N$15/WWP_fec!N$15)</f>
        <v>0.20600135997589095</v>
      </c>
      <c r="O74" s="296">
        <f>IF(O$15=0,0,O$15/WWP_fec!O$15)</f>
        <v>7.3687346346695314E-3</v>
      </c>
      <c r="P74" s="296">
        <f>IF(P$15=0,0,P$15/WWP_fec!P$15)</f>
        <v>4.0043500297232294E-3</v>
      </c>
      <c r="Q74" s="296">
        <f>IF(Q$15=0,0,Q$15/WWP_fec!Q$15)</f>
        <v>1.2649116755879285E-2</v>
      </c>
    </row>
    <row r="75" spans="1:17" x14ac:dyDescent="0.25">
      <c r="A75" s="127" t="s">
        <v>313</v>
      </c>
      <c r="B75" s="296">
        <f>IF(B$26=0,0,B$26/WWP_fec!B$26)</f>
        <v>0</v>
      </c>
      <c r="C75" s="296">
        <f>IF(C$26=0,0,C$26/WWP_fec!C$26)</f>
        <v>0</v>
      </c>
      <c r="D75" s="296">
        <f>IF(D$26=0,0,D$26/WWP_fec!D$26)</f>
        <v>0</v>
      </c>
      <c r="E75" s="296">
        <f>IF(E$26=0,0,E$26/WWP_fec!E$26)</f>
        <v>0</v>
      </c>
      <c r="F75" s="296">
        <f>IF(F$26=0,0,F$26/WWP_fec!F$26)</f>
        <v>0</v>
      </c>
      <c r="G75" s="296">
        <f>IF(G$26=0,0,G$26/WWP_fec!G$26)</f>
        <v>0</v>
      </c>
      <c r="H75" s="296">
        <f>IF(H$26=0,0,H$26/WWP_fec!H$26)</f>
        <v>0</v>
      </c>
      <c r="I75" s="296">
        <f>IF(I$26=0,0,I$26/WWP_fec!I$26)</f>
        <v>0</v>
      </c>
      <c r="J75" s="296">
        <f>IF(J$26=0,0,J$26/WWP_fec!J$26)</f>
        <v>0</v>
      </c>
      <c r="K75" s="296">
        <f>IF(K$26=0,0,K$26/WWP_fec!K$26)</f>
        <v>0</v>
      </c>
      <c r="L75" s="296">
        <f>IF(L$26=0,0,L$26/WWP_fec!L$26)</f>
        <v>0</v>
      </c>
      <c r="M75" s="296">
        <f>IF(M$26=0,0,M$26/WWP_fec!M$26)</f>
        <v>0</v>
      </c>
      <c r="N75" s="296">
        <f>IF(N$26=0,0,N$26/WWP_fec!N$26)</f>
        <v>0</v>
      </c>
      <c r="O75" s="296">
        <f>IF(O$26=0,0,O$26/WWP_fec!O$26)</f>
        <v>0</v>
      </c>
      <c r="P75" s="296">
        <f>IF(P$26=0,0,P$26/WWP_fec!P$26)</f>
        <v>0</v>
      </c>
      <c r="Q75" s="296">
        <f>IF(Q$26=0,0,Q$26/WWP_fec!Q$26)</f>
        <v>0</v>
      </c>
    </row>
    <row r="76" spans="1:17" x14ac:dyDescent="0.25">
      <c r="A76" s="127" t="s">
        <v>312</v>
      </c>
      <c r="B76" s="296">
        <f>IF(B$27=0,0,B$27/WWP_fec!B$27)</f>
        <v>2.9618064193792093</v>
      </c>
      <c r="C76" s="296">
        <f>IF(C$27=0,0,C$27/WWP_fec!C$27)</f>
        <v>2.8690428765212004</v>
      </c>
      <c r="D76" s="296">
        <f>IF(D$27=0,0,D$27/WWP_fec!D$27)</f>
        <v>2.8267249872756892</v>
      </c>
      <c r="E76" s="296">
        <f>IF(E$27=0,0,E$27/WWP_fec!E$27)</f>
        <v>2.7403644043202884</v>
      </c>
      <c r="F76" s="296">
        <f>IF(F$27=0,0,F$27/WWP_fec!F$27)</f>
        <v>2.4792097809967348</v>
      </c>
      <c r="G76" s="296">
        <f>IF(G$27=0,0,G$27/WWP_fec!G$27)</f>
        <v>2.4076249797803415</v>
      </c>
      <c r="H76" s="296">
        <f>IF(H$27=0,0,H$27/WWP_fec!H$27)</f>
        <v>2.7017493460496476</v>
      </c>
      <c r="I76" s="296">
        <f>IF(I$27=0,0,I$27/WWP_fec!I$27)</f>
        <v>2.437738439152858</v>
      </c>
      <c r="J76" s="296">
        <f>IF(J$27=0,0,J$27/WWP_fec!J$27)</f>
        <v>2.0975059408975274</v>
      </c>
      <c r="K76" s="296">
        <f>IF(K$27=0,0,K$27/WWP_fec!K$27)</f>
        <v>2.0779972432031109</v>
      </c>
      <c r="L76" s="296">
        <f>IF(L$27=0,0,L$27/WWP_fec!L$27)</f>
        <v>1.9464698922825878</v>
      </c>
      <c r="M76" s="296">
        <f>IF(M$27=0,0,M$27/WWP_fec!M$27)</f>
        <v>2.0421796649288697</v>
      </c>
      <c r="N76" s="296">
        <f>IF(N$27=0,0,N$27/WWP_fec!N$27)</f>
        <v>1.9519466894598285</v>
      </c>
      <c r="O76" s="296">
        <f>IF(O$27=0,0,O$27/WWP_fec!O$27)</f>
        <v>2.0879453029601751</v>
      </c>
      <c r="P76" s="296">
        <f>IF(P$27=0,0,P$27/WWP_fec!P$27)</f>
        <v>2.114184647276339</v>
      </c>
      <c r="Q76" s="296">
        <f>IF(Q$27=0,0,Q$27/WWP_fec!Q$27)</f>
        <v>1.9675168994552059</v>
      </c>
    </row>
    <row r="77" spans="1:17" x14ac:dyDescent="0.25">
      <c r="A77" s="72" t="s">
        <v>311</v>
      </c>
      <c r="B77" s="295">
        <f>IF(B$47=0,0,B$47/WWP_fec!B$47)</f>
        <v>0</v>
      </c>
      <c r="C77" s="295">
        <f>IF(C$47=0,0,C$47/WWP_fec!C$47)</f>
        <v>0</v>
      </c>
      <c r="D77" s="295">
        <f>IF(D$47=0,0,D$47/WWP_fec!D$47)</f>
        <v>0</v>
      </c>
      <c r="E77" s="295">
        <f>IF(E$47=0,0,E$47/WWP_fec!E$47)</f>
        <v>0</v>
      </c>
      <c r="F77" s="295">
        <f>IF(F$47=0,0,F$47/WWP_fec!F$47)</f>
        <v>0</v>
      </c>
      <c r="G77" s="295">
        <f>IF(G$47=0,0,G$47/WWP_fec!G$47)</f>
        <v>0</v>
      </c>
      <c r="H77" s="295">
        <f>IF(H$47=0,0,H$47/WWP_fec!H$47)</f>
        <v>0</v>
      </c>
      <c r="I77" s="295">
        <f>IF(I$47=0,0,I$47/WWP_fec!I$47)</f>
        <v>0</v>
      </c>
      <c r="J77" s="295">
        <f>IF(J$47=0,0,J$47/WWP_fec!J$47)</f>
        <v>0</v>
      </c>
      <c r="K77" s="295">
        <f>IF(K$47=0,0,K$47/WWP_fec!K$47)</f>
        <v>0</v>
      </c>
      <c r="L77" s="295">
        <f>IF(L$47=0,0,L$47/WWP_fec!L$47)</f>
        <v>0</v>
      </c>
      <c r="M77" s="295">
        <f>IF(M$47=0,0,M$47/WWP_fec!M$47)</f>
        <v>0</v>
      </c>
      <c r="N77" s="295">
        <f>IF(N$47=0,0,N$47/WWP_fec!N$47)</f>
        <v>0</v>
      </c>
      <c r="O77" s="295">
        <f>IF(O$47=0,0,O$47/WWP_fec!O$47)</f>
        <v>0</v>
      </c>
      <c r="P77" s="295">
        <f>IF(P$47=0,0,P$47/WWP_fec!P$47)</f>
        <v>0</v>
      </c>
      <c r="Q77" s="295">
        <f>IF(Q$47=0,0,Q$47/WWP_fec!Q$47)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  <pageSetUpPr fitToPage="1"/>
  </sheetPr>
  <dimension ref="A1:Q3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4205.1524571846276</v>
      </c>
      <c r="C3" s="46">
        <v>4029.9474750404552</v>
      </c>
      <c r="D3" s="46">
        <v>4292.7555705028381</v>
      </c>
      <c r="E3" s="46">
        <v>4911.8377596418923</v>
      </c>
      <c r="F3" s="46">
        <v>5193.9021128644017</v>
      </c>
      <c r="G3" s="46">
        <v>5429.2370413511944</v>
      </c>
      <c r="H3" s="46">
        <v>5711.4751911790863</v>
      </c>
      <c r="I3" s="46">
        <v>6328.6903417409121</v>
      </c>
      <c r="J3" s="46">
        <v>6348.6394240632635</v>
      </c>
      <c r="K3" s="46">
        <v>7351.7152583798888</v>
      </c>
      <c r="L3" s="46">
        <v>7233.9</v>
      </c>
      <c r="M3" s="46">
        <v>7521.4777921129753</v>
      </c>
      <c r="N3" s="46">
        <v>7799.3814392372406</v>
      </c>
      <c r="O3" s="46">
        <v>8181.031004929695</v>
      </c>
      <c r="P3" s="46">
        <v>9075.9430598028412</v>
      </c>
      <c r="Q3" s="46">
        <v>9729.6721165669223</v>
      </c>
    </row>
    <row r="5" spans="1:17" x14ac:dyDescent="0.25">
      <c r="A5" s="31" t="s">
        <v>257</v>
      </c>
      <c r="B5" s="46">
        <v>4361.4823522057022</v>
      </c>
      <c r="C5" s="46">
        <v>3966.9785082689309</v>
      </c>
      <c r="D5" s="46">
        <v>3943.2236572728907</v>
      </c>
      <c r="E5" s="46">
        <v>4221.6276824137258</v>
      </c>
      <c r="F5" s="46">
        <v>4179.1114385328365</v>
      </c>
      <c r="G5" s="46">
        <v>4122.9454977155465</v>
      </c>
      <c r="H5" s="46">
        <v>4415.9505719092322</v>
      </c>
      <c r="I5" s="46">
        <v>4586.4039664218553</v>
      </c>
      <c r="J5" s="46">
        <v>4431.5420930078562</v>
      </c>
      <c r="K5" s="46">
        <v>4115.2735644940349</v>
      </c>
      <c r="L5" s="46">
        <v>4846.805589627993</v>
      </c>
      <c r="M5" s="46">
        <v>5336.3614609961805</v>
      </c>
      <c r="N5" s="46">
        <v>5086.4817830778829</v>
      </c>
      <c r="O5" s="46">
        <v>5664.8550693918105</v>
      </c>
      <c r="P5" s="46">
        <v>5758.8114287484295</v>
      </c>
      <c r="Q5" s="46">
        <v>5904.1203742093376</v>
      </c>
    </row>
    <row r="6" spans="1:17" x14ac:dyDescent="0.25">
      <c r="A6" s="294" t="s">
        <v>256</v>
      </c>
      <c r="B6" s="293">
        <v>5451.8529402571276</v>
      </c>
      <c r="C6" s="293">
        <v>5027.2976155546921</v>
      </c>
      <c r="D6" s="293">
        <v>4824.8945080707772</v>
      </c>
      <c r="E6" s="293">
        <v>5456.4718820034386</v>
      </c>
      <c r="F6" s="293">
        <v>4593.7994697703498</v>
      </c>
      <c r="G6" s="293">
        <v>4430.7917671177984</v>
      </c>
      <c r="H6" s="293">
        <v>4734.1851188314222</v>
      </c>
      <c r="I6" s="293">
        <v>4876.6057384598616</v>
      </c>
      <c r="J6" s="293">
        <v>4695.341947343386</v>
      </c>
      <c r="K6" s="293">
        <v>4450.5109624782444</v>
      </c>
      <c r="L6" s="293">
        <v>5241.2492107993103</v>
      </c>
      <c r="M6" s="293">
        <v>5758.0095643523537</v>
      </c>
      <c r="N6" s="293">
        <v>5907.8756006972453</v>
      </c>
      <c r="O6" s="293">
        <v>6943.1468449568401</v>
      </c>
      <c r="P6" s="293">
        <v>6993.8295983518137</v>
      </c>
      <c r="Q6" s="293">
        <v>6884.6424367609634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631.57737393266143</v>
      </c>
      <c r="F7" s="291">
        <v>0</v>
      </c>
      <c r="G7" s="291">
        <v>449.71380132925526</v>
      </c>
      <c r="H7" s="291">
        <v>727.05185836704015</v>
      </c>
      <c r="I7" s="291">
        <v>564.46425925301389</v>
      </c>
      <c r="J7" s="291">
        <v>271.74154077543159</v>
      </c>
      <c r="K7" s="291">
        <v>365.22097194700626</v>
      </c>
      <c r="L7" s="291">
        <v>790.73824832106584</v>
      </c>
      <c r="M7" s="291">
        <v>582.24333032050515</v>
      </c>
      <c r="N7" s="291">
        <v>149.86603634489165</v>
      </c>
      <c r="O7" s="291">
        <v>1035.2712442595948</v>
      </c>
      <c r="P7" s="291">
        <v>50.682753394973588</v>
      </c>
      <c r="Q7" s="291">
        <v>0</v>
      </c>
    </row>
    <row r="8" spans="1:17" x14ac:dyDescent="0.25">
      <c r="A8" s="290" t="s">
        <v>254</v>
      </c>
      <c r="B8" s="289"/>
      <c r="C8" s="289">
        <f>B6+C7-C6</f>
        <v>424.55532470243543</v>
      </c>
      <c r="D8" s="289">
        <f t="shared" ref="D8:Q8" si="0">C6+D7-D6</f>
        <v>202.40310748391494</v>
      </c>
      <c r="E8" s="289">
        <f t="shared" si="0"/>
        <v>0</v>
      </c>
      <c r="F8" s="289">
        <f t="shared" si="0"/>
        <v>862.67241223308883</v>
      </c>
      <c r="G8" s="289">
        <f t="shared" si="0"/>
        <v>612.72150398180656</v>
      </c>
      <c r="H8" s="289">
        <f t="shared" si="0"/>
        <v>423.65850665341623</v>
      </c>
      <c r="I8" s="289">
        <f t="shared" si="0"/>
        <v>422.0436396245741</v>
      </c>
      <c r="J8" s="289">
        <f t="shared" si="0"/>
        <v>453.00533189190719</v>
      </c>
      <c r="K8" s="289">
        <f t="shared" si="0"/>
        <v>610.05195681214809</v>
      </c>
      <c r="L8" s="289">
        <f t="shared" si="0"/>
        <v>0</v>
      </c>
      <c r="M8" s="289">
        <f t="shared" si="0"/>
        <v>65.482976767461878</v>
      </c>
      <c r="N8" s="289">
        <f t="shared" si="0"/>
        <v>0</v>
      </c>
      <c r="O8" s="289">
        <f t="shared" si="0"/>
        <v>0</v>
      </c>
      <c r="P8" s="289">
        <f t="shared" si="0"/>
        <v>0</v>
      </c>
      <c r="Q8" s="289">
        <f t="shared" si="0"/>
        <v>109.18716159085034</v>
      </c>
    </row>
    <row r="9" spans="1:17" x14ac:dyDescent="0.25">
      <c r="A9" s="288" t="s">
        <v>253</v>
      </c>
      <c r="B9" s="287">
        <f>B6-B5</f>
        <v>1090.3705880514253</v>
      </c>
      <c r="C9" s="287">
        <f t="shared" ref="C9:Q9" si="1">C6-C5</f>
        <v>1060.3191072857612</v>
      </c>
      <c r="D9" s="287">
        <f t="shared" si="1"/>
        <v>881.67085079788649</v>
      </c>
      <c r="E9" s="287">
        <f t="shared" si="1"/>
        <v>1234.8441995897128</v>
      </c>
      <c r="F9" s="287">
        <f t="shared" si="1"/>
        <v>414.68803123751331</v>
      </c>
      <c r="G9" s="287">
        <f t="shared" si="1"/>
        <v>307.84626940225189</v>
      </c>
      <c r="H9" s="287">
        <f t="shared" si="1"/>
        <v>318.23454692219002</v>
      </c>
      <c r="I9" s="287">
        <f t="shared" si="1"/>
        <v>290.20177203800631</v>
      </c>
      <c r="J9" s="287">
        <f t="shared" si="1"/>
        <v>263.79985433552974</v>
      </c>
      <c r="K9" s="287">
        <f t="shared" si="1"/>
        <v>335.23739798420957</v>
      </c>
      <c r="L9" s="287">
        <f t="shared" si="1"/>
        <v>394.44362117131732</v>
      </c>
      <c r="M9" s="287">
        <f t="shared" si="1"/>
        <v>421.64810335617312</v>
      </c>
      <c r="N9" s="287">
        <f t="shared" si="1"/>
        <v>821.39381761936238</v>
      </c>
      <c r="O9" s="287">
        <f t="shared" si="1"/>
        <v>1278.2917755650296</v>
      </c>
      <c r="P9" s="287">
        <f t="shared" si="1"/>
        <v>1235.0181696033842</v>
      </c>
      <c r="Q9" s="287">
        <f t="shared" si="1"/>
        <v>980.52206255162582</v>
      </c>
    </row>
    <row r="11" spans="1:17" x14ac:dyDescent="0.25">
      <c r="A11" s="31" t="s">
        <v>347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1178.6892436401638</v>
      </c>
      <c r="C12" s="38">
        <v>1022.0089</v>
      </c>
      <c r="D12" s="38">
        <v>1005.85733</v>
      </c>
      <c r="E12" s="38">
        <v>1065.0743300000001</v>
      </c>
      <c r="F12" s="38">
        <v>1049.0246400000001</v>
      </c>
      <c r="G12" s="38">
        <v>1024.7157717170153</v>
      </c>
      <c r="H12" s="38">
        <v>1081.4061000000002</v>
      </c>
      <c r="I12" s="38">
        <v>1091.3494900000001</v>
      </c>
      <c r="J12" s="38">
        <v>1051.76451</v>
      </c>
      <c r="K12" s="38">
        <v>965.95697999999993</v>
      </c>
      <c r="L12" s="38">
        <v>1099.0139782261147</v>
      </c>
      <c r="M12" s="38">
        <v>1182.8609832400905</v>
      </c>
      <c r="N12" s="38">
        <v>1114.2432916684177</v>
      </c>
      <c r="O12" s="38">
        <v>1229.404155351493</v>
      </c>
      <c r="P12" s="38">
        <v>1240.1666646126837</v>
      </c>
      <c r="Q12" s="38">
        <v>1257.4504585771731</v>
      </c>
    </row>
    <row r="13" spans="1:17" x14ac:dyDescent="0.25">
      <c r="A13" s="55" t="s">
        <v>33</v>
      </c>
      <c r="B13" s="54">
        <v>353.04863164266504</v>
      </c>
      <c r="C13" s="54">
        <v>223.52182999999999</v>
      </c>
      <c r="D13" s="54">
        <v>182.65260000000001</v>
      </c>
      <c r="E13" s="54">
        <v>173.47254000000004</v>
      </c>
      <c r="F13" s="54">
        <v>141.99170000000001</v>
      </c>
      <c r="G13" s="54">
        <v>127.61430419551832</v>
      </c>
      <c r="H13" s="54">
        <v>127.19611</v>
      </c>
      <c r="I13" s="54">
        <v>117.24816</v>
      </c>
      <c r="J13" s="54">
        <v>114.74561</v>
      </c>
      <c r="K13" s="54">
        <v>102.34648999999999</v>
      </c>
      <c r="L13" s="54">
        <v>89.638034619966589</v>
      </c>
      <c r="M13" s="54">
        <v>87.85963141600115</v>
      </c>
      <c r="N13" s="54">
        <v>80.51378813561557</v>
      </c>
      <c r="O13" s="54">
        <v>82.581835769829198</v>
      </c>
      <c r="P13" s="54">
        <v>69.21506014224515</v>
      </c>
      <c r="Q13" s="54">
        <v>78.701670121179603</v>
      </c>
    </row>
    <row r="14" spans="1:17" x14ac:dyDescent="0.25">
      <c r="A14" s="52" t="s">
        <v>32</v>
      </c>
      <c r="B14" s="51">
        <v>202.2528675848348</v>
      </c>
      <c r="C14" s="51">
        <v>170.11720999999997</v>
      </c>
      <c r="D14" s="51">
        <v>184.54334999999998</v>
      </c>
      <c r="E14" s="51">
        <v>194.84225999999998</v>
      </c>
      <c r="F14" s="51">
        <v>192.5444</v>
      </c>
      <c r="G14" s="51">
        <v>205.08376156183925</v>
      </c>
      <c r="H14" s="51">
        <v>223.34897000000001</v>
      </c>
      <c r="I14" s="51">
        <v>196.85323999999997</v>
      </c>
      <c r="J14" s="51">
        <v>193.47666000000001</v>
      </c>
      <c r="K14" s="51">
        <v>193.61006</v>
      </c>
      <c r="L14" s="51">
        <v>197.58658329844684</v>
      </c>
      <c r="M14" s="51">
        <v>198.5985410032587</v>
      </c>
      <c r="N14" s="51">
        <v>155.04800416263325</v>
      </c>
      <c r="O14" s="51">
        <v>128.90211287561138</v>
      </c>
      <c r="P14" s="51">
        <v>139.080830873737</v>
      </c>
      <c r="Q14" s="51">
        <v>119.35212720004533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6.5929346231764212</v>
      </c>
      <c r="C16" s="51">
        <v>7.6765499999999998</v>
      </c>
      <c r="D16" s="51">
        <v>7.6887500000000006</v>
      </c>
      <c r="E16" s="51">
        <v>10.993790000000001</v>
      </c>
      <c r="F16" s="51">
        <v>13.16872</v>
      </c>
      <c r="G16" s="51">
        <v>13.184236678535326</v>
      </c>
      <c r="H16" s="51">
        <v>9.9041899999999998</v>
      </c>
      <c r="I16" s="51">
        <v>10.98359</v>
      </c>
      <c r="J16" s="51">
        <v>10.965240000000001</v>
      </c>
      <c r="K16" s="51">
        <v>9.8878900000000005</v>
      </c>
      <c r="L16" s="51">
        <v>12.085602814906935</v>
      </c>
      <c r="M16" s="51">
        <v>10.987068079783816</v>
      </c>
      <c r="N16" s="51">
        <v>8.7893437882682868</v>
      </c>
      <c r="O16" s="51">
        <v>10.98683653795576</v>
      </c>
      <c r="P16" s="51">
        <v>15.381795543492617</v>
      </c>
      <c r="Q16" s="51">
        <v>10.987182638071669</v>
      </c>
    </row>
    <row r="17" spans="1:17" x14ac:dyDescent="0.25">
      <c r="A17" s="53" t="s">
        <v>76</v>
      </c>
      <c r="B17" s="51">
        <v>174.17293005235658</v>
      </c>
      <c r="C17" s="51">
        <v>151.64967999999999</v>
      </c>
      <c r="D17" s="51">
        <v>165.98585</v>
      </c>
      <c r="E17" s="51">
        <v>170.02803</v>
      </c>
      <c r="F17" s="51">
        <v>163.83781999999999</v>
      </c>
      <c r="G17" s="51">
        <v>178.29491133231645</v>
      </c>
      <c r="H17" s="51">
        <v>198.86309</v>
      </c>
      <c r="I17" s="51">
        <v>174.17464999999999</v>
      </c>
      <c r="J17" s="51">
        <v>170.05099000000001</v>
      </c>
      <c r="K17" s="51">
        <v>167.56143</v>
      </c>
      <c r="L17" s="51">
        <v>166.51277967142511</v>
      </c>
      <c r="M17" s="51">
        <v>170.65449188583725</v>
      </c>
      <c r="N17" s="51">
        <v>130.32633140030646</v>
      </c>
      <c r="O17" s="51">
        <v>106.52239776363773</v>
      </c>
      <c r="P17" s="51">
        <v>107.5529753910984</v>
      </c>
      <c r="Q17" s="51">
        <v>102.70424670506891</v>
      </c>
    </row>
    <row r="18" spans="1:17" x14ac:dyDescent="0.25">
      <c r="A18" s="53" t="s">
        <v>29</v>
      </c>
      <c r="B18" s="51">
        <v>11.464628468341996</v>
      </c>
      <c r="C18" s="51">
        <v>7.6012399999999998</v>
      </c>
      <c r="D18" s="51">
        <v>6.6939899999999994</v>
      </c>
      <c r="E18" s="51">
        <v>9.5988299999999995</v>
      </c>
      <c r="F18" s="51">
        <v>11.48611</v>
      </c>
      <c r="G18" s="51">
        <v>9.5537923483131912</v>
      </c>
      <c r="H18" s="51">
        <v>9.50549</v>
      </c>
      <c r="I18" s="51">
        <v>8.5932300000000001</v>
      </c>
      <c r="J18" s="51">
        <v>9.57883</v>
      </c>
      <c r="K18" s="51">
        <v>14.374650000000001</v>
      </c>
      <c r="L18" s="51">
        <v>14.330636723351784</v>
      </c>
      <c r="M18" s="51">
        <v>13.3743193751876</v>
      </c>
      <c r="N18" s="51">
        <v>13.376565265930457</v>
      </c>
      <c r="O18" s="51">
        <v>9.5537679824466846</v>
      </c>
      <c r="P18" s="51">
        <v>11.464698491314866</v>
      </c>
      <c r="Q18" s="51">
        <v>3.8215784108322728</v>
      </c>
    </row>
    <row r="19" spans="1:17" x14ac:dyDescent="0.25">
      <c r="A19" s="53" t="s">
        <v>28</v>
      </c>
      <c r="B19" s="51">
        <v>10.02237444095978</v>
      </c>
      <c r="C19" s="51">
        <v>3.18974</v>
      </c>
      <c r="D19" s="51">
        <v>4.17476</v>
      </c>
      <c r="E19" s="51">
        <v>4.2216100000000001</v>
      </c>
      <c r="F19" s="51">
        <v>4.0517500000000002</v>
      </c>
      <c r="G19" s="51">
        <v>4.0508212026743085</v>
      </c>
      <c r="H19" s="51">
        <v>5.0762</v>
      </c>
      <c r="I19" s="51">
        <v>3.1017700000000001</v>
      </c>
      <c r="J19" s="51">
        <v>2.8815999999999997</v>
      </c>
      <c r="K19" s="51">
        <v>1.7860900000000002</v>
      </c>
      <c r="L19" s="51">
        <v>4.6575640887630243</v>
      </c>
      <c r="M19" s="51">
        <v>3.5826616624500289</v>
      </c>
      <c r="N19" s="51">
        <v>2.5557637081280316</v>
      </c>
      <c r="O19" s="51">
        <v>1.8391105915712043</v>
      </c>
      <c r="P19" s="51">
        <v>4.6813614478311179</v>
      </c>
      <c r="Q19" s="51">
        <v>1.8391194460724678</v>
      </c>
    </row>
    <row r="20" spans="1:17" x14ac:dyDescent="0.25">
      <c r="A20" s="52" t="s">
        <v>27</v>
      </c>
      <c r="B20" s="51">
        <v>114.62152271560963</v>
      </c>
      <c r="C20" s="51">
        <v>107.81309</v>
      </c>
      <c r="D20" s="51">
        <v>123.47426000000002</v>
      </c>
      <c r="E20" s="51">
        <v>121.57168999999999</v>
      </c>
      <c r="F20" s="51">
        <v>126.072</v>
      </c>
      <c r="G20" s="51">
        <v>131.26670809600208</v>
      </c>
      <c r="H20" s="51">
        <v>121.09747</v>
      </c>
      <c r="I20" s="51">
        <v>136.36794</v>
      </c>
      <c r="J20" s="51">
        <v>150.48088999999999</v>
      </c>
      <c r="K20" s="51">
        <v>129.41313</v>
      </c>
      <c r="L20" s="51">
        <v>160.29075999114696</v>
      </c>
      <c r="M20" s="51">
        <v>165.87315252523388</v>
      </c>
      <c r="N20" s="51">
        <v>163.15751149823382</v>
      </c>
      <c r="O20" s="51">
        <v>197.11635997155662</v>
      </c>
      <c r="P20" s="51">
        <v>165.71072002097407</v>
      </c>
      <c r="Q20" s="51">
        <v>164.25941766499824</v>
      </c>
    </row>
    <row r="21" spans="1:17" x14ac:dyDescent="0.25">
      <c r="A21" s="53" t="s">
        <v>66</v>
      </c>
      <c r="B21" s="51">
        <v>114.62152271560963</v>
      </c>
      <c r="C21" s="51">
        <v>107.81309</v>
      </c>
      <c r="D21" s="51">
        <v>123.47426000000002</v>
      </c>
      <c r="E21" s="51">
        <v>121.57168999999999</v>
      </c>
      <c r="F21" s="51">
        <v>126.072</v>
      </c>
      <c r="G21" s="51">
        <v>131.26670809600208</v>
      </c>
      <c r="H21" s="51">
        <v>121.09747</v>
      </c>
      <c r="I21" s="51">
        <v>136.36794</v>
      </c>
      <c r="J21" s="51">
        <v>150.48088999999999</v>
      </c>
      <c r="K21" s="51">
        <v>129.41313</v>
      </c>
      <c r="L21" s="51">
        <v>160.29075999114696</v>
      </c>
      <c r="M21" s="51">
        <v>165.87315252523388</v>
      </c>
      <c r="N21" s="51">
        <v>163.15751149823382</v>
      </c>
      <c r="O21" s="51">
        <v>197.11635997155662</v>
      </c>
      <c r="P21" s="51">
        <v>165.71072002097407</v>
      </c>
      <c r="Q21" s="51">
        <v>164.25941766499824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68.214460784690829</v>
      </c>
      <c r="C23" s="51">
        <v>66.621840000000006</v>
      </c>
      <c r="D23" s="51">
        <v>60.27469</v>
      </c>
      <c r="E23" s="51">
        <v>65.004660000000001</v>
      </c>
      <c r="F23" s="51">
        <v>70.415170000000003</v>
      </c>
      <c r="G23" s="51">
        <v>57.178983114338983</v>
      </c>
      <c r="H23" s="51">
        <v>85.300249999999991</v>
      </c>
      <c r="I23" s="51">
        <v>78.699659999999994</v>
      </c>
      <c r="J23" s="51">
        <v>60.487830000000002</v>
      </c>
      <c r="K23" s="51">
        <v>52.90466</v>
      </c>
      <c r="L23" s="51">
        <v>56.701538446640043</v>
      </c>
      <c r="M23" s="51">
        <v>82.950731965670272</v>
      </c>
      <c r="N23" s="51">
        <v>76.715649800259641</v>
      </c>
      <c r="O23" s="51">
        <v>91.907769840575043</v>
      </c>
      <c r="P23" s="51">
        <v>131.19807339836424</v>
      </c>
      <c r="Q23" s="51">
        <v>117.51709036739508</v>
      </c>
    </row>
    <row r="24" spans="1:17" x14ac:dyDescent="0.25">
      <c r="A24" s="53" t="s">
        <v>23</v>
      </c>
      <c r="B24" s="51">
        <v>68.214460784690829</v>
      </c>
      <c r="C24" s="51">
        <v>66.621840000000006</v>
      </c>
      <c r="D24" s="51">
        <v>60.27469</v>
      </c>
      <c r="E24" s="51">
        <v>65.004660000000001</v>
      </c>
      <c r="F24" s="51">
        <v>70.415170000000003</v>
      </c>
      <c r="G24" s="51">
        <v>57.178983114338983</v>
      </c>
      <c r="H24" s="51">
        <v>85.300249999999991</v>
      </c>
      <c r="I24" s="51">
        <v>78.699659999999994</v>
      </c>
      <c r="J24" s="51">
        <v>60.487830000000002</v>
      </c>
      <c r="K24" s="51">
        <v>52.80462</v>
      </c>
      <c r="L24" s="51">
        <v>56.701538446640043</v>
      </c>
      <c r="M24" s="51">
        <v>82.950731965670272</v>
      </c>
      <c r="N24" s="51">
        <v>76.715649800259641</v>
      </c>
      <c r="O24" s="51">
        <v>91.907769840575043</v>
      </c>
      <c r="P24" s="51">
        <v>131.19807339836424</v>
      </c>
      <c r="Q24" s="51">
        <v>117.51709036739508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0.10004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110.1073310103811</v>
      </c>
      <c r="C29" s="51">
        <v>116.59816000000001</v>
      </c>
      <c r="D29" s="51">
        <v>115.27324</v>
      </c>
      <c r="E29" s="51">
        <v>146.11245</v>
      </c>
      <c r="F29" s="51">
        <v>143.36598000000001</v>
      </c>
      <c r="G29" s="51">
        <v>118.7979282888228</v>
      </c>
      <c r="H29" s="51">
        <v>124.17686</v>
      </c>
      <c r="I29" s="51">
        <v>126.37396999999999</v>
      </c>
      <c r="J29" s="51">
        <v>111.60699</v>
      </c>
      <c r="K29" s="51">
        <v>90.821680000000001</v>
      </c>
      <c r="L29" s="51">
        <v>102.10737054716569</v>
      </c>
      <c r="M29" s="51">
        <v>102.01003959829801</v>
      </c>
      <c r="N29" s="51">
        <v>103.03852253012531</v>
      </c>
      <c r="O29" s="51">
        <v>101.74490582257037</v>
      </c>
      <c r="P29" s="51">
        <v>98.596020967444275</v>
      </c>
      <c r="Q29" s="51">
        <v>104.01834803882372</v>
      </c>
    </row>
    <row r="30" spans="1:17" x14ac:dyDescent="0.25">
      <c r="A30" s="63" t="s">
        <v>21</v>
      </c>
      <c r="B30" s="62">
        <v>330.44442990198246</v>
      </c>
      <c r="C30" s="62">
        <v>337.33677</v>
      </c>
      <c r="D30" s="62">
        <v>339.63918999999999</v>
      </c>
      <c r="E30" s="62">
        <v>364.07072999999997</v>
      </c>
      <c r="F30" s="62">
        <v>374.63538999999997</v>
      </c>
      <c r="G30" s="62">
        <v>384.77408646049361</v>
      </c>
      <c r="H30" s="62">
        <v>400.28643999999997</v>
      </c>
      <c r="I30" s="62">
        <v>435.80651999999998</v>
      </c>
      <c r="J30" s="62">
        <v>420.96653000000003</v>
      </c>
      <c r="K30" s="62">
        <v>396.86095999999998</v>
      </c>
      <c r="L30" s="62">
        <v>492.68969132274856</v>
      </c>
      <c r="M30" s="62">
        <v>545.56888673162871</v>
      </c>
      <c r="N30" s="62">
        <v>535.76981554155009</v>
      </c>
      <c r="O30" s="62">
        <v>627.15117107135075</v>
      </c>
      <c r="P30" s="62">
        <v>636.36595920991886</v>
      </c>
      <c r="Q30" s="62">
        <v>673.60180518473101</v>
      </c>
    </row>
    <row r="32" spans="1:17" x14ac:dyDescent="0.25">
      <c r="A32" s="31" t="s">
        <v>63</v>
      </c>
      <c r="B32" s="70">
        <v>2355.5488739480429</v>
      </c>
      <c r="C32" s="70">
        <v>1696.526196604344</v>
      </c>
      <c r="D32" s="70">
        <v>1613.312979292944</v>
      </c>
      <c r="E32" s="70">
        <v>1608.1259419710002</v>
      </c>
      <c r="F32" s="70">
        <v>1479.3670345573082</v>
      </c>
      <c r="G32" s="70">
        <v>1449.3929148777352</v>
      </c>
      <c r="H32" s="70">
        <v>1484.44723546146</v>
      </c>
      <c r="I32" s="70">
        <v>1398.454233864984</v>
      </c>
      <c r="J32" s="70">
        <v>1417.8113932521962</v>
      </c>
      <c r="K32" s="70">
        <v>1322.8125383403722</v>
      </c>
      <c r="L32" s="70">
        <v>1351.5129468932239</v>
      </c>
      <c r="M32" s="70">
        <v>1361.5015354062527</v>
      </c>
      <c r="N32" s="70">
        <v>1193.8174315405176</v>
      </c>
      <c r="O32" s="70">
        <v>1202.2193924270446</v>
      </c>
      <c r="P32" s="70">
        <v>1098.6404378872485</v>
      </c>
      <c r="Q32" s="70">
        <v>1071.4488400831585</v>
      </c>
    </row>
    <row r="34" spans="1:17" x14ac:dyDescent="0.25">
      <c r="A34" s="184" t="s">
        <v>252</v>
      </c>
      <c r="B34" s="190">
        <f t="shared" ref="B34:Q34" si="2">IF(B$12=0,"",B$12/B$3*1000)</f>
        <v>280.2964352995902</v>
      </c>
      <c r="C34" s="190">
        <f t="shared" si="2"/>
        <v>253.60352866379245</v>
      </c>
      <c r="D34" s="190">
        <f t="shared" si="2"/>
        <v>234.31507186470844</v>
      </c>
      <c r="E34" s="190">
        <f t="shared" si="2"/>
        <v>216.83825527609682</v>
      </c>
      <c r="F34" s="190">
        <f t="shared" si="2"/>
        <v>201.97235473532444</v>
      </c>
      <c r="G34" s="190">
        <f t="shared" si="2"/>
        <v>188.74028964150557</v>
      </c>
      <c r="H34" s="190">
        <f t="shared" si="2"/>
        <v>189.33919238065585</v>
      </c>
      <c r="I34" s="190">
        <f t="shared" si="2"/>
        <v>172.44476045888965</v>
      </c>
      <c r="J34" s="190">
        <f t="shared" si="2"/>
        <v>165.66770291182303</v>
      </c>
      <c r="K34" s="190">
        <f t="shared" si="2"/>
        <v>131.3920556021194</v>
      </c>
      <c r="L34" s="190">
        <f t="shared" si="2"/>
        <v>151.92551434580443</v>
      </c>
      <c r="M34" s="190">
        <f t="shared" si="2"/>
        <v>157.26443870916418</v>
      </c>
      <c r="N34" s="190">
        <f t="shared" si="2"/>
        <v>142.86303347889444</v>
      </c>
      <c r="O34" s="190">
        <f t="shared" si="2"/>
        <v>150.2749659071923</v>
      </c>
      <c r="P34" s="190">
        <f t="shared" si="2"/>
        <v>136.64328394757734</v>
      </c>
      <c r="Q34" s="190">
        <f t="shared" si="2"/>
        <v>129.23872906632539</v>
      </c>
    </row>
    <row r="35" spans="1:17" x14ac:dyDescent="0.25">
      <c r="A35" s="286" t="s">
        <v>251</v>
      </c>
      <c r="B35" s="285">
        <f t="shared" ref="B35:Q35" si="3">IF(B$12=0,"",B$12/B$5*1000)</f>
        <v>270.2496877108934</v>
      </c>
      <c r="C35" s="285">
        <f t="shared" si="3"/>
        <v>257.62904887679207</v>
      </c>
      <c r="D35" s="285">
        <f t="shared" si="3"/>
        <v>255.08503129027298</v>
      </c>
      <c r="E35" s="285">
        <f t="shared" si="3"/>
        <v>252.28997204960564</v>
      </c>
      <c r="F35" s="285">
        <f t="shared" si="3"/>
        <v>251.01619218086267</v>
      </c>
      <c r="G35" s="285">
        <f t="shared" si="3"/>
        <v>248.53973264618529</v>
      </c>
      <c r="H35" s="285">
        <f t="shared" si="3"/>
        <v>244.88636871957902</v>
      </c>
      <c r="I35" s="285">
        <f t="shared" si="3"/>
        <v>237.95319775362722</v>
      </c>
      <c r="J35" s="285">
        <f t="shared" si="3"/>
        <v>237.33600808158576</v>
      </c>
      <c r="K35" s="285">
        <f t="shared" si="3"/>
        <v>234.72485239720936</v>
      </c>
      <c r="L35" s="285">
        <f t="shared" si="3"/>
        <v>226.75016728089301</v>
      </c>
      <c r="M35" s="285">
        <f t="shared" si="3"/>
        <v>221.66058125666706</v>
      </c>
      <c r="N35" s="285">
        <f t="shared" si="3"/>
        <v>219.05972324040792</v>
      </c>
      <c r="O35" s="285">
        <f t="shared" si="3"/>
        <v>217.02305536361837</v>
      </c>
      <c r="P35" s="285">
        <f t="shared" si="3"/>
        <v>215.3511501386686</v>
      </c>
      <c r="Q35" s="285">
        <f t="shared" si="3"/>
        <v>212.97845891998216</v>
      </c>
    </row>
    <row r="36" spans="1:17" x14ac:dyDescent="0.25">
      <c r="A36" s="286" t="s">
        <v>250</v>
      </c>
      <c r="B36" s="285">
        <f>IF(OIS_ued!B$5=0,"",OIS_ued!B$5/B$5*1000)</f>
        <v>48.374702318002448</v>
      </c>
      <c r="C36" s="285">
        <f>IF(OIS_ued!C$5=0,"",OIS_ued!C$5/C$5*1000)</f>
        <v>48.374702318002448</v>
      </c>
      <c r="D36" s="285">
        <f>IF(OIS_ued!D$5=0,"",OIS_ued!D$5/D$5*1000)</f>
        <v>48.374702318002448</v>
      </c>
      <c r="E36" s="285">
        <f>IF(OIS_ued!E$5=0,"",OIS_ued!E$5/E$5*1000)</f>
        <v>48.374702318002441</v>
      </c>
      <c r="F36" s="285">
        <f>IF(OIS_ued!F$5=0,"",OIS_ued!F$5/F$5*1000)</f>
        <v>48.374702318002441</v>
      </c>
      <c r="G36" s="285">
        <f>IF(OIS_ued!G$5=0,"",OIS_ued!G$5/G$5*1000)</f>
        <v>48.374702318002456</v>
      </c>
      <c r="H36" s="285">
        <f>IF(OIS_ued!H$5=0,"",OIS_ued!H$5/H$5*1000)</f>
        <v>48.374702318002448</v>
      </c>
      <c r="I36" s="285">
        <f>IF(OIS_ued!I$5=0,"",OIS_ued!I$5/I$5*1000)</f>
        <v>48.374702318002448</v>
      </c>
      <c r="J36" s="285">
        <f>IF(OIS_ued!J$5=0,"",OIS_ued!J$5/J$5*1000)</f>
        <v>48.374702318002441</v>
      </c>
      <c r="K36" s="285">
        <f>IF(OIS_ued!K$5=0,"",OIS_ued!K$5/K$5*1000)</f>
        <v>48.374702318002441</v>
      </c>
      <c r="L36" s="285">
        <f>IF(OIS_ued!L$5=0,"",OIS_ued!L$5/L$5*1000)</f>
        <v>48.374702318002448</v>
      </c>
      <c r="M36" s="285">
        <f>IF(OIS_ued!M$5=0,"",OIS_ued!M$5/M$5*1000)</f>
        <v>48.374702318002448</v>
      </c>
      <c r="N36" s="285">
        <f>IF(OIS_ued!N$5=0,"",OIS_ued!N$5/N$5*1000)</f>
        <v>48.374702318002441</v>
      </c>
      <c r="O36" s="285">
        <f>IF(OIS_ued!O$5=0,"",OIS_ued!O$5/O$5*1000)</f>
        <v>48.374702318002448</v>
      </c>
      <c r="P36" s="285">
        <f>IF(OIS_ued!P$5=0,"",OIS_ued!P$5/P$5*1000)</f>
        <v>48.374702318002448</v>
      </c>
      <c r="Q36" s="285">
        <f>IF(OIS_ued!Q$5=0,"",OIS_ued!Q$5/Q$5*1000)</f>
        <v>48.374702318002448</v>
      </c>
    </row>
    <row r="37" spans="1:17" x14ac:dyDescent="0.25">
      <c r="A37" s="284" t="s">
        <v>60</v>
      </c>
      <c r="B37" s="283">
        <f t="shared" ref="B37:Q37" si="4">IF(B$12=0,"",B$32/B$12)</f>
        <v>1.9984477559779588</v>
      </c>
      <c r="C37" s="283">
        <f t="shared" si="4"/>
        <v>1.6599916073180419</v>
      </c>
      <c r="D37" s="283">
        <f t="shared" si="4"/>
        <v>1.6039183005137954</v>
      </c>
      <c r="E37" s="283">
        <f t="shared" si="4"/>
        <v>1.5098720311576752</v>
      </c>
      <c r="F37" s="283">
        <f t="shared" si="4"/>
        <v>1.410230968985922</v>
      </c>
      <c r="G37" s="283">
        <f t="shared" si="4"/>
        <v>1.4144340849259402</v>
      </c>
      <c r="H37" s="283">
        <f t="shared" si="4"/>
        <v>1.372701000541295</v>
      </c>
      <c r="I37" s="283">
        <f t="shared" si="4"/>
        <v>1.281399081301613</v>
      </c>
      <c r="J37" s="283">
        <f t="shared" si="4"/>
        <v>1.3480312177981706</v>
      </c>
      <c r="K37" s="283">
        <f t="shared" si="4"/>
        <v>1.3694321442145097</v>
      </c>
      <c r="L37" s="283">
        <f t="shared" si="4"/>
        <v>1.229750461476987</v>
      </c>
      <c r="M37" s="283">
        <f t="shared" si="4"/>
        <v>1.1510241310663831</v>
      </c>
      <c r="N37" s="283">
        <f t="shared" si="4"/>
        <v>1.0714154085262197</v>
      </c>
      <c r="O37" s="283">
        <f t="shared" si="4"/>
        <v>0.97788785501812769</v>
      </c>
      <c r="P37" s="283">
        <f t="shared" si="4"/>
        <v>0.8858812845371592</v>
      </c>
      <c r="Q37" s="283">
        <f t="shared" si="4"/>
        <v>0.85208036052213254</v>
      </c>
    </row>
    <row r="39" spans="1:17" x14ac:dyDescent="0.25">
      <c r="A39" s="331" t="s">
        <v>348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1178.689243640164</v>
      </c>
      <c r="C5" s="96">
        <v>1022.0089</v>
      </c>
      <c r="D5" s="96">
        <v>1005.85733</v>
      </c>
      <c r="E5" s="96">
        <v>1065.0743300000001</v>
      </c>
      <c r="F5" s="96">
        <v>1049.0246400000001</v>
      </c>
      <c r="G5" s="96">
        <v>1024.7157717170148</v>
      </c>
      <c r="H5" s="96">
        <v>1081.4061000000002</v>
      </c>
      <c r="I5" s="96">
        <v>1091.3494900000001</v>
      </c>
      <c r="J5" s="96">
        <v>1051.76451</v>
      </c>
      <c r="K5" s="96">
        <v>965.95698000000016</v>
      </c>
      <c r="L5" s="96">
        <v>1099.0139782261147</v>
      </c>
      <c r="M5" s="96">
        <v>1182.8609832400905</v>
      </c>
      <c r="N5" s="96">
        <v>1114.2432916684174</v>
      </c>
      <c r="O5" s="96">
        <v>1229.404155351493</v>
      </c>
      <c r="P5" s="96">
        <v>1240.1666646126837</v>
      </c>
      <c r="Q5" s="96">
        <v>1257.4504585771731</v>
      </c>
    </row>
    <row r="6" spans="1:17" x14ac:dyDescent="0.25">
      <c r="A6" s="132" t="s">
        <v>83</v>
      </c>
      <c r="B6" s="160">
        <v>19.7913968978871</v>
      </c>
      <c r="C6" s="160">
        <v>16.599930137873773</v>
      </c>
      <c r="D6" s="160">
        <v>16.298509120327139</v>
      </c>
      <c r="E6" s="160">
        <v>16.886517260322449</v>
      </c>
      <c r="F6" s="160">
        <v>16.422442166632241</v>
      </c>
      <c r="G6" s="160">
        <v>16.117187037996729</v>
      </c>
      <c r="H6" s="160">
        <v>16.852283135335181</v>
      </c>
      <c r="I6" s="160">
        <v>17.235129152354464</v>
      </c>
      <c r="J6" s="160">
        <v>16.694863815282403</v>
      </c>
      <c r="K6" s="160">
        <v>15.964765487628032</v>
      </c>
      <c r="L6" s="160">
        <v>18.218355521361467</v>
      </c>
      <c r="M6" s="160">
        <v>19.167374715818525</v>
      </c>
      <c r="N6" s="160">
        <v>18.171075171523423</v>
      </c>
      <c r="O6" s="160">
        <v>19.260957989096664</v>
      </c>
      <c r="P6" s="160">
        <v>18.931510497858113</v>
      </c>
      <c r="Q6" s="160">
        <v>19.381202816543386</v>
      </c>
    </row>
    <row r="7" spans="1:17" x14ac:dyDescent="0.25">
      <c r="A7" s="76" t="s">
        <v>82</v>
      </c>
      <c r="B7" s="159">
        <v>8.7226324534245752</v>
      </c>
      <c r="C7" s="159">
        <v>8.0058527379656219</v>
      </c>
      <c r="D7" s="159">
        <v>7.96217093672752</v>
      </c>
      <c r="E7" s="159">
        <v>8.2894213898524995</v>
      </c>
      <c r="F7" s="159">
        <v>8.0144152672115325</v>
      </c>
      <c r="G7" s="159">
        <v>8.0244767578792047</v>
      </c>
      <c r="H7" s="159">
        <v>8.4678775195523457</v>
      </c>
      <c r="I7" s="159">
        <v>8.5758860718210776</v>
      </c>
      <c r="J7" s="159">
        <v>8.2821170469212131</v>
      </c>
      <c r="K7" s="159">
        <v>8.0182400121498407</v>
      </c>
      <c r="L7" s="159">
        <v>8.6541778462810672</v>
      </c>
      <c r="M7" s="159">
        <v>9.1512523528577727</v>
      </c>
      <c r="N7" s="159">
        <v>8.6035048300722892</v>
      </c>
      <c r="O7" s="159">
        <v>9.1577415607425294</v>
      </c>
      <c r="P7" s="159">
        <v>9.1472484143152037</v>
      </c>
      <c r="Q7" s="159">
        <v>9.1700681063263314</v>
      </c>
    </row>
    <row r="8" spans="1:17" x14ac:dyDescent="0.25">
      <c r="A8" s="76" t="s">
        <v>81</v>
      </c>
      <c r="B8" s="159">
        <v>62.019990358074132</v>
      </c>
      <c r="C8" s="159">
        <v>44.978152042108675</v>
      </c>
      <c r="D8" s="159">
        <v>43.070955355541415</v>
      </c>
      <c r="E8" s="159">
        <v>44.654922870362171</v>
      </c>
      <c r="F8" s="159">
        <v>44.23320815362775</v>
      </c>
      <c r="G8" s="159">
        <v>41.526598382466695</v>
      </c>
      <c r="H8" s="159">
        <v>42.760077022619875</v>
      </c>
      <c r="I8" s="159">
        <v>44.37251083592421</v>
      </c>
      <c r="J8" s="159">
        <v>43.149156679030263</v>
      </c>
      <c r="K8" s="159">
        <v>39.327990876960797</v>
      </c>
      <c r="L8" s="159">
        <v>50.373825192722066</v>
      </c>
      <c r="M8" s="159">
        <v>53.034224705863267</v>
      </c>
      <c r="N8" s="159">
        <v>50.937136051489084</v>
      </c>
      <c r="O8" s="159">
        <v>54.572824491227337</v>
      </c>
      <c r="P8" s="159">
        <v>52.663755483298061</v>
      </c>
      <c r="Q8" s="159">
        <v>55.841933664612434</v>
      </c>
    </row>
    <row r="9" spans="1:17" x14ac:dyDescent="0.25">
      <c r="A9" s="76" t="s">
        <v>80</v>
      </c>
      <c r="B9" s="159">
        <v>43.402772387552815</v>
      </c>
      <c r="C9" s="159">
        <v>31.89777982710623</v>
      </c>
      <c r="D9" s="159">
        <v>30.694158181929112</v>
      </c>
      <c r="E9" s="159">
        <v>31.207730291540301</v>
      </c>
      <c r="F9" s="159">
        <v>30.412785602888668</v>
      </c>
      <c r="G9" s="159">
        <v>29.006737061817649</v>
      </c>
      <c r="H9" s="159">
        <v>29.725731035802525</v>
      </c>
      <c r="I9" s="159">
        <v>31.119090029910247</v>
      </c>
      <c r="J9" s="159">
        <v>30.372558532755477</v>
      </c>
      <c r="K9" s="159">
        <v>29.108067733781315</v>
      </c>
      <c r="L9" s="159">
        <v>36.128558849262596</v>
      </c>
      <c r="M9" s="159">
        <v>37.322469581749168</v>
      </c>
      <c r="N9" s="159">
        <v>35.911058146454849</v>
      </c>
      <c r="O9" s="159">
        <v>37.079124883139329</v>
      </c>
      <c r="P9" s="159">
        <v>35.098701471250138</v>
      </c>
      <c r="Q9" s="159">
        <v>37.24648795071009</v>
      </c>
    </row>
    <row r="10" spans="1:17" x14ac:dyDescent="0.25">
      <c r="A10" s="129" t="s">
        <v>79</v>
      </c>
      <c r="B10" s="158">
        <v>19.042005971851129</v>
      </c>
      <c r="C10" s="158">
        <v>18.004053134976985</v>
      </c>
      <c r="D10" s="158">
        <v>18.042011032070349</v>
      </c>
      <c r="E10" s="158">
        <v>18.266655817724342</v>
      </c>
      <c r="F10" s="158">
        <v>17.223675009423893</v>
      </c>
      <c r="G10" s="158">
        <v>17.696364744082643</v>
      </c>
      <c r="H10" s="158">
        <v>18.570717156405021</v>
      </c>
      <c r="I10" s="158">
        <v>19.017205621624733</v>
      </c>
      <c r="J10" s="158">
        <v>18.455595288722936</v>
      </c>
      <c r="K10" s="158">
        <v>19.09349997326153</v>
      </c>
      <c r="L10" s="158">
        <v>19.790632881777022</v>
      </c>
      <c r="M10" s="158">
        <v>20.326518854308265</v>
      </c>
      <c r="N10" s="158">
        <v>19.152057259300499</v>
      </c>
      <c r="O10" s="158">
        <v>19.208588458518562</v>
      </c>
      <c r="P10" s="158">
        <v>18.670035575751115</v>
      </c>
      <c r="Q10" s="158">
        <v>18.612066499100848</v>
      </c>
    </row>
    <row r="11" spans="1:17" x14ac:dyDescent="0.25">
      <c r="A11" s="92" t="s">
        <v>125</v>
      </c>
      <c r="B11" s="91">
        <v>3.8084011943702256</v>
      </c>
      <c r="C11" s="91">
        <v>3.600810626995397</v>
      </c>
      <c r="D11" s="91">
        <v>3.6084022064140702</v>
      </c>
      <c r="E11" s="91">
        <v>3.653331163544868</v>
      </c>
      <c r="F11" s="91">
        <v>3.4447350018847791</v>
      </c>
      <c r="G11" s="91">
        <v>3.5392729488165289</v>
      </c>
      <c r="H11" s="91">
        <v>3.7141434312810047</v>
      </c>
      <c r="I11" s="91">
        <v>3.8034411243249466</v>
      </c>
      <c r="J11" s="91">
        <v>3.6911190577445874</v>
      </c>
      <c r="K11" s="91">
        <v>3.8186999946523064</v>
      </c>
      <c r="L11" s="91">
        <v>3.9581265763554039</v>
      </c>
      <c r="M11" s="91">
        <v>4.0653037708616528</v>
      </c>
      <c r="N11" s="91">
        <v>3.8304114518601002</v>
      </c>
      <c r="O11" s="91">
        <v>3.8417176917037121</v>
      </c>
      <c r="P11" s="91">
        <v>3.7340071151502237</v>
      </c>
      <c r="Q11" s="91">
        <v>3.72241329982017</v>
      </c>
    </row>
    <row r="12" spans="1:17" x14ac:dyDescent="0.25">
      <c r="A12" s="92" t="s">
        <v>26</v>
      </c>
      <c r="B12" s="91">
        <v>9.7845587761696429</v>
      </c>
      <c r="C12" s="91">
        <v>9.2108488928983672</v>
      </c>
      <c r="D12" s="91">
        <v>9.2459728060413884</v>
      </c>
      <c r="E12" s="91">
        <v>9.184327426294109</v>
      </c>
      <c r="F12" s="91">
        <v>8.5283061961926787</v>
      </c>
      <c r="G12" s="91">
        <v>8.8714521339225598</v>
      </c>
      <c r="H12" s="91">
        <v>9.2546911954965285</v>
      </c>
      <c r="I12" s="91">
        <v>9.5698024998467925</v>
      </c>
      <c r="J12" s="91">
        <v>9.3235275357188883</v>
      </c>
      <c r="K12" s="91">
        <v>10.021645363918505</v>
      </c>
      <c r="L12" s="91">
        <v>10.267130291381312</v>
      </c>
      <c r="M12" s="91">
        <v>10.343163321174918</v>
      </c>
      <c r="N12" s="91">
        <v>9.7793529088812488</v>
      </c>
      <c r="O12" s="91">
        <v>9.4175432199024929</v>
      </c>
      <c r="P12" s="91">
        <v>8.9353159651918084</v>
      </c>
      <c r="Q12" s="91">
        <v>8.9241476851301602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5.4490460013112587</v>
      </c>
      <c r="C14" s="157">
        <v>5.1923936150832191</v>
      </c>
      <c r="D14" s="157">
        <v>5.1876360196148905</v>
      </c>
      <c r="E14" s="157">
        <v>5.4289972278853629</v>
      </c>
      <c r="F14" s="157">
        <v>5.2506338113464377</v>
      </c>
      <c r="G14" s="157">
        <v>5.2856396613435539</v>
      </c>
      <c r="H14" s="157">
        <v>5.6018825296274883</v>
      </c>
      <c r="I14" s="157">
        <v>5.6439619974529922</v>
      </c>
      <c r="J14" s="157">
        <v>5.4409486952594612</v>
      </c>
      <c r="K14" s="157">
        <v>5.2531546146907182</v>
      </c>
      <c r="L14" s="157">
        <v>5.5653760140403037</v>
      </c>
      <c r="M14" s="157">
        <v>5.9180517622716939</v>
      </c>
      <c r="N14" s="157">
        <v>5.5422928985591504</v>
      </c>
      <c r="O14" s="157">
        <v>5.9493275469123565</v>
      </c>
      <c r="P14" s="157">
        <v>6.0007124954090845</v>
      </c>
      <c r="Q14" s="157">
        <v>5.965505514150518</v>
      </c>
    </row>
    <row r="15" spans="1:17" x14ac:dyDescent="0.25">
      <c r="A15" s="156" t="s">
        <v>324</v>
      </c>
      <c r="B15" s="204">
        <v>231.24685861553485</v>
      </c>
      <c r="C15" s="204">
        <v>219.3899881141341</v>
      </c>
      <c r="D15" s="204">
        <v>210.77635862582233</v>
      </c>
      <c r="E15" s="204">
        <v>242.0545521899536</v>
      </c>
      <c r="F15" s="204">
        <v>219.58602040403886</v>
      </c>
      <c r="G15" s="204">
        <v>177.52684459798343</v>
      </c>
      <c r="H15" s="204">
        <v>199.53893773417929</v>
      </c>
      <c r="I15" s="204">
        <v>187.28133633630253</v>
      </c>
      <c r="J15" s="204">
        <v>159.51644014634022</v>
      </c>
      <c r="K15" s="204">
        <v>128.60565705532801</v>
      </c>
      <c r="L15" s="204">
        <v>145.14472022075148</v>
      </c>
      <c r="M15" s="204">
        <v>167.71750904221335</v>
      </c>
      <c r="N15" s="204">
        <v>162.81237055437688</v>
      </c>
      <c r="O15" s="204">
        <v>171.19722853119384</v>
      </c>
      <c r="P15" s="204">
        <v>208.62911740367471</v>
      </c>
      <c r="Q15" s="204">
        <v>197.52223113302506</v>
      </c>
    </row>
    <row r="16" spans="1:17" x14ac:dyDescent="0.25">
      <c r="A16" s="88" t="s">
        <v>33</v>
      </c>
      <c r="B16" s="87">
        <v>49.475191370986522</v>
      </c>
      <c r="C16" s="87">
        <v>40.754330331763896</v>
      </c>
      <c r="D16" s="87">
        <v>38.705182782646929</v>
      </c>
      <c r="E16" s="87">
        <v>36.754242779357668</v>
      </c>
      <c r="F16" s="87">
        <v>17.247919963240228</v>
      </c>
      <c r="G16" s="87">
        <v>12.891662736059789</v>
      </c>
      <c r="H16" s="87">
        <v>5.2136751074020147</v>
      </c>
      <c r="I16" s="87">
        <v>0.52615584112222702</v>
      </c>
      <c r="J16" s="87">
        <v>3.5671425250827653</v>
      </c>
      <c r="K16" s="87">
        <v>3.3737269275443946E-2</v>
      </c>
      <c r="L16" s="87">
        <v>0.37831108272552472</v>
      </c>
      <c r="M16" s="87">
        <v>0.66287873714194245</v>
      </c>
      <c r="N16" s="87">
        <v>0.43874268233420416</v>
      </c>
      <c r="O16" s="87">
        <v>0.33046588772153235</v>
      </c>
      <c r="P16" s="87">
        <v>0.57144006846799389</v>
      </c>
      <c r="Q16" s="87">
        <v>0.36710489248547618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1.4624517743102969</v>
      </c>
      <c r="C19" s="87">
        <v>1.422108895758202</v>
      </c>
      <c r="D19" s="87">
        <v>1.1444166791583759</v>
      </c>
      <c r="E19" s="87">
        <v>1.273882852868363</v>
      </c>
      <c r="F19" s="87">
        <v>0.55101198836103704</v>
      </c>
      <c r="G19" s="87">
        <v>0.43317807203620567</v>
      </c>
      <c r="H19" s="87">
        <v>0.226501430991467</v>
      </c>
      <c r="I19" s="87">
        <v>1.5200549165793772E-2</v>
      </c>
      <c r="J19" s="87">
        <v>5.4600376179206503E-2</v>
      </c>
      <c r="K19" s="87">
        <v>8.3510898193713727E-4</v>
      </c>
      <c r="L19" s="87">
        <v>7.3086957130760128E-3</v>
      </c>
      <c r="M19" s="87">
        <v>1.312646961467593E-2</v>
      </c>
      <c r="N19" s="87">
        <v>6.6782960131005773E-3</v>
      </c>
      <c r="O19" s="87">
        <v>3.1996713734786571E-3</v>
      </c>
      <c r="P19" s="87">
        <v>7.1475167813769142E-3</v>
      </c>
      <c r="Q19" s="87">
        <v>3.4504923333278101E-3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0.28241113537729684</v>
      </c>
      <c r="F20" s="87">
        <v>0.28705891754531465</v>
      </c>
      <c r="G20" s="87">
        <v>0.49455432072347638</v>
      </c>
      <c r="H20" s="87">
        <v>0.2171104457327464</v>
      </c>
      <c r="I20" s="87">
        <v>2.3006325755251595E-2</v>
      </c>
      <c r="J20" s="87">
        <v>0.12111668142932422</v>
      </c>
      <c r="K20" s="87">
        <v>2.8352141365922089E-3</v>
      </c>
      <c r="L20" s="87">
        <v>2.3636835890141077E-2</v>
      </c>
      <c r="M20" s="87">
        <v>2.3263698292760985E-2</v>
      </c>
      <c r="N20" s="87">
        <v>8.0889598848805037E-3</v>
      </c>
      <c r="O20" s="87">
        <v>6.0197601777971978E-3</v>
      </c>
      <c r="P20" s="87">
        <v>2.1506428014381868E-2</v>
      </c>
      <c r="Q20" s="87">
        <v>7.2811433242061388E-3</v>
      </c>
    </row>
    <row r="21" spans="1:17" x14ac:dyDescent="0.25">
      <c r="A21" s="88" t="s">
        <v>28</v>
      </c>
      <c r="B21" s="87">
        <v>9.1089083967733782</v>
      </c>
      <c r="C21" s="87">
        <v>3.0537861667985955</v>
      </c>
      <c r="D21" s="87">
        <v>3.8967638792965555</v>
      </c>
      <c r="E21" s="87">
        <v>4.0712921040836765</v>
      </c>
      <c r="F21" s="87">
        <v>3.7438876485335686</v>
      </c>
      <c r="G21" s="87">
        <v>3.8638789319004188</v>
      </c>
      <c r="H21" s="87">
        <v>4.747971713774584</v>
      </c>
      <c r="I21" s="87">
        <v>2.9183702478853761</v>
      </c>
      <c r="J21" s="87">
        <v>2.6718065549535952</v>
      </c>
      <c r="K21" s="87">
        <v>1.7860900000000002</v>
      </c>
      <c r="L21" s="87">
        <v>4.4302782760901911</v>
      </c>
      <c r="M21" s="87">
        <v>3.3728749167855394</v>
      </c>
      <c r="N21" s="87">
        <v>2.5557637081280316</v>
      </c>
      <c r="O21" s="87">
        <v>1.8391105915712043</v>
      </c>
      <c r="P21" s="87">
        <v>4.505089041463215</v>
      </c>
      <c r="Q21" s="87">
        <v>1.8391194460724678</v>
      </c>
    </row>
    <row r="22" spans="1:17" x14ac:dyDescent="0.25">
      <c r="A22" s="88" t="s">
        <v>26</v>
      </c>
      <c r="B22" s="87">
        <v>4.0347917113548766</v>
      </c>
      <c r="C22" s="87">
        <v>3.1061500299933442</v>
      </c>
      <c r="D22" s="87">
        <v>3.1561591855801612</v>
      </c>
      <c r="E22" s="87">
        <v>2.8413009154355087</v>
      </c>
      <c r="F22" s="87">
        <v>1.3973189983929124</v>
      </c>
      <c r="G22" s="87">
        <v>1.0541793787174878</v>
      </c>
      <c r="H22" s="87">
        <v>0.37691918602350771</v>
      </c>
      <c r="I22" s="87">
        <v>4.5817469376148293E-2</v>
      </c>
      <c r="J22" s="87">
        <v>0.35520620232213174</v>
      </c>
      <c r="K22" s="87">
        <v>3.2285002860651725E-3</v>
      </c>
      <c r="L22" s="87">
        <v>3.7352184133104024E-2</v>
      </c>
      <c r="M22" s="87">
        <v>6.3111578766950921E-2</v>
      </c>
      <c r="N22" s="87">
        <v>4.2969664233463239E-2</v>
      </c>
      <c r="O22" s="87">
        <v>3.4187622837557961E-2</v>
      </c>
      <c r="P22" s="87">
        <v>5.8735427272225138E-2</v>
      </c>
      <c r="Q22" s="87">
        <v>3.8147956089963235E-2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60.398404350859145</v>
      </c>
      <c r="C24" s="87">
        <v>58.419523271197868</v>
      </c>
      <c r="D24" s="87">
        <v>52.314645365544258</v>
      </c>
      <c r="E24" s="87">
        <v>56.583876204998511</v>
      </c>
      <c r="F24" s="87">
        <v>60.182775713395358</v>
      </c>
      <c r="G24" s="87">
        <v>47.323072168421604</v>
      </c>
      <c r="H24" s="87">
        <v>71.88270556186842</v>
      </c>
      <c r="I24" s="87">
        <v>65.381348317395037</v>
      </c>
      <c r="J24" s="87">
        <v>48.608409672001649</v>
      </c>
      <c r="K24" s="87">
        <v>42.448886384342643</v>
      </c>
      <c r="L24" s="87">
        <v>45.34766102538542</v>
      </c>
      <c r="M24" s="87">
        <v>67.413340351245367</v>
      </c>
      <c r="N24" s="87">
        <v>62.104730021419201</v>
      </c>
      <c r="O24" s="87">
        <v>73.200058584534034</v>
      </c>
      <c r="P24" s="87">
        <v>109.53243742187071</v>
      </c>
      <c r="Q24" s="87">
        <v>96.359480327311857</v>
      </c>
    </row>
    <row r="25" spans="1:17" x14ac:dyDescent="0.25">
      <c r="A25" s="88" t="s">
        <v>22</v>
      </c>
      <c r="B25" s="87">
        <v>106.76711101125062</v>
      </c>
      <c r="C25" s="87">
        <v>112.6340894186222</v>
      </c>
      <c r="D25" s="87">
        <v>111.55919073359604</v>
      </c>
      <c r="E25" s="87">
        <v>140.24754619783258</v>
      </c>
      <c r="F25" s="87">
        <v>136.17604717457044</v>
      </c>
      <c r="G25" s="87">
        <v>111.46631899012445</v>
      </c>
      <c r="H25" s="87">
        <v>116.87405428838653</v>
      </c>
      <c r="I25" s="87">
        <v>118.37143758560269</v>
      </c>
      <c r="J25" s="87">
        <v>104.13815813437154</v>
      </c>
      <c r="K25" s="87">
        <v>84.330044578305319</v>
      </c>
      <c r="L25" s="87">
        <v>94.92017212081403</v>
      </c>
      <c r="M25" s="87">
        <v>96.168913290366106</v>
      </c>
      <c r="N25" s="87">
        <v>97.655397222364002</v>
      </c>
      <c r="O25" s="87">
        <v>95.784186412978244</v>
      </c>
      <c r="P25" s="87">
        <v>93.932761499804812</v>
      </c>
      <c r="Q25" s="87">
        <v>98.907646875407764</v>
      </c>
    </row>
    <row r="26" spans="1:17" x14ac:dyDescent="0.25">
      <c r="A26" s="156" t="s">
        <v>323</v>
      </c>
      <c r="B26" s="204">
        <v>479.50974122522172</v>
      </c>
      <c r="C26" s="204">
        <v>346.28776689421329</v>
      </c>
      <c r="D26" s="204">
        <v>325.82390890351911</v>
      </c>
      <c r="E26" s="204">
        <v>329.59229896269386</v>
      </c>
      <c r="F26" s="204">
        <v>326.48223960394785</v>
      </c>
      <c r="G26" s="204">
        <v>325.8941608325261</v>
      </c>
      <c r="H26" s="204">
        <v>338.38714120275631</v>
      </c>
      <c r="I26" s="204">
        <v>328.95476211467462</v>
      </c>
      <c r="J26" s="204">
        <v>328.49505229112037</v>
      </c>
      <c r="K26" s="204">
        <v>304.62832337340365</v>
      </c>
      <c r="L26" s="204">
        <v>322.64726777427609</v>
      </c>
      <c r="M26" s="204">
        <v>327.55230378655659</v>
      </c>
      <c r="N26" s="204">
        <v>299.37368530843702</v>
      </c>
      <c r="O26" s="204">
        <v>324.89252740830796</v>
      </c>
      <c r="P26" s="204">
        <v>288.06801730363372</v>
      </c>
      <c r="Q26" s="204">
        <v>280.7328996093924</v>
      </c>
    </row>
    <row r="27" spans="1:17" x14ac:dyDescent="0.25">
      <c r="A27" s="152" t="s">
        <v>332</v>
      </c>
      <c r="B27" s="151">
        <v>462.31686203070257</v>
      </c>
      <c r="C27" s="151">
        <v>329.60902331334921</v>
      </c>
      <c r="D27" s="151">
        <v>309.27457655846058</v>
      </c>
      <c r="E27" s="151">
        <v>310.98448573898088</v>
      </c>
      <c r="F27" s="151">
        <v>307.55760708309765</v>
      </c>
      <c r="G27" s="151">
        <v>307.59338555759734</v>
      </c>
      <c r="H27" s="151">
        <v>318.60487624733616</v>
      </c>
      <c r="I27" s="151">
        <v>309.66731312339596</v>
      </c>
      <c r="J27" s="151">
        <v>310.15798783847083</v>
      </c>
      <c r="K27" s="151">
        <v>289.5961818105244</v>
      </c>
      <c r="L27" s="151">
        <v>305.80435009906199</v>
      </c>
      <c r="M27" s="151">
        <v>308.13672263246605</v>
      </c>
      <c r="N27" s="151">
        <v>281.43429295250627</v>
      </c>
      <c r="O27" s="151">
        <v>302.80616144019712</v>
      </c>
      <c r="P27" s="151">
        <v>264.31443480516555</v>
      </c>
      <c r="Q27" s="151">
        <v>257.22676756911699</v>
      </c>
    </row>
    <row r="28" spans="1:17" x14ac:dyDescent="0.25">
      <c r="A28" s="154" t="s">
        <v>33</v>
      </c>
      <c r="B28" s="83">
        <v>288.72499447760458</v>
      </c>
      <c r="C28" s="83">
        <v>168.63212602837638</v>
      </c>
      <c r="D28" s="83">
        <v>130.76252685912849</v>
      </c>
      <c r="E28" s="83">
        <v>123.19991800574321</v>
      </c>
      <c r="F28" s="83">
        <v>113.41000426518548</v>
      </c>
      <c r="G28" s="83">
        <v>104.59892853159414</v>
      </c>
      <c r="H28" s="83">
        <v>113.52266061033387</v>
      </c>
      <c r="I28" s="83">
        <v>108.71783019609788</v>
      </c>
      <c r="J28" s="83">
        <v>103.22952831846902</v>
      </c>
      <c r="K28" s="83">
        <v>96.809613026526478</v>
      </c>
      <c r="L28" s="83">
        <v>83.403542433818217</v>
      </c>
      <c r="M28" s="83">
        <v>81.502347313610784</v>
      </c>
      <c r="N28" s="83">
        <v>74.285711930243323</v>
      </c>
      <c r="O28" s="83">
        <v>76.35303757517417</v>
      </c>
      <c r="P28" s="83">
        <v>62.254982567057304</v>
      </c>
      <c r="Q28" s="83">
        <v>72.146802576393384</v>
      </c>
    </row>
    <row r="29" spans="1:17" x14ac:dyDescent="0.25">
      <c r="A29" s="154" t="s">
        <v>30</v>
      </c>
      <c r="B29" s="83">
        <v>6.218164736070019</v>
      </c>
      <c r="C29" s="83">
        <v>7.209377053250571</v>
      </c>
      <c r="D29" s="83">
        <v>7.2204626233257114</v>
      </c>
      <c r="E29" s="83">
        <v>10.243885243384515</v>
      </c>
      <c r="F29" s="83">
        <v>12.233202548186867</v>
      </c>
      <c r="G29" s="83">
        <v>12.528465744739425</v>
      </c>
      <c r="H29" s="83">
        <v>9.2470915909833398</v>
      </c>
      <c r="I29" s="83">
        <v>10.298715802087099</v>
      </c>
      <c r="J29" s="83">
        <v>10.49835781117282</v>
      </c>
      <c r="K29" s="83">
        <v>9.4753285248681713</v>
      </c>
      <c r="L29" s="83">
        <v>11.37587036885423</v>
      </c>
      <c r="M29" s="83">
        <v>10.1045482552408</v>
      </c>
      <c r="N29" s="83">
        <v>8.0787186343877089</v>
      </c>
      <c r="O29" s="83">
        <v>10.031680100605602</v>
      </c>
      <c r="P29" s="83">
        <v>14.042768612902197</v>
      </c>
      <c r="Q29" s="83">
        <v>9.892726487051414</v>
      </c>
    </row>
    <row r="30" spans="1:17" x14ac:dyDescent="0.25">
      <c r="A30" s="154" t="s">
        <v>125</v>
      </c>
      <c r="B30" s="83">
        <v>64.66415834573418</v>
      </c>
      <c r="C30" s="83">
        <v>59.262290552491734</v>
      </c>
      <c r="D30" s="83">
        <v>63.210184055927932</v>
      </c>
      <c r="E30" s="83">
        <v>69.233479670907769</v>
      </c>
      <c r="F30" s="83">
        <v>65.017940312462301</v>
      </c>
      <c r="G30" s="83">
        <v>70.758968271111343</v>
      </c>
      <c r="H30" s="83">
        <v>85.926916100291194</v>
      </c>
      <c r="I30" s="83">
        <v>66.612301107316128</v>
      </c>
      <c r="J30" s="83">
        <v>58.565184657102066</v>
      </c>
      <c r="K30" s="83">
        <v>59.216169292204405</v>
      </c>
      <c r="L30" s="83">
        <v>58.165121680100256</v>
      </c>
      <c r="M30" s="83">
        <v>61.624066448837851</v>
      </c>
      <c r="N30" s="83">
        <v>45.228794988705189</v>
      </c>
      <c r="O30" s="83">
        <v>36.692659140255259</v>
      </c>
      <c r="P30" s="83">
        <v>38.038646588878869</v>
      </c>
      <c r="Q30" s="83">
        <v>34.740943995637551</v>
      </c>
    </row>
    <row r="31" spans="1:17" x14ac:dyDescent="0.25">
      <c r="A31" s="154" t="s">
        <v>29</v>
      </c>
      <c r="B31" s="83">
        <v>11.464628468341996</v>
      </c>
      <c r="C31" s="83">
        <v>7.6012399999999998</v>
      </c>
      <c r="D31" s="83">
        <v>6.6939899999999994</v>
      </c>
      <c r="E31" s="83">
        <v>9.2148822069664167</v>
      </c>
      <c r="F31" s="83">
        <v>11.014849533540248</v>
      </c>
      <c r="G31" s="83">
        <v>8.6797960318725771</v>
      </c>
      <c r="H31" s="83">
        <v>8.9449845336880056</v>
      </c>
      <c r="I31" s="83">
        <v>8.2295115674694195</v>
      </c>
      <c r="J31" s="83">
        <v>9.1945672150282398</v>
      </c>
      <c r="K31" s="83">
        <v>13.921664361540108</v>
      </c>
      <c r="L31" s="83">
        <v>13.950768215600355</v>
      </c>
      <c r="M31" s="83">
        <v>13.156466932541704</v>
      </c>
      <c r="N31" s="83">
        <v>13.264561796482557</v>
      </c>
      <c r="O31" s="83">
        <v>9.4431487176688691</v>
      </c>
      <c r="P31" s="83">
        <v>11.209132668599462</v>
      </c>
      <c r="Q31" s="83">
        <v>3.6948287053404663</v>
      </c>
    </row>
    <row r="32" spans="1:17" x14ac:dyDescent="0.25">
      <c r="A32" s="154" t="s">
        <v>26</v>
      </c>
      <c r="B32" s="83">
        <v>91.244916002951811</v>
      </c>
      <c r="C32" s="83">
        <v>86.903989679230534</v>
      </c>
      <c r="D32" s="83">
        <v>101.38741302007847</v>
      </c>
      <c r="E32" s="83">
        <v>99.092320611978977</v>
      </c>
      <c r="F32" s="83">
        <v>105.88161042372272</v>
      </c>
      <c r="G32" s="83">
        <v>111.02722697827986</v>
      </c>
      <c r="H32" s="83">
        <v>100.96322341203975</v>
      </c>
      <c r="I32" s="83">
        <v>115.80895445042543</v>
      </c>
      <c r="J32" s="83">
        <v>128.67034983669873</v>
      </c>
      <c r="K32" s="83">
        <v>110.17340660538522</v>
      </c>
      <c r="L32" s="83">
        <v>138.90904740068891</v>
      </c>
      <c r="M32" s="83">
        <v>141.74929368223491</v>
      </c>
      <c r="N32" s="83">
        <v>140.57650560268749</v>
      </c>
      <c r="O32" s="83">
        <v>170.28563590649324</v>
      </c>
      <c r="P32" s="83">
        <v>138.76890436772774</v>
      </c>
      <c r="Q32" s="83">
        <v>136.75146580469413</v>
      </c>
    </row>
    <row r="33" spans="1:17" x14ac:dyDescent="0.25">
      <c r="A33" s="152" t="s">
        <v>331</v>
      </c>
      <c r="B33" s="151">
        <v>17.192879194519147</v>
      </c>
      <c r="C33" s="151">
        <v>16.678743580864086</v>
      </c>
      <c r="D33" s="151">
        <v>16.54933234505852</v>
      </c>
      <c r="E33" s="151">
        <v>18.607813223712988</v>
      </c>
      <c r="F33" s="151">
        <v>18.924632520850182</v>
      </c>
      <c r="G33" s="151">
        <v>18.300775274928739</v>
      </c>
      <c r="H33" s="151">
        <v>19.782264955420121</v>
      </c>
      <c r="I33" s="151">
        <v>19.287448991278662</v>
      </c>
      <c r="J33" s="151">
        <v>18.337064452649532</v>
      </c>
      <c r="K33" s="151">
        <v>15.032141562879248</v>
      </c>
      <c r="L33" s="151">
        <v>16.842917675214078</v>
      </c>
      <c r="M33" s="151">
        <v>19.415581154090546</v>
      </c>
      <c r="N33" s="151">
        <v>17.939392355930746</v>
      </c>
      <c r="O33" s="151">
        <v>22.08636596811084</v>
      </c>
      <c r="P33" s="151">
        <v>23.753582498468159</v>
      </c>
      <c r="Q33" s="151">
        <v>23.506132040275443</v>
      </c>
    </row>
    <row r="34" spans="1:17" x14ac:dyDescent="0.25">
      <c r="A34" s="156" t="s">
        <v>322</v>
      </c>
      <c r="B34" s="204">
        <v>35.61382118864681</v>
      </c>
      <c r="C34" s="204">
        <v>34.548825988932755</v>
      </c>
      <c r="D34" s="204">
        <v>34.28075985762122</v>
      </c>
      <c r="E34" s="204">
        <v>38.544755963405471</v>
      </c>
      <c r="F34" s="204">
        <v>39.201024507475367</v>
      </c>
      <c r="G34" s="204">
        <v>37.908748783780943</v>
      </c>
      <c r="H34" s="204">
        <v>40.977548836227399</v>
      </c>
      <c r="I34" s="204">
        <v>39.952572910505801</v>
      </c>
      <c r="J34" s="204">
        <v>37.983919223345453</v>
      </c>
      <c r="K34" s="204">
        <v>31.138007523107017</v>
      </c>
      <c r="L34" s="204">
        <v>34.888900898657738</v>
      </c>
      <c r="M34" s="204">
        <v>40.217989533473279</v>
      </c>
      <c r="N34" s="204">
        <v>37.160169880142256</v>
      </c>
      <c r="O34" s="204">
        <v>45.750329505372456</v>
      </c>
      <c r="P34" s="204">
        <v>49.203849461112611</v>
      </c>
      <c r="Q34" s="204">
        <v>48.691273511999135</v>
      </c>
    </row>
    <row r="35" spans="1:17" x14ac:dyDescent="0.25">
      <c r="A35" s="152" t="s">
        <v>330</v>
      </c>
      <c r="B35" s="151">
        <v>16.026219534891062</v>
      </c>
      <c r="C35" s="151">
        <v>15.546971695019737</v>
      </c>
      <c r="D35" s="151">
        <v>15.42634193592955</v>
      </c>
      <c r="E35" s="151">
        <v>17.345140183532465</v>
      </c>
      <c r="F35" s="151">
        <v>17.640461028363912</v>
      </c>
      <c r="G35" s="151">
        <v>17.058936952701423</v>
      </c>
      <c r="H35" s="151">
        <v>18.439896976302325</v>
      </c>
      <c r="I35" s="151">
        <v>17.978657809727608</v>
      </c>
      <c r="J35" s="151">
        <v>17.092763650505454</v>
      </c>
      <c r="K35" s="151">
        <v>14.012103385398159</v>
      </c>
      <c r="L35" s="151">
        <v>15.700005404395981</v>
      </c>
      <c r="M35" s="151">
        <v>18.098095290062979</v>
      </c>
      <c r="N35" s="151">
        <v>16.722076446064012</v>
      </c>
      <c r="O35" s="151">
        <v>20.5876482774176</v>
      </c>
      <c r="P35" s="151">
        <v>22.141732257500671</v>
      </c>
      <c r="Q35" s="151">
        <v>21.911073080399611</v>
      </c>
    </row>
    <row r="36" spans="1:17" x14ac:dyDescent="0.25">
      <c r="A36" s="154" t="s">
        <v>33</v>
      </c>
      <c r="B36" s="83">
        <v>8.358686665039448</v>
      </c>
      <c r="C36" s="83">
        <v>8.3738630405022274</v>
      </c>
      <c r="D36" s="83">
        <v>7.2387666607973342</v>
      </c>
      <c r="E36" s="83">
        <v>7.7743201248210632</v>
      </c>
      <c r="F36" s="83">
        <v>8.2420410975762177</v>
      </c>
      <c r="G36" s="83">
        <v>7.3947091126030768</v>
      </c>
      <c r="H36" s="83">
        <v>7.4784041604632643</v>
      </c>
      <c r="I36" s="83">
        <v>7.896169234968939</v>
      </c>
      <c r="J36" s="83">
        <v>7.0735649825430071</v>
      </c>
      <c r="K36" s="83">
        <v>5.4947510678731053</v>
      </c>
      <c r="L36" s="83">
        <v>5.7547291108118337</v>
      </c>
      <c r="M36" s="83">
        <v>5.5336524878081823</v>
      </c>
      <c r="N36" s="83">
        <v>5.6800171053449899</v>
      </c>
      <c r="O36" s="83">
        <v>5.8100739661210543</v>
      </c>
      <c r="P36" s="83">
        <v>6.2734714254668944</v>
      </c>
      <c r="Q36" s="83">
        <v>6.1064521776921987</v>
      </c>
    </row>
    <row r="37" spans="1:17" x14ac:dyDescent="0.25">
      <c r="A37" s="154" t="s">
        <v>30</v>
      </c>
      <c r="B37" s="83">
        <v>0.37476988710640224</v>
      </c>
      <c r="C37" s="83">
        <v>0.46717294674942828</v>
      </c>
      <c r="D37" s="83">
        <v>0.46828737667428949</v>
      </c>
      <c r="E37" s="83">
        <v>0.74990475661548517</v>
      </c>
      <c r="F37" s="83">
        <v>0.93551745181313295</v>
      </c>
      <c r="G37" s="83">
        <v>0.65577093379590101</v>
      </c>
      <c r="H37" s="83">
        <v>0.65709840901666139</v>
      </c>
      <c r="I37" s="83">
        <v>0.68487419791289916</v>
      </c>
      <c r="J37" s="83">
        <v>0.46688218882718063</v>
      </c>
      <c r="K37" s="83">
        <v>0.41256147513183045</v>
      </c>
      <c r="L37" s="83">
        <v>0.70973244605270491</v>
      </c>
      <c r="M37" s="83">
        <v>0.88251982454301436</v>
      </c>
      <c r="N37" s="83">
        <v>0.71062515388057768</v>
      </c>
      <c r="O37" s="83">
        <v>0.95515643735015876</v>
      </c>
      <c r="P37" s="83">
        <v>1.3390269305904203</v>
      </c>
      <c r="Q37" s="83">
        <v>1.0944561510202557</v>
      </c>
    </row>
    <row r="38" spans="1:17" x14ac:dyDescent="0.25">
      <c r="A38" s="154" t="s">
        <v>125</v>
      </c>
      <c r="B38" s="83">
        <v>1.9489467998757348</v>
      </c>
      <c r="C38" s="83">
        <v>2.1269726265413924</v>
      </c>
      <c r="D38" s="83">
        <v>2.0657266286822602</v>
      </c>
      <c r="E38" s="83">
        <v>2.7412088766621143</v>
      </c>
      <c r="F38" s="83">
        <v>2.3711440836951216</v>
      </c>
      <c r="G38" s="83">
        <v>2.5646075674471862</v>
      </c>
      <c r="H38" s="83">
        <v>3.8092341599684354</v>
      </c>
      <c r="I38" s="83">
        <v>2.2606890279485765</v>
      </c>
      <c r="J38" s="83">
        <v>1.2036241927309872</v>
      </c>
      <c r="K38" s="83">
        <v>1.5624317979102205</v>
      </c>
      <c r="L38" s="83">
        <v>1.4276341808197133</v>
      </c>
      <c r="M38" s="83">
        <v>1.9511785941948525</v>
      </c>
      <c r="N38" s="83">
        <v>1.3257135439573309</v>
      </c>
      <c r="O38" s="83">
        <v>1.082356139560753</v>
      </c>
      <c r="P38" s="83">
        <v>1.4536353081630566</v>
      </c>
      <c r="Q38" s="83">
        <v>1.0921304069909057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5.7400630720798061E-2</v>
      </c>
      <c r="F39" s="83">
        <v>0.13274548866214458</v>
      </c>
      <c r="G39" s="83">
        <v>0.27475102949032026</v>
      </c>
      <c r="H39" s="83">
        <v>0.30252831903306054</v>
      </c>
      <c r="I39" s="83">
        <v>0.33598956687949472</v>
      </c>
      <c r="J39" s="83">
        <v>0.23342415825798946</v>
      </c>
      <c r="K39" s="83">
        <v>0.44944545973055094</v>
      </c>
      <c r="L39" s="83">
        <v>0.34989296223957222</v>
      </c>
      <c r="M39" s="83">
        <v>0.1889471296339984</v>
      </c>
      <c r="N39" s="83">
        <v>0.10189907739040176</v>
      </c>
      <c r="O39" s="83">
        <v>0.1029917923818396</v>
      </c>
      <c r="P39" s="83">
        <v>0.22972506259371089</v>
      </c>
      <c r="Q39" s="83">
        <v>0.11785585356168769</v>
      </c>
    </row>
    <row r="40" spans="1:17" x14ac:dyDescent="0.25">
      <c r="A40" s="154" t="s">
        <v>26</v>
      </c>
      <c r="B40" s="83">
        <v>5.3438161828694763</v>
      </c>
      <c r="C40" s="83">
        <v>4.5789630812266875</v>
      </c>
      <c r="D40" s="83">
        <v>5.6535612697756674</v>
      </c>
      <c r="E40" s="83">
        <v>6.0223057947130023</v>
      </c>
      <c r="F40" s="83">
        <v>5.9590129066172945</v>
      </c>
      <c r="G40" s="83">
        <v>6.1690983093649407</v>
      </c>
      <c r="H40" s="83">
        <v>6.1926319278209059</v>
      </c>
      <c r="I40" s="83">
        <v>6.8009357820176977</v>
      </c>
      <c r="J40" s="83">
        <v>8.1152681281462922</v>
      </c>
      <c r="K40" s="83">
        <v>6.0929135847524512</v>
      </c>
      <c r="L40" s="83">
        <v>7.4580167044721568</v>
      </c>
      <c r="M40" s="83">
        <v>9.5417972538829297</v>
      </c>
      <c r="N40" s="83">
        <v>8.9038215654907109</v>
      </c>
      <c r="O40" s="83">
        <v>12.637069942003794</v>
      </c>
      <c r="P40" s="83">
        <v>12.845873530686587</v>
      </c>
      <c r="Q40" s="83">
        <v>13.500178491134561</v>
      </c>
    </row>
    <row r="41" spans="1:17" x14ac:dyDescent="0.25">
      <c r="A41" s="152" t="s">
        <v>329</v>
      </c>
      <c r="B41" s="151">
        <v>17.806910594323401</v>
      </c>
      <c r="C41" s="151">
        <v>17.274412994466378</v>
      </c>
      <c r="D41" s="151">
        <v>17.140379928810614</v>
      </c>
      <c r="E41" s="151">
        <v>19.272377981702732</v>
      </c>
      <c r="F41" s="151">
        <v>19.600512253737687</v>
      </c>
      <c r="G41" s="151">
        <v>18.954374391890479</v>
      </c>
      <c r="H41" s="151">
        <v>20.488774418113699</v>
      </c>
      <c r="I41" s="151">
        <v>19.976286455252904</v>
      </c>
      <c r="J41" s="151">
        <v>18.991959611672726</v>
      </c>
      <c r="K41" s="151">
        <v>15.569003761553509</v>
      </c>
      <c r="L41" s="151">
        <v>17.444450449328869</v>
      </c>
      <c r="M41" s="151">
        <v>20.10899476673664</v>
      </c>
      <c r="N41" s="151">
        <v>18.580084940071131</v>
      </c>
      <c r="O41" s="151">
        <v>22.875164752686228</v>
      </c>
      <c r="P41" s="151">
        <v>24.601924730556309</v>
      </c>
      <c r="Q41" s="151">
        <v>24.345636755999568</v>
      </c>
    </row>
    <row r="42" spans="1:17" x14ac:dyDescent="0.25">
      <c r="A42" s="150" t="s">
        <v>33</v>
      </c>
      <c r="B42" s="87">
        <v>5.9937265841401812</v>
      </c>
      <c r="C42" s="87">
        <v>5.3211403624638978</v>
      </c>
      <c r="D42" s="87">
        <v>5.4916429052671916</v>
      </c>
      <c r="E42" s="87">
        <v>5.3050227265052419</v>
      </c>
      <c r="F42" s="87">
        <v>2.8554237435014169</v>
      </c>
      <c r="G42" s="87">
        <v>2.520417536387844</v>
      </c>
      <c r="H42" s="87">
        <v>0.90636094051673388</v>
      </c>
      <c r="I42" s="87">
        <v>9.9749589379531364E-2</v>
      </c>
      <c r="J42" s="87">
        <v>0.80846659373410279</v>
      </c>
      <c r="K42" s="87">
        <v>7.7474666695529042E-3</v>
      </c>
      <c r="L42" s="87">
        <v>9.3697700182127974E-2</v>
      </c>
      <c r="M42" s="87">
        <v>0.14846603330466634</v>
      </c>
      <c r="N42" s="87">
        <v>0.10096102271014457</v>
      </c>
      <c r="O42" s="87">
        <v>8.1512480368184231E-2</v>
      </c>
      <c r="P42" s="87">
        <v>0.1063635782272547</v>
      </c>
      <c r="Q42" s="87">
        <v>7.5095661262660846E-2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0.17717033193421725</v>
      </c>
      <c r="C45" s="87">
        <v>0.18567943537376763</v>
      </c>
      <c r="D45" s="87">
        <v>0.16237432005067881</v>
      </c>
      <c r="E45" s="87">
        <v>0.18386931614783505</v>
      </c>
      <c r="F45" s="87">
        <v>9.1221012033526061E-2</v>
      </c>
      <c r="G45" s="87">
        <v>8.4689588262718107E-2</v>
      </c>
      <c r="H45" s="87">
        <v>3.9375689085488413E-2</v>
      </c>
      <c r="I45" s="87">
        <v>2.8817479900961119E-3</v>
      </c>
      <c r="J45" s="87">
        <v>1.237477331948757E-2</v>
      </c>
      <c r="K45" s="87">
        <v>1.9177542053504246E-4</v>
      </c>
      <c r="L45" s="87">
        <v>1.8101716045761411E-3</v>
      </c>
      <c r="M45" s="87">
        <v>2.9399568364309485E-3</v>
      </c>
      <c r="N45" s="87">
        <v>1.53677228724722E-3</v>
      </c>
      <c r="O45" s="87">
        <v>7.892286608265442E-4</v>
      </c>
      <c r="P45" s="87">
        <v>1.3303852884253595E-3</v>
      </c>
      <c r="Q45" s="87">
        <v>7.0583914504284339E-4</v>
      </c>
    </row>
    <row r="46" spans="1:17" x14ac:dyDescent="0.25">
      <c r="A46" s="150" t="s">
        <v>29</v>
      </c>
      <c r="B46" s="87">
        <v>0</v>
      </c>
      <c r="C46" s="87">
        <v>0</v>
      </c>
      <c r="D46" s="87">
        <v>0</v>
      </c>
      <c r="E46" s="87">
        <v>4.0762572647426235E-2</v>
      </c>
      <c r="F46" s="87">
        <v>4.7523112971862437E-2</v>
      </c>
      <c r="G46" s="87">
        <v>9.6689108935594403E-2</v>
      </c>
      <c r="H46" s="87">
        <v>3.7743132001256494E-2</v>
      </c>
      <c r="I46" s="87">
        <v>4.3615814324581073E-3</v>
      </c>
      <c r="J46" s="87">
        <v>2.7450204243597554E-2</v>
      </c>
      <c r="K46" s="87">
        <v>6.5108194871839732E-4</v>
      </c>
      <c r="L46" s="87">
        <v>5.8542222620938658E-3</v>
      </c>
      <c r="M46" s="87">
        <v>5.210408498565528E-3</v>
      </c>
      <c r="N46" s="87">
        <v>1.861386401464323E-3</v>
      </c>
      <c r="O46" s="87">
        <v>1.4848297556428829E-3</v>
      </c>
      <c r="P46" s="87">
        <v>4.0030455768165123E-3</v>
      </c>
      <c r="Q46" s="87">
        <v>1.489444253868398E-3</v>
      </c>
    </row>
    <row r="47" spans="1:17" x14ac:dyDescent="0.25">
      <c r="A47" s="150" t="s">
        <v>28</v>
      </c>
      <c r="B47" s="87">
        <v>0.84364698348425682</v>
      </c>
      <c r="C47" s="87">
        <v>0.12556245741530975</v>
      </c>
      <c r="D47" s="87">
        <v>0.25674800956687566</v>
      </c>
      <c r="E47" s="87">
        <v>0.1388286299864136</v>
      </c>
      <c r="F47" s="87">
        <v>0.28433147109956985</v>
      </c>
      <c r="G47" s="87">
        <v>0.17265368956824237</v>
      </c>
      <c r="H47" s="87">
        <v>0.30314077390245353</v>
      </c>
      <c r="I47" s="87">
        <v>0.16938193666637213</v>
      </c>
      <c r="J47" s="87">
        <v>0.19375827727215728</v>
      </c>
      <c r="K47" s="87">
        <v>0</v>
      </c>
      <c r="L47" s="87">
        <v>0.20991364864688461</v>
      </c>
      <c r="M47" s="87">
        <v>0.19375208994491092</v>
      </c>
      <c r="N47" s="87">
        <v>0</v>
      </c>
      <c r="O47" s="87">
        <v>0</v>
      </c>
      <c r="P47" s="87">
        <v>0.16279935619965516</v>
      </c>
      <c r="Q47" s="87">
        <v>0</v>
      </c>
    </row>
    <row r="48" spans="1:17" x14ac:dyDescent="0.25">
      <c r="A48" s="150" t="s">
        <v>26</v>
      </c>
      <c r="B48" s="87">
        <v>0.48879928852580345</v>
      </c>
      <c r="C48" s="87">
        <v>0.40555838267777683</v>
      </c>
      <c r="D48" s="87">
        <v>0.44780822497900769</v>
      </c>
      <c r="E48" s="87">
        <v>0.41010682820245947</v>
      </c>
      <c r="F48" s="87">
        <v>0.23132863868572717</v>
      </c>
      <c r="G48" s="87">
        <v>0.20610003899544116</v>
      </c>
      <c r="H48" s="87">
        <v>6.5524763416510742E-2</v>
      </c>
      <c r="I48" s="87">
        <v>8.6861598779027181E-3</v>
      </c>
      <c r="J48" s="87">
        <v>8.0504870900255765E-2</v>
      </c>
      <c r="K48" s="87">
        <v>7.4139664816137685E-4</v>
      </c>
      <c r="L48" s="87">
        <v>9.2511531114472575E-3</v>
      </c>
      <c r="M48" s="87">
        <v>1.4135203363926612E-2</v>
      </c>
      <c r="N48" s="87">
        <v>9.8879398362646167E-3</v>
      </c>
      <c r="O48" s="87">
        <v>8.4326946862653563E-3</v>
      </c>
      <c r="P48" s="87">
        <v>1.0932572912027882E-2</v>
      </c>
      <c r="Q48" s="87">
        <v>7.8036170234589766E-3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7.2186508465324479</v>
      </c>
      <c r="C50" s="87">
        <v>7.5753880616325482</v>
      </c>
      <c r="D50" s="87">
        <v>7.3516335795928853</v>
      </c>
      <c r="E50" s="87">
        <v>7.7771570081224066</v>
      </c>
      <c r="F50" s="87">
        <v>9.4503004557813508</v>
      </c>
      <c r="G50" s="87">
        <v>9.1025929118345204</v>
      </c>
      <c r="H50" s="87">
        <v>12.391999640312592</v>
      </c>
      <c r="I50" s="87">
        <v>12.300351553998203</v>
      </c>
      <c r="J50" s="87">
        <v>10.971439156431604</v>
      </c>
      <c r="K50" s="87">
        <v>9.5642125749701776</v>
      </c>
      <c r="L50" s="87">
        <v>10.486065134279759</v>
      </c>
      <c r="M50" s="87">
        <v>14.349820280838294</v>
      </c>
      <c r="N50" s="87">
        <v>13.494161579183849</v>
      </c>
      <c r="O50" s="87">
        <v>17.277822497617485</v>
      </c>
      <c r="P50" s="87">
        <v>20.009663799946257</v>
      </c>
      <c r="Q50" s="87">
        <v>19.540467871414446</v>
      </c>
    </row>
    <row r="51" spans="1:17" x14ac:dyDescent="0.25">
      <c r="A51" s="150" t="s">
        <v>22</v>
      </c>
      <c r="B51" s="87">
        <v>3.0849165597064965</v>
      </c>
      <c r="C51" s="87">
        <v>3.661084294903076</v>
      </c>
      <c r="D51" s="87">
        <v>3.4301728893539729</v>
      </c>
      <c r="E51" s="87">
        <v>5.4166309000909525</v>
      </c>
      <c r="F51" s="87">
        <v>6.6403838196642342</v>
      </c>
      <c r="G51" s="87">
        <v>6.7712315179061173</v>
      </c>
      <c r="H51" s="87">
        <v>6.7446294788786645</v>
      </c>
      <c r="I51" s="87">
        <v>7.3908738859083378</v>
      </c>
      <c r="J51" s="87">
        <v>6.8979657357715229</v>
      </c>
      <c r="K51" s="87">
        <v>5.9954594658963636</v>
      </c>
      <c r="L51" s="87">
        <v>6.6378584192419821</v>
      </c>
      <c r="M51" s="87">
        <v>5.3946707939498459</v>
      </c>
      <c r="N51" s="87">
        <v>4.9716762396521617</v>
      </c>
      <c r="O51" s="87">
        <v>5.5051230215978251</v>
      </c>
      <c r="P51" s="87">
        <v>4.3068319924058729</v>
      </c>
      <c r="Q51" s="87">
        <v>4.7200743229000901</v>
      </c>
    </row>
    <row r="52" spans="1:17" x14ac:dyDescent="0.25">
      <c r="A52" s="152" t="s">
        <v>328</v>
      </c>
      <c r="B52" s="151">
        <v>1.7806910594323402</v>
      </c>
      <c r="C52" s="151">
        <v>1.7274412994466375</v>
      </c>
      <c r="D52" s="151">
        <v>1.7140379928810612</v>
      </c>
      <c r="E52" s="151">
        <v>1.9272377981702737</v>
      </c>
      <c r="F52" s="151">
        <v>1.9600512253737687</v>
      </c>
      <c r="G52" s="151">
        <v>1.8954374391890481</v>
      </c>
      <c r="H52" s="151">
        <v>2.0488774418113698</v>
      </c>
      <c r="I52" s="151">
        <v>1.9976286455252901</v>
      </c>
      <c r="J52" s="151">
        <v>1.8991959611672731</v>
      </c>
      <c r="K52" s="151">
        <v>1.5569003761553508</v>
      </c>
      <c r="L52" s="151">
        <v>1.744445044932887</v>
      </c>
      <c r="M52" s="151">
        <v>2.0108994766736639</v>
      </c>
      <c r="N52" s="151">
        <v>1.8580084940071133</v>
      </c>
      <c r="O52" s="151">
        <v>2.2875164752686228</v>
      </c>
      <c r="P52" s="151">
        <v>2.4601924730556308</v>
      </c>
      <c r="Q52" s="151">
        <v>2.4345636755999567</v>
      </c>
    </row>
    <row r="53" spans="1:17" x14ac:dyDescent="0.25">
      <c r="A53" s="156" t="s">
        <v>321</v>
      </c>
      <c r="B53" s="204">
        <v>18.420941994127652</v>
      </c>
      <c r="C53" s="204">
        <v>17.870082408068662</v>
      </c>
      <c r="D53" s="204">
        <v>17.7314275125627</v>
      </c>
      <c r="E53" s="204">
        <v>19.936942739692483</v>
      </c>
      <c r="F53" s="204">
        <v>20.276391986625192</v>
      </c>
      <c r="G53" s="204">
        <v>19.607973508852218</v>
      </c>
      <c r="H53" s="204">
        <v>21.195283880807274</v>
      </c>
      <c r="I53" s="204">
        <v>20.665123919227135</v>
      </c>
      <c r="J53" s="204">
        <v>19.646854770695924</v>
      </c>
      <c r="K53" s="204">
        <v>16.105865960227764</v>
      </c>
      <c r="L53" s="204">
        <v>18.045983223443656</v>
      </c>
      <c r="M53" s="204">
        <v>20.802408379382726</v>
      </c>
      <c r="N53" s="204">
        <v>19.220777524211513</v>
      </c>
      <c r="O53" s="204">
        <v>23.663963537261612</v>
      </c>
      <c r="P53" s="204">
        <v>25.450266962644452</v>
      </c>
      <c r="Q53" s="204">
        <v>25.185141471723689</v>
      </c>
    </row>
    <row r="54" spans="1:17" x14ac:dyDescent="0.25">
      <c r="A54" s="152" t="s">
        <v>327</v>
      </c>
      <c r="B54" s="151">
        <v>3.6841883988255311</v>
      </c>
      <c r="C54" s="151">
        <v>3.5740164816137323</v>
      </c>
      <c r="D54" s="151">
        <v>3.5462855025125402</v>
      </c>
      <c r="E54" s="151">
        <v>3.987388547938497</v>
      </c>
      <c r="F54" s="151">
        <v>4.0552783973250381</v>
      </c>
      <c r="G54" s="151">
        <v>3.9215947017704433</v>
      </c>
      <c r="H54" s="151">
        <v>4.2390567761614548</v>
      </c>
      <c r="I54" s="151">
        <v>4.1330247838454275</v>
      </c>
      <c r="J54" s="151">
        <v>3.929370954139185</v>
      </c>
      <c r="K54" s="151">
        <v>3.2211731920455531</v>
      </c>
      <c r="L54" s="151">
        <v>3.6091966446887311</v>
      </c>
      <c r="M54" s="151">
        <v>4.1604816758765457</v>
      </c>
      <c r="N54" s="151">
        <v>3.8441555048423028</v>
      </c>
      <c r="O54" s="151">
        <v>4.7327927074523224</v>
      </c>
      <c r="P54" s="151">
        <v>5.0900533925288904</v>
      </c>
      <c r="Q54" s="151">
        <v>5.0370282943447373</v>
      </c>
    </row>
    <row r="55" spans="1:17" x14ac:dyDescent="0.25">
      <c r="A55" s="152" t="s">
        <v>326</v>
      </c>
      <c r="B55" s="151">
        <v>1.4736753595302128</v>
      </c>
      <c r="C55" s="151">
        <v>1.4296065926454931</v>
      </c>
      <c r="D55" s="151">
        <v>1.4185142010050158</v>
      </c>
      <c r="E55" s="151">
        <v>1.5949554191753987</v>
      </c>
      <c r="F55" s="151">
        <v>1.6221113589300151</v>
      </c>
      <c r="G55" s="151">
        <v>1.5686378807081773</v>
      </c>
      <c r="H55" s="151">
        <v>1.6956227104645816</v>
      </c>
      <c r="I55" s="151">
        <v>1.6532099135381708</v>
      </c>
      <c r="J55" s="151">
        <v>1.5717483816556741</v>
      </c>
      <c r="K55" s="151">
        <v>1.2884692768182213</v>
      </c>
      <c r="L55" s="151">
        <v>1.4436786578754925</v>
      </c>
      <c r="M55" s="151">
        <v>1.6641926703506185</v>
      </c>
      <c r="N55" s="151">
        <v>1.537662201936921</v>
      </c>
      <c r="O55" s="151">
        <v>1.8931170829809294</v>
      </c>
      <c r="P55" s="151">
        <v>2.0360213570115566</v>
      </c>
      <c r="Q55" s="151">
        <v>2.014811317737895</v>
      </c>
    </row>
    <row r="56" spans="1:17" x14ac:dyDescent="0.25">
      <c r="A56" s="150" t="s">
        <v>33</v>
      </c>
      <c r="B56" s="87">
        <v>0.49603254489435983</v>
      </c>
      <c r="C56" s="87">
        <v>0.44037023689356397</v>
      </c>
      <c r="D56" s="87">
        <v>0.45448079216004333</v>
      </c>
      <c r="E56" s="87">
        <v>0.43903636357284764</v>
      </c>
      <c r="F56" s="87">
        <v>0.23631093049666893</v>
      </c>
      <c r="G56" s="87">
        <v>0.20858627887347672</v>
      </c>
      <c r="H56" s="87">
        <v>7.5009181284143481E-2</v>
      </c>
      <c r="I56" s="87">
        <v>8.2551384314094901E-3</v>
      </c>
      <c r="J56" s="87">
        <v>6.6907580171098158E-2</v>
      </c>
      <c r="K56" s="87">
        <v>6.4116965541127476E-4</v>
      </c>
      <c r="L56" s="87">
        <v>7.7542924288657626E-3</v>
      </c>
      <c r="M56" s="87">
        <v>1.2286844135558594E-2</v>
      </c>
      <c r="N56" s="87">
        <v>8.3553949829085154E-3</v>
      </c>
      <c r="O56" s="87">
        <v>6.7458604442635229E-3</v>
      </c>
      <c r="P56" s="87">
        <v>8.8025030257038381E-3</v>
      </c>
      <c r="Q56" s="87">
        <v>6.2148133458753791E-3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1.4662372298004187E-2</v>
      </c>
      <c r="C59" s="87">
        <v>1.5366573961966976E-2</v>
      </c>
      <c r="D59" s="87">
        <v>1.3437874762814795E-2</v>
      </c>
      <c r="E59" s="87">
        <v>1.521677099154497E-2</v>
      </c>
      <c r="F59" s="87">
        <v>7.5493251338090523E-3</v>
      </c>
      <c r="G59" s="87">
        <v>7.0087935113973604E-3</v>
      </c>
      <c r="H59" s="87">
        <v>3.2586777174197301E-3</v>
      </c>
      <c r="I59" s="87">
        <v>2.3848948883554023E-4</v>
      </c>
      <c r="J59" s="87">
        <v>1.0241191712679369E-3</v>
      </c>
      <c r="K59" s="87">
        <v>1.5871069285658683E-5</v>
      </c>
      <c r="L59" s="87">
        <v>1.498073052063013E-4</v>
      </c>
      <c r="M59" s="87">
        <v>2.4330677267014742E-4</v>
      </c>
      <c r="N59" s="87">
        <v>1.2718115480666648E-4</v>
      </c>
      <c r="O59" s="87">
        <v>6.5315475378748485E-5</v>
      </c>
      <c r="P59" s="87">
        <v>1.1010085145589182E-4</v>
      </c>
      <c r="Q59" s="87">
        <v>5.8414274072511173E-5</v>
      </c>
    </row>
    <row r="60" spans="1:17" x14ac:dyDescent="0.25">
      <c r="A60" s="150" t="s">
        <v>29</v>
      </c>
      <c r="B60" s="87">
        <v>0</v>
      </c>
      <c r="C60" s="87">
        <v>0</v>
      </c>
      <c r="D60" s="87">
        <v>0</v>
      </c>
      <c r="E60" s="87">
        <v>3.373454288062861E-3</v>
      </c>
      <c r="F60" s="87">
        <v>3.9329472804299943E-3</v>
      </c>
      <c r="G60" s="87">
        <v>8.0018572912216052E-3</v>
      </c>
      <c r="H60" s="87">
        <v>3.1235695449315709E-3</v>
      </c>
      <c r="I60" s="87">
        <v>3.6095846337584327E-4</v>
      </c>
      <c r="J60" s="87">
        <v>2.2717410408494526E-3</v>
      </c>
      <c r="K60" s="87">
        <v>5.3882644031867357E-5</v>
      </c>
      <c r="L60" s="87">
        <v>4.8448735962156123E-4</v>
      </c>
      <c r="M60" s="87">
        <v>4.3120622057094021E-4</v>
      </c>
      <c r="N60" s="87">
        <v>1.5404577115566811E-4</v>
      </c>
      <c r="O60" s="87">
        <v>1.2288246253596273E-4</v>
      </c>
      <c r="P60" s="87">
        <v>3.3128653049515965E-4</v>
      </c>
      <c r="Q60" s="87">
        <v>1.232643520442812E-4</v>
      </c>
    </row>
    <row r="61" spans="1:17" x14ac:dyDescent="0.25">
      <c r="A61" s="150" t="s">
        <v>28</v>
      </c>
      <c r="B61" s="87">
        <v>6.9819060702145386E-2</v>
      </c>
      <c r="C61" s="87">
        <v>1.03913757860946E-2</v>
      </c>
      <c r="D61" s="87">
        <v>2.1248111136569017E-2</v>
      </c>
      <c r="E61" s="87">
        <v>1.148926592991009E-2</v>
      </c>
      <c r="F61" s="87">
        <v>2.3530880366860952E-2</v>
      </c>
      <c r="G61" s="87">
        <v>1.4288581205647645E-2</v>
      </c>
      <c r="H61" s="87">
        <v>2.5087512322961664E-2</v>
      </c>
      <c r="I61" s="87">
        <v>1.4017815448251484E-2</v>
      </c>
      <c r="J61" s="87">
        <v>1.6035167774247499E-2</v>
      </c>
      <c r="K61" s="87">
        <v>0</v>
      </c>
      <c r="L61" s="87">
        <v>1.7372164025949072E-2</v>
      </c>
      <c r="M61" s="87">
        <v>1.6034655719578832E-2</v>
      </c>
      <c r="N61" s="87">
        <v>0</v>
      </c>
      <c r="O61" s="87">
        <v>0</v>
      </c>
      <c r="P61" s="87">
        <v>1.3473050168247324E-2</v>
      </c>
      <c r="Q61" s="87">
        <v>0</v>
      </c>
    </row>
    <row r="62" spans="1:17" x14ac:dyDescent="0.25">
      <c r="A62" s="150" t="s">
        <v>26</v>
      </c>
      <c r="B62" s="87">
        <v>4.0452354912480289E-2</v>
      </c>
      <c r="C62" s="87">
        <v>3.3563452359540155E-2</v>
      </c>
      <c r="D62" s="87">
        <v>3.7059991032745453E-2</v>
      </c>
      <c r="E62" s="87">
        <v>3.3939875437444922E-2</v>
      </c>
      <c r="F62" s="87">
        <v>1.9144439063646386E-2</v>
      </c>
      <c r="G62" s="87">
        <v>1.7056554951346854E-2</v>
      </c>
      <c r="H62" s="87">
        <v>5.4227390413664053E-3</v>
      </c>
      <c r="I62" s="87">
        <v>7.1885461058505235E-4</v>
      </c>
      <c r="J62" s="87">
        <v>6.6624720745039256E-3</v>
      </c>
      <c r="K62" s="87">
        <v>6.1356963985769112E-5</v>
      </c>
      <c r="L62" s="87">
        <v>7.6561267129218681E-4</v>
      </c>
      <c r="M62" s="87">
        <v>1.1698099335663403E-3</v>
      </c>
      <c r="N62" s="87">
        <v>8.183122623115545E-4</v>
      </c>
      <c r="O62" s="87">
        <v>6.9787818093230535E-4</v>
      </c>
      <c r="P62" s="87">
        <v>9.0476465478851438E-4</v>
      </c>
      <c r="Q62" s="87">
        <v>6.458165812517773E-4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0.5974055872992371</v>
      </c>
      <c r="C64" s="87">
        <v>0.62692866716959017</v>
      </c>
      <c r="D64" s="87">
        <v>0.60841105486285929</v>
      </c>
      <c r="E64" s="87">
        <v>0.64362678687909569</v>
      </c>
      <c r="F64" s="87">
        <v>0.7820938308232841</v>
      </c>
      <c r="G64" s="87">
        <v>0.75331803408285691</v>
      </c>
      <c r="H64" s="87">
        <v>1.0255447978189729</v>
      </c>
      <c r="I64" s="87">
        <v>1.0179601286067477</v>
      </c>
      <c r="J64" s="87">
        <v>0.9079811715667534</v>
      </c>
      <c r="K64" s="87">
        <v>0.79152104068718698</v>
      </c>
      <c r="L64" s="87">
        <v>0.86781228697487645</v>
      </c>
      <c r="M64" s="87">
        <v>1.1875713335866174</v>
      </c>
      <c r="N64" s="87">
        <v>1.1167581996565943</v>
      </c>
      <c r="O64" s="87">
        <v>1.429888758423516</v>
      </c>
      <c r="P64" s="87">
        <v>1.6559721765472766</v>
      </c>
      <c r="Q64" s="87">
        <v>1.6171421686687815</v>
      </c>
    </row>
    <row r="65" spans="1:17" x14ac:dyDescent="0.25">
      <c r="A65" s="150" t="s">
        <v>22</v>
      </c>
      <c r="B65" s="87">
        <v>0.25530343942398592</v>
      </c>
      <c r="C65" s="87">
        <v>0.3029862864747373</v>
      </c>
      <c r="D65" s="87">
        <v>0.28387637704998386</v>
      </c>
      <c r="E65" s="87">
        <v>0.44827290207649267</v>
      </c>
      <c r="F65" s="87">
        <v>0.54954900576531585</v>
      </c>
      <c r="G65" s="87">
        <v>0.56037778079223044</v>
      </c>
      <c r="H65" s="87">
        <v>0.55817623273478589</v>
      </c>
      <c r="I65" s="87">
        <v>0.61165852848896574</v>
      </c>
      <c r="J65" s="87">
        <v>0.57086612985695362</v>
      </c>
      <c r="K65" s="87">
        <v>0.49617595579831969</v>
      </c>
      <c r="L65" s="87">
        <v>0.54934000710968123</v>
      </c>
      <c r="M65" s="87">
        <v>0.44645551398205618</v>
      </c>
      <c r="N65" s="87">
        <v>0.41144906810914433</v>
      </c>
      <c r="O65" s="87">
        <v>0.45559638799430274</v>
      </c>
      <c r="P65" s="87">
        <v>0.35642747523358953</v>
      </c>
      <c r="Q65" s="87">
        <v>0.39062684051586943</v>
      </c>
    </row>
    <row r="66" spans="1:17" x14ac:dyDescent="0.25">
      <c r="A66" s="152" t="s">
        <v>325</v>
      </c>
      <c r="B66" s="151">
        <v>13.263078235771911</v>
      </c>
      <c r="C66" s="151">
        <v>12.866459333809436</v>
      </c>
      <c r="D66" s="151">
        <v>12.766627809045143</v>
      </c>
      <c r="E66" s="151">
        <v>14.354598772578589</v>
      </c>
      <c r="F66" s="151">
        <v>14.599002230370138</v>
      </c>
      <c r="G66" s="151">
        <v>14.117740926373596</v>
      </c>
      <c r="H66" s="151">
        <v>15.260604394181236</v>
      </c>
      <c r="I66" s="151">
        <v>14.878889221843536</v>
      </c>
      <c r="J66" s="151">
        <v>14.145735434901066</v>
      </c>
      <c r="K66" s="151">
        <v>11.59622349136399</v>
      </c>
      <c r="L66" s="151">
        <v>12.993107920879432</v>
      </c>
      <c r="M66" s="151">
        <v>14.977734033155562</v>
      </c>
      <c r="N66" s="151">
        <v>13.838959817432288</v>
      </c>
      <c r="O66" s="151">
        <v>17.038053746828361</v>
      </c>
      <c r="P66" s="151">
        <v>18.324192213104006</v>
      </c>
      <c r="Q66" s="151">
        <v>18.133301859641055</v>
      </c>
    </row>
    <row r="67" spans="1:17" x14ac:dyDescent="0.25">
      <c r="A67" s="156" t="s">
        <v>333</v>
      </c>
      <c r="B67" s="204">
        <v>102.09713923383391</v>
      </c>
      <c r="C67" s="204">
        <v>85.036451288877544</v>
      </c>
      <c r="D67" s="204">
        <v>95.781308235003877</v>
      </c>
      <c r="E67" s="204">
        <v>92.927041348877495</v>
      </c>
      <c r="F67" s="204">
        <v>92.354218276429421</v>
      </c>
      <c r="G67" s="204">
        <v>100.90718609113104</v>
      </c>
      <c r="H67" s="204">
        <v>105.14366051066499</v>
      </c>
      <c r="I67" s="204">
        <v>101.47989795376563</v>
      </c>
      <c r="J67" s="204">
        <v>106.52306282375241</v>
      </c>
      <c r="K67" s="204">
        <v>102.96308615976132</v>
      </c>
      <c r="L67" s="204">
        <v>102.95262855952686</v>
      </c>
      <c r="M67" s="204">
        <v>102.99763333871908</v>
      </c>
      <c r="N67" s="204">
        <v>79.933069166328664</v>
      </c>
      <c r="O67" s="204">
        <v>64.901610576608306</v>
      </c>
      <c r="P67" s="204">
        <v>64.318098375984988</v>
      </c>
      <c r="Q67" s="204">
        <v>63.144544256867832</v>
      </c>
    </row>
    <row r="68" spans="1:17" x14ac:dyDescent="0.25">
      <c r="A68" s="72" t="s">
        <v>319</v>
      </c>
      <c r="B68" s="306">
        <v>158.82194331400916</v>
      </c>
      <c r="C68" s="306">
        <v>199.39001742574231</v>
      </c>
      <c r="D68" s="306">
        <v>205.39576223887519</v>
      </c>
      <c r="E68" s="306">
        <v>222.71349116557533</v>
      </c>
      <c r="F68" s="306">
        <v>234.81821902169924</v>
      </c>
      <c r="G68" s="306">
        <v>250.49949391849836</v>
      </c>
      <c r="H68" s="306">
        <v>259.78684196564984</v>
      </c>
      <c r="I68" s="306">
        <v>292.69597505388953</v>
      </c>
      <c r="J68" s="306">
        <v>282.64488938203328</v>
      </c>
      <c r="K68" s="306">
        <v>271.00347584439072</v>
      </c>
      <c r="L68" s="306">
        <v>342.16892725805462</v>
      </c>
      <c r="M68" s="306">
        <v>384.5712989491484</v>
      </c>
      <c r="N68" s="306">
        <v>382.9683877760811</v>
      </c>
      <c r="O68" s="306">
        <v>459.71925841002462</v>
      </c>
      <c r="P68" s="306">
        <v>469.98606366316051</v>
      </c>
      <c r="Q68" s="306">
        <v>501.92260955687181</v>
      </c>
    </row>
    <row r="70" spans="1:17" ht="12.75" x14ac:dyDescent="0.25">
      <c r="A70" s="98" t="str">
        <f>FBT_fec!$A$81</f>
        <v>Market shares of energy uses (%)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0.99999999999999978</v>
      </c>
      <c r="C72" s="77">
        <f t="shared" si="0"/>
        <v>0.99999999999999978</v>
      </c>
      <c r="D72" s="77">
        <f t="shared" si="0"/>
        <v>1</v>
      </c>
      <c r="E72" s="77">
        <f t="shared" si="0"/>
        <v>1</v>
      </c>
      <c r="F72" s="77">
        <f t="shared" si="0"/>
        <v>0.99999999999999978</v>
      </c>
      <c r="G72" s="77">
        <f t="shared" si="0"/>
        <v>1</v>
      </c>
      <c r="H72" s="77">
        <f t="shared" si="0"/>
        <v>0.99999999999999978</v>
      </c>
      <c r="I72" s="77">
        <f t="shared" si="0"/>
        <v>1</v>
      </c>
      <c r="J72" s="77">
        <f t="shared" si="0"/>
        <v>0.99999999999999989</v>
      </c>
      <c r="K72" s="77">
        <f t="shared" si="0"/>
        <v>1</v>
      </c>
      <c r="L72" s="77">
        <f t="shared" si="0"/>
        <v>1</v>
      </c>
      <c r="M72" s="77">
        <f t="shared" si="0"/>
        <v>1.0000000000000002</v>
      </c>
      <c r="N72" s="77">
        <f t="shared" si="0"/>
        <v>1</v>
      </c>
      <c r="O72" s="77">
        <f t="shared" si="0"/>
        <v>1.0000000000000002</v>
      </c>
      <c r="P72" s="77">
        <f t="shared" si="0"/>
        <v>1.0000000000000002</v>
      </c>
      <c r="Q72" s="77">
        <f t="shared" si="0"/>
        <v>0.99999999999999989</v>
      </c>
    </row>
    <row r="73" spans="1:17" x14ac:dyDescent="0.25">
      <c r="A73" s="132" t="s">
        <v>83</v>
      </c>
      <c r="B73" s="203">
        <f t="shared" ref="B73:Q73" si="1">IF(B$6=0,0,B$6/B$5)</f>
        <v>1.6791021895444659E-2</v>
      </c>
      <c r="C73" s="203">
        <f t="shared" si="1"/>
        <v>1.6242451643888593E-2</v>
      </c>
      <c r="D73" s="203">
        <f t="shared" si="1"/>
        <v>1.6203599292085626E-2</v>
      </c>
      <c r="E73" s="203">
        <f t="shared" si="1"/>
        <v>1.5854778192168472E-2</v>
      </c>
      <c r="F73" s="203">
        <f t="shared" si="1"/>
        <v>1.5654963230065062E-2</v>
      </c>
      <c r="G73" s="203">
        <f t="shared" si="1"/>
        <v>1.5728446348581865E-2</v>
      </c>
      <c r="H73" s="203">
        <f t="shared" si="1"/>
        <v>1.5583676784637315E-2</v>
      </c>
      <c r="I73" s="203">
        <f t="shared" si="1"/>
        <v>1.5792492973405306E-2</v>
      </c>
      <c r="J73" s="203">
        <f t="shared" si="1"/>
        <v>1.587319562178648E-2</v>
      </c>
      <c r="K73" s="203">
        <f t="shared" si="1"/>
        <v>1.6527408381714917E-2</v>
      </c>
      <c r="L73" s="203">
        <f t="shared" si="1"/>
        <v>1.6577000731844344E-2</v>
      </c>
      <c r="M73" s="203">
        <f t="shared" si="1"/>
        <v>1.6204249685635323E-2</v>
      </c>
      <c r="N73" s="203">
        <f t="shared" si="1"/>
        <v>1.6307996025100475E-2</v>
      </c>
      <c r="O73" s="203">
        <f t="shared" si="1"/>
        <v>1.566690490287944E-2</v>
      </c>
      <c r="P73" s="203">
        <f t="shared" si="1"/>
        <v>1.5265295413960035E-2</v>
      </c>
      <c r="Q73" s="203">
        <f t="shared" si="1"/>
        <v>1.5413094555210987E-2</v>
      </c>
    </row>
    <row r="74" spans="1:17" x14ac:dyDescent="0.25">
      <c r="A74" s="76" t="s">
        <v>82</v>
      </c>
      <c r="B74" s="202">
        <f t="shared" ref="B74:Q74" si="2">IF(B$7=0,0,B$7/B$5)</f>
        <v>7.4002817116463502E-3</v>
      </c>
      <c r="C74" s="202">
        <f t="shared" si="2"/>
        <v>7.8334471822756359E-3</v>
      </c>
      <c r="D74" s="202">
        <f t="shared" si="2"/>
        <v>7.9158054519794761E-3</v>
      </c>
      <c r="E74" s="202">
        <f t="shared" si="2"/>
        <v>7.7829510639435828E-3</v>
      </c>
      <c r="F74" s="202">
        <f t="shared" si="2"/>
        <v>7.6398732323499398E-3</v>
      </c>
      <c r="G74" s="202">
        <f t="shared" si="2"/>
        <v>7.8309292970414456E-3</v>
      </c>
      <c r="H74" s="202">
        <f t="shared" si="2"/>
        <v>7.8304325447695784E-3</v>
      </c>
      <c r="I74" s="202">
        <f t="shared" si="2"/>
        <v>7.858056608264944E-3</v>
      </c>
      <c r="J74" s="202">
        <f t="shared" si="2"/>
        <v>7.8744975402537717E-3</v>
      </c>
      <c r="K74" s="202">
        <f t="shared" si="2"/>
        <v>8.3008251694085163E-3</v>
      </c>
      <c r="L74" s="202">
        <f t="shared" si="2"/>
        <v>7.874492970735017E-3</v>
      </c>
      <c r="M74" s="202">
        <f t="shared" si="2"/>
        <v>7.736540880561197E-3</v>
      </c>
      <c r="N74" s="202">
        <f t="shared" si="2"/>
        <v>7.7213880437097277E-3</v>
      </c>
      <c r="O74" s="202">
        <f t="shared" si="2"/>
        <v>7.4489267999295833E-3</v>
      </c>
      <c r="P74" s="202">
        <f t="shared" si="2"/>
        <v>7.3758218756605426E-3</v>
      </c>
      <c r="Q74" s="202">
        <f t="shared" si="2"/>
        <v>7.2925879852971873E-3</v>
      </c>
    </row>
    <row r="75" spans="1:17" x14ac:dyDescent="0.25">
      <c r="A75" s="76" t="s">
        <v>81</v>
      </c>
      <c r="B75" s="202">
        <f t="shared" ref="B75:Q75" si="3">IF(B$8=0,0,B$8/B$5)</f>
        <v>5.2617762224194772E-2</v>
      </c>
      <c r="C75" s="202">
        <f t="shared" si="3"/>
        <v>4.4009550251576747E-2</v>
      </c>
      <c r="D75" s="202">
        <f t="shared" si="3"/>
        <v>4.2820143643573602E-2</v>
      </c>
      <c r="E75" s="202">
        <f t="shared" si="3"/>
        <v>4.19265788429641E-2</v>
      </c>
      <c r="F75" s="202">
        <f t="shared" si="3"/>
        <v>4.2166033539143319E-2</v>
      </c>
      <c r="G75" s="202">
        <f t="shared" si="3"/>
        <v>4.0524991933016397E-2</v>
      </c>
      <c r="H75" s="202">
        <f t="shared" si="3"/>
        <v>3.9541183485667292E-2</v>
      </c>
      <c r="I75" s="202">
        <f t="shared" si="3"/>
        <v>4.0658387842307242E-2</v>
      </c>
      <c r="J75" s="202">
        <f t="shared" si="3"/>
        <v>4.1025492178881622E-2</v>
      </c>
      <c r="K75" s="202">
        <f t="shared" si="3"/>
        <v>4.0714019041469936E-2</v>
      </c>
      <c r="L75" s="202">
        <f t="shared" si="3"/>
        <v>4.5835472697107034E-2</v>
      </c>
      <c r="M75" s="202">
        <f t="shared" si="3"/>
        <v>4.4835551647491173E-2</v>
      </c>
      <c r="N75" s="202">
        <f t="shared" si="3"/>
        <v>4.571455483049678E-2</v>
      </c>
      <c r="O75" s="202">
        <f t="shared" si="3"/>
        <v>4.4389653519289335E-2</v>
      </c>
      <c r="P75" s="202">
        <f t="shared" si="3"/>
        <v>4.2465062951635997E-2</v>
      </c>
      <c r="Q75" s="202">
        <f t="shared" si="3"/>
        <v>4.4408853870711175E-2</v>
      </c>
    </row>
    <row r="76" spans="1:17" x14ac:dyDescent="0.25">
      <c r="A76" s="76" t="s">
        <v>80</v>
      </c>
      <c r="B76" s="202">
        <f t="shared" ref="B76:Q76" si="4">IF(B$9=0,0,B$9/B$5)</f>
        <v>3.6822913776248072E-2</v>
      </c>
      <c r="C76" s="202">
        <f t="shared" si="4"/>
        <v>3.1210863063038129E-2</v>
      </c>
      <c r="D76" s="202">
        <f t="shared" si="4"/>
        <v>3.0515419300994814E-2</v>
      </c>
      <c r="E76" s="202">
        <f t="shared" si="4"/>
        <v>2.9300988121214316E-2</v>
      </c>
      <c r="F76" s="202">
        <f t="shared" si="4"/>
        <v>2.8991488324705762E-2</v>
      </c>
      <c r="G76" s="202">
        <f t="shared" si="4"/>
        <v>2.8307105113854088E-2</v>
      </c>
      <c r="H76" s="202">
        <f t="shared" si="4"/>
        <v>2.7488037135912698E-2</v>
      </c>
      <c r="I76" s="202">
        <f t="shared" si="4"/>
        <v>2.8514321319662909E-2</v>
      </c>
      <c r="J76" s="202">
        <f t="shared" si="4"/>
        <v>2.8877717629733939E-2</v>
      </c>
      <c r="K76" s="202">
        <f t="shared" si="4"/>
        <v>3.0133917282508079E-2</v>
      </c>
      <c r="L76" s="202">
        <f t="shared" si="4"/>
        <v>3.287361176932127E-2</v>
      </c>
      <c r="M76" s="202">
        <f t="shared" si="4"/>
        <v>3.1552710006137435E-2</v>
      </c>
      <c r="N76" s="202">
        <f t="shared" si="4"/>
        <v>3.2229099708272202E-2</v>
      </c>
      <c r="O76" s="202">
        <f t="shared" si="4"/>
        <v>3.0160240407303824E-2</v>
      </c>
      <c r="P76" s="202">
        <f t="shared" si="4"/>
        <v>2.8301600480619117E-2</v>
      </c>
      <c r="Q76" s="202">
        <f t="shared" si="4"/>
        <v>2.9620640476647593E-2</v>
      </c>
    </row>
    <row r="77" spans="1:17" x14ac:dyDescent="0.25">
      <c r="A77" s="129" t="s">
        <v>79</v>
      </c>
      <c r="B77" s="201">
        <f t="shared" ref="B77:Q77" si="5">IF(B$10=0,0,B$10/B$5)</f>
        <v>1.6155238604743188E-2</v>
      </c>
      <c r="C77" s="201">
        <f t="shared" si="5"/>
        <v>1.7616336936965016E-2</v>
      </c>
      <c r="D77" s="201">
        <f t="shared" si="5"/>
        <v>1.7936948406063063E-2</v>
      </c>
      <c r="E77" s="201">
        <f t="shared" si="5"/>
        <v>1.7150592501580936E-2</v>
      </c>
      <c r="F77" s="201">
        <f t="shared" si="5"/>
        <v>1.6418751621910321E-2</v>
      </c>
      <c r="G77" s="201">
        <f t="shared" si="5"/>
        <v>1.7269534862755745E-2</v>
      </c>
      <c r="H77" s="201">
        <f t="shared" si="5"/>
        <v>1.7172750511029129E-2</v>
      </c>
      <c r="I77" s="201">
        <f t="shared" si="5"/>
        <v>1.7425403865470018E-2</v>
      </c>
      <c r="J77" s="201">
        <f t="shared" si="5"/>
        <v>1.7547269482141907E-2</v>
      </c>
      <c r="K77" s="201">
        <f t="shared" si="5"/>
        <v>1.9766408203045985E-2</v>
      </c>
      <c r="L77" s="201">
        <f t="shared" si="5"/>
        <v>1.8007626175711146E-2</v>
      </c>
      <c r="M77" s="201">
        <f t="shared" si="5"/>
        <v>1.718419927811796E-2</v>
      </c>
      <c r="N77" s="201">
        <f t="shared" si="5"/>
        <v>1.7188398083710314E-2</v>
      </c>
      <c r="O77" s="201">
        <f t="shared" si="5"/>
        <v>1.5624307413396311E-2</v>
      </c>
      <c r="P77" s="201">
        <f t="shared" si="5"/>
        <v>1.5054456879456562E-2</v>
      </c>
      <c r="Q77" s="201">
        <f t="shared" si="5"/>
        <v>1.4801431239017339E-2</v>
      </c>
    </row>
    <row r="78" spans="1:17" x14ac:dyDescent="0.25">
      <c r="A78" s="127" t="s">
        <v>324</v>
      </c>
      <c r="B78" s="200">
        <f t="shared" ref="B78:Q78" si="6">IF(B$15=0,0,B$15/B$5)</f>
        <v>0.19618984381444904</v>
      </c>
      <c r="C78" s="200">
        <f t="shared" si="6"/>
        <v>0.2146654379566891</v>
      </c>
      <c r="D78" s="200">
        <f t="shared" si="6"/>
        <v>0.20954896120886479</v>
      </c>
      <c r="E78" s="200">
        <f t="shared" si="6"/>
        <v>0.22726540803021097</v>
      </c>
      <c r="F78" s="200">
        <f t="shared" si="6"/>
        <v>0.20932398728407262</v>
      </c>
      <c r="G78" s="200">
        <f t="shared" si="6"/>
        <v>0.17324496167412282</v>
      </c>
      <c r="H78" s="200">
        <f t="shared" si="6"/>
        <v>0.18451804343824144</v>
      </c>
      <c r="I78" s="200">
        <f t="shared" si="6"/>
        <v>0.17160528139918085</v>
      </c>
      <c r="J78" s="200">
        <f t="shared" si="6"/>
        <v>0.15166554740123359</v>
      </c>
      <c r="K78" s="200">
        <f t="shared" si="6"/>
        <v>0.13313807935352151</v>
      </c>
      <c r="L78" s="200">
        <f t="shared" si="6"/>
        <v>0.13206812933810469</v>
      </c>
      <c r="M78" s="200">
        <f t="shared" si="6"/>
        <v>0.14178970430050189</v>
      </c>
      <c r="N78" s="200">
        <f t="shared" si="6"/>
        <v>0.14611922887198989</v>
      </c>
      <c r="O78" s="200">
        <f t="shared" si="6"/>
        <v>0.13925219610328035</v>
      </c>
      <c r="P78" s="200">
        <f t="shared" si="6"/>
        <v>0.1682266773948739</v>
      </c>
      <c r="Q78" s="200">
        <f t="shared" si="6"/>
        <v>0.15708152141160683</v>
      </c>
    </row>
    <row r="79" spans="1:17" x14ac:dyDescent="0.25">
      <c r="A79" s="127" t="s">
        <v>323</v>
      </c>
      <c r="B79" s="200">
        <f t="shared" ref="B79:Q79" si="7">IF(B$26=0,0,B$26/B$5)</f>
        <v>0.4068160830452176</v>
      </c>
      <c r="C79" s="200">
        <f t="shared" si="7"/>
        <v>0.33883048072694211</v>
      </c>
      <c r="D79" s="200">
        <f t="shared" si="7"/>
        <v>0.32392656412169218</v>
      </c>
      <c r="E79" s="200">
        <f t="shared" si="7"/>
        <v>0.30945473914735494</v>
      </c>
      <c r="F79" s="200">
        <f t="shared" si="7"/>
        <v>0.31122456723604491</v>
      </c>
      <c r="G79" s="200">
        <f t="shared" si="7"/>
        <v>0.31803371220339227</v>
      </c>
      <c r="H79" s="200">
        <f t="shared" si="7"/>
        <v>0.31291403035617821</v>
      </c>
      <c r="I79" s="200">
        <f t="shared" si="7"/>
        <v>0.30142018219541628</v>
      </c>
      <c r="J79" s="200">
        <f t="shared" si="7"/>
        <v>0.31232756873600953</v>
      </c>
      <c r="K79" s="200">
        <f t="shared" si="7"/>
        <v>0.31536427571899073</v>
      </c>
      <c r="L79" s="200">
        <f t="shared" si="7"/>
        <v>0.29357885719984317</v>
      </c>
      <c r="M79" s="200">
        <f t="shared" si="7"/>
        <v>0.27691529979231028</v>
      </c>
      <c r="N79" s="200">
        <f t="shared" si="7"/>
        <v>0.26867892097440266</v>
      </c>
      <c r="O79" s="200">
        <f t="shared" si="7"/>
        <v>0.26426828475735831</v>
      </c>
      <c r="P79" s="200">
        <f t="shared" si="7"/>
        <v>0.23228169690692357</v>
      </c>
      <c r="Q79" s="200">
        <f t="shared" si="7"/>
        <v>0.22325563420370972</v>
      </c>
    </row>
    <row r="80" spans="1:17" x14ac:dyDescent="0.25">
      <c r="A80" s="142" t="s">
        <v>332</v>
      </c>
      <c r="B80" s="199">
        <f t="shared" ref="B80:Q80" si="8">IF(B$27=0,0,B$27/B$5)</f>
        <v>0.39222964367005025</v>
      </c>
      <c r="C80" s="199">
        <f t="shared" si="8"/>
        <v>0.32251091288280287</v>
      </c>
      <c r="D80" s="199">
        <f t="shared" si="8"/>
        <v>0.30747360220406267</v>
      </c>
      <c r="E80" s="199">
        <f t="shared" si="8"/>
        <v>0.29198383340905498</v>
      </c>
      <c r="F80" s="199">
        <f t="shared" si="8"/>
        <v>0.29318434987675562</v>
      </c>
      <c r="G80" s="199">
        <f t="shared" si="8"/>
        <v>0.30017434497196577</v>
      </c>
      <c r="H80" s="199">
        <f t="shared" si="8"/>
        <v>0.29462093495434888</v>
      </c>
      <c r="I80" s="199">
        <f t="shared" si="8"/>
        <v>0.28374715520634541</v>
      </c>
      <c r="J80" s="199">
        <f t="shared" si="8"/>
        <v>0.29489299637850569</v>
      </c>
      <c r="K80" s="199">
        <f t="shared" si="8"/>
        <v>0.29980235953212364</v>
      </c>
      <c r="L80" s="199">
        <f t="shared" si="8"/>
        <v>0.27825337635163799</v>
      </c>
      <c r="M80" s="199">
        <f t="shared" si="8"/>
        <v>0.26050121442709062</v>
      </c>
      <c r="N80" s="199">
        <f t="shared" si="8"/>
        <v>0.25257885334099639</v>
      </c>
      <c r="O80" s="199">
        <f t="shared" si="8"/>
        <v>0.24630318689107022</v>
      </c>
      <c r="P80" s="199">
        <f t="shared" si="8"/>
        <v>0.21312815635768886</v>
      </c>
      <c r="Q80" s="199">
        <f t="shared" si="8"/>
        <v>0.20456214860359073</v>
      </c>
    </row>
    <row r="81" spans="1:17" x14ac:dyDescent="0.25">
      <c r="A81" s="142" t="s">
        <v>331</v>
      </c>
      <c r="B81" s="199">
        <f t="shared" ref="B81:Q81" si="9">IF(B$33=0,0,B$33/B$5)</f>
        <v>1.4586439375167381E-2</v>
      </c>
      <c r="C81" s="199">
        <f t="shared" si="9"/>
        <v>1.631956784413921E-2</v>
      </c>
      <c r="D81" s="199">
        <f t="shared" si="9"/>
        <v>1.645296191762953E-2</v>
      </c>
      <c r="E81" s="199">
        <f t="shared" si="9"/>
        <v>1.7470905738299961E-2</v>
      </c>
      <c r="F81" s="199">
        <f t="shared" si="9"/>
        <v>1.8040217359289273E-2</v>
      </c>
      <c r="G81" s="199">
        <f t="shared" si="9"/>
        <v>1.7859367231426466E-2</v>
      </c>
      <c r="H81" s="199">
        <f t="shared" si="9"/>
        <v>1.8293095401829267E-2</v>
      </c>
      <c r="I81" s="199">
        <f t="shared" si="9"/>
        <v>1.7673026989070806E-2</v>
      </c>
      <c r="J81" s="199">
        <f t="shared" si="9"/>
        <v>1.7434572357503803E-2</v>
      </c>
      <c r="K81" s="199">
        <f t="shared" si="9"/>
        <v>1.5561916186867086E-2</v>
      </c>
      <c r="L81" s="199">
        <f t="shared" si="9"/>
        <v>1.5325480848205156E-2</v>
      </c>
      <c r="M81" s="199">
        <f t="shared" si="9"/>
        <v>1.6414085365219693E-2</v>
      </c>
      <c r="N81" s="199">
        <f t="shared" si="9"/>
        <v>1.6100067633406268E-2</v>
      </c>
      <c r="O81" s="199">
        <f t="shared" si="9"/>
        <v>1.7965097866288107E-2</v>
      </c>
      <c r="P81" s="199">
        <f t="shared" si="9"/>
        <v>1.9153540549234675E-2</v>
      </c>
      <c r="Q81" s="199">
        <f t="shared" si="9"/>
        <v>1.869348560011902E-2</v>
      </c>
    </row>
    <row r="82" spans="1:17" x14ac:dyDescent="0.25">
      <c r="A82" s="127" t="s">
        <v>322</v>
      </c>
      <c r="B82" s="200">
        <f t="shared" ref="B82:Q82" si="10">IF(B$34=0,0,B$34/B$5)</f>
        <v>3.0214767277132435E-2</v>
      </c>
      <c r="C82" s="200">
        <f t="shared" si="10"/>
        <v>3.3804819105716942E-2</v>
      </c>
      <c r="D82" s="200">
        <f t="shared" si="10"/>
        <v>3.4081135400804027E-2</v>
      </c>
      <c r="E82" s="200">
        <f t="shared" si="10"/>
        <v>3.6189733315049911E-2</v>
      </c>
      <c r="F82" s="200">
        <f t="shared" si="10"/>
        <v>3.7369021672813488E-2</v>
      </c>
      <c r="G82" s="200">
        <f t="shared" si="10"/>
        <v>3.6994403550811954E-2</v>
      </c>
      <c r="H82" s="200">
        <f t="shared" si="10"/>
        <v>3.7892840475217765E-2</v>
      </c>
      <c r="I82" s="200">
        <f t="shared" si="10"/>
        <v>3.6608413048789527E-2</v>
      </c>
      <c r="J82" s="200">
        <f t="shared" si="10"/>
        <v>3.6114471311972159E-2</v>
      </c>
      <c r="K82" s="200">
        <f t="shared" si="10"/>
        <v>3.2235397815653252E-2</v>
      </c>
      <c r="L82" s="200">
        <f t="shared" si="10"/>
        <v>3.1745638899853539E-2</v>
      </c>
      <c r="M82" s="200">
        <f t="shared" si="10"/>
        <v>3.4000605399383654E-2</v>
      </c>
      <c r="N82" s="200">
        <f t="shared" si="10"/>
        <v>3.3350140097770119E-2</v>
      </c>
      <c r="O82" s="200">
        <f t="shared" si="10"/>
        <v>3.7213417008739653E-2</v>
      </c>
      <c r="P82" s="200">
        <f t="shared" si="10"/>
        <v>3.9675191137700398E-2</v>
      </c>
      <c r="Q82" s="200">
        <f t="shared" si="10"/>
        <v>3.8722220171675113E-2</v>
      </c>
    </row>
    <row r="83" spans="1:17" x14ac:dyDescent="0.25">
      <c r="A83" s="142" t="s">
        <v>330</v>
      </c>
      <c r="B83" s="199">
        <f t="shared" ref="B83:Q83" si="11">IF(B$35=0,0,B$35/B$5)</f>
        <v>1.3596645274709595E-2</v>
      </c>
      <c r="C83" s="199">
        <f t="shared" si="11"/>
        <v>1.521216859757262E-2</v>
      </c>
      <c r="D83" s="199">
        <f t="shared" si="11"/>
        <v>1.5336510930361813E-2</v>
      </c>
      <c r="E83" s="199">
        <f t="shared" si="11"/>
        <v>1.6285379991772462E-2</v>
      </c>
      <c r="F83" s="199">
        <f t="shared" si="11"/>
        <v>1.6816059752766066E-2</v>
      </c>
      <c r="G83" s="199">
        <f t="shared" si="11"/>
        <v>1.6647481597865377E-2</v>
      </c>
      <c r="H83" s="199">
        <f t="shared" si="11"/>
        <v>1.7051778213847991E-2</v>
      </c>
      <c r="I83" s="199">
        <f t="shared" si="11"/>
        <v>1.6473785871955287E-2</v>
      </c>
      <c r="J83" s="199">
        <f t="shared" si="11"/>
        <v>1.6251512090387471E-2</v>
      </c>
      <c r="K83" s="199">
        <f t="shared" si="11"/>
        <v>1.4505929017043966E-2</v>
      </c>
      <c r="L83" s="199">
        <f t="shared" si="11"/>
        <v>1.4285537504934092E-2</v>
      </c>
      <c r="M83" s="199">
        <f t="shared" si="11"/>
        <v>1.5300272429722647E-2</v>
      </c>
      <c r="N83" s="199">
        <f t="shared" si="11"/>
        <v>1.5007563043996551E-2</v>
      </c>
      <c r="O83" s="199">
        <f t="shared" si="11"/>
        <v>1.674603765393284E-2</v>
      </c>
      <c r="P83" s="199">
        <f t="shared" si="11"/>
        <v>1.7853836011965177E-2</v>
      </c>
      <c r="Q83" s="199">
        <f t="shared" si="11"/>
        <v>1.7424999077253801E-2</v>
      </c>
    </row>
    <row r="84" spans="1:17" x14ac:dyDescent="0.25">
      <c r="A84" s="142" t="s">
        <v>329</v>
      </c>
      <c r="B84" s="199">
        <f t="shared" ref="B84:Q84" si="12">IF(B$41=0,0,B$41/B$5)</f>
        <v>1.5107383638566216E-2</v>
      </c>
      <c r="C84" s="199">
        <f t="shared" si="12"/>
        <v>1.6902409552858471E-2</v>
      </c>
      <c r="D84" s="199">
        <f t="shared" si="12"/>
        <v>1.7040567700402017E-2</v>
      </c>
      <c r="E84" s="199">
        <f t="shared" si="12"/>
        <v>1.8094866657524952E-2</v>
      </c>
      <c r="F84" s="199">
        <f t="shared" si="12"/>
        <v>1.8684510836406747E-2</v>
      </c>
      <c r="G84" s="199">
        <f t="shared" si="12"/>
        <v>1.8497201775405984E-2</v>
      </c>
      <c r="H84" s="199">
        <f t="shared" si="12"/>
        <v>1.8946420237608882E-2</v>
      </c>
      <c r="I84" s="199">
        <f t="shared" si="12"/>
        <v>1.8304206524394767E-2</v>
      </c>
      <c r="J84" s="199">
        <f t="shared" si="12"/>
        <v>1.8057235655986079E-2</v>
      </c>
      <c r="K84" s="199">
        <f t="shared" si="12"/>
        <v>1.6117698907826626E-2</v>
      </c>
      <c r="L84" s="199">
        <f t="shared" si="12"/>
        <v>1.5872819449926769E-2</v>
      </c>
      <c r="M84" s="199">
        <f t="shared" si="12"/>
        <v>1.7000302699691827E-2</v>
      </c>
      <c r="N84" s="199">
        <f t="shared" si="12"/>
        <v>1.6675070048885063E-2</v>
      </c>
      <c r="O84" s="199">
        <f t="shared" si="12"/>
        <v>1.8606708504369827E-2</v>
      </c>
      <c r="P84" s="199">
        <f t="shared" si="12"/>
        <v>1.9837595568850203E-2</v>
      </c>
      <c r="Q84" s="199">
        <f t="shared" si="12"/>
        <v>1.9361110085837557E-2</v>
      </c>
    </row>
    <row r="85" spans="1:17" x14ac:dyDescent="0.25">
      <c r="A85" s="142" t="s">
        <v>328</v>
      </c>
      <c r="B85" s="199">
        <f t="shared" ref="B85:Q85" si="13">IF(B$52=0,0,B$52/B$5)</f>
        <v>1.5107383638566217E-3</v>
      </c>
      <c r="C85" s="199">
        <f t="shared" si="13"/>
        <v>1.6902409552858467E-3</v>
      </c>
      <c r="D85" s="199">
        <f t="shared" si="13"/>
        <v>1.7040567700402015E-3</v>
      </c>
      <c r="E85" s="199">
        <f t="shared" si="13"/>
        <v>1.8094866657524958E-3</v>
      </c>
      <c r="F85" s="199">
        <f t="shared" si="13"/>
        <v>1.8684510836406746E-3</v>
      </c>
      <c r="G85" s="199">
        <f t="shared" si="13"/>
        <v>1.8497201775405986E-3</v>
      </c>
      <c r="H85" s="199">
        <f t="shared" si="13"/>
        <v>1.8946420237608882E-3</v>
      </c>
      <c r="I85" s="199">
        <f t="shared" si="13"/>
        <v>1.8304206524394765E-3</v>
      </c>
      <c r="J85" s="199">
        <f t="shared" si="13"/>
        <v>1.8057235655986083E-3</v>
      </c>
      <c r="K85" s="199">
        <f t="shared" si="13"/>
        <v>1.6117698907826626E-3</v>
      </c>
      <c r="L85" s="199">
        <f t="shared" si="13"/>
        <v>1.5872819449926771E-3</v>
      </c>
      <c r="M85" s="199">
        <f t="shared" si="13"/>
        <v>1.7000302699691826E-3</v>
      </c>
      <c r="N85" s="199">
        <f t="shared" si="13"/>
        <v>1.6675070048885064E-3</v>
      </c>
      <c r="O85" s="199">
        <f t="shared" si="13"/>
        <v>1.8606708504369826E-3</v>
      </c>
      <c r="P85" s="199">
        <f t="shared" si="13"/>
        <v>1.9837595568850202E-3</v>
      </c>
      <c r="Q85" s="199">
        <f t="shared" si="13"/>
        <v>1.9361110085837556E-3</v>
      </c>
    </row>
    <row r="86" spans="1:17" x14ac:dyDescent="0.25">
      <c r="A86" s="127" t="s">
        <v>321</v>
      </c>
      <c r="B86" s="200">
        <f t="shared" ref="B86:Q86" si="14">IF(B$53=0,0,B$53/B$5)</f>
        <v>1.5628327901965045E-2</v>
      </c>
      <c r="C86" s="200">
        <f t="shared" si="14"/>
        <v>1.7485251261577722E-2</v>
      </c>
      <c r="D86" s="200">
        <f t="shared" si="14"/>
        <v>1.7628173483174497E-2</v>
      </c>
      <c r="E86" s="200">
        <f t="shared" si="14"/>
        <v>1.8718827576749954E-2</v>
      </c>
      <c r="F86" s="200">
        <f t="shared" si="14"/>
        <v>1.9328804313524219E-2</v>
      </c>
      <c r="G86" s="200">
        <f t="shared" si="14"/>
        <v>1.9135036319385498E-2</v>
      </c>
      <c r="H86" s="200">
        <f t="shared" si="14"/>
        <v>1.9599745073388498E-2</v>
      </c>
      <c r="I86" s="200">
        <f t="shared" si="14"/>
        <v>1.8935386059718718E-2</v>
      </c>
      <c r="J86" s="200">
        <f t="shared" si="14"/>
        <v>1.8679898954468359E-2</v>
      </c>
      <c r="K86" s="200">
        <f t="shared" si="14"/>
        <v>1.6673481628786162E-2</v>
      </c>
      <c r="L86" s="200">
        <f t="shared" si="14"/>
        <v>1.6420158051648381E-2</v>
      </c>
      <c r="M86" s="200">
        <f t="shared" si="14"/>
        <v>1.7586520034163954E-2</v>
      </c>
      <c r="N86" s="200">
        <f t="shared" si="14"/>
        <v>1.7250072464363858E-2</v>
      </c>
      <c r="O86" s="200">
        <f t="shared" si="14"/>
        <v>1.924831914245154E-2</v>
      </c>
      <c r="P86" s="200">
        <f t="shared" si="14"/>
        <v>2.0521650588465723E-2</v>
      </c>
      <c r="Q86" s="200">
        <f t="shared" si="14"/>
        <v>2.0028734571556094E-2</v>
      </c>
    </row>
    <row r="87" spans="1:17" x14ac:dyDescent="0.25">
      <c r="A87" s="142" t="s">
        <v>327</v>
      </c>
      <c r="B87" s="199">
        <f t="shared" ref="B87:Q87" si="15">IF(B$54=0,0,B$54/B$5)</f>
        <v>3.1256655803930098E-3</v>
      </c>
      <c r="C87" s="199">
        <f t="shared" si="15"/>
        <v>3.4970502523155446E-3</v>
      </c>
      <c r="D87" s="199">
        <f t="shared" si="15"/>
        <v>3.5256346966348997E-3</v>
      </c>
      <c r="E87" s="199">
        <f t="shared" si="15"/>
        <v>3.743765515349991E-3</v>
      </c>
      <c r="F87" s="199">
        <f t="shared" si="15"/>
        <v>3.8657608627048435E-3</v>
      </c>
      <c r="G87" s="199">
        <f t="shared" si="15"/>
        <v>3.8270072638770993E-3</v>
      </c>
      <c r="H87" s="199">
        <f t="shared" si="15"/>
        <v>3.9199490146776999E-3</v>
      </c>
      <c r="I87" s="199">
        <f t="shared" si="15"/>
        <v>3.7870772119437445E-3</v>
      </c>
      <c r="J87" s="199">
        <f t="shared" si="15"/>
        <v>3.7359797908936717E-3</v>
      </c>
      <c r="K87" s="199">
        <f t="shared" si="15"/>
        <v>3.3346963257572327E-3</v>
      </c>
      <c r="L87" s="199">
        <f t="shared" si="15"/>
        <v>3.2840316103296763E-3</v>
      </c>
      <c r="M87" s="199">
        <f t="shared" si="15"/>
        <v>3.5173040068327915E-3</v>
      </c>
      <c r="N87" s="199">
        <f t="shared" si="15"/>
        <v>3.4500144928727716E-3</v>
      </c>
      <c r="O87" s="199">
        <f t="shared" si="15"/>
        <v>3.8496638284903082E-3</v>
      </c>
      <c r="P87" s="199">
        <f t="shared" si="15"/>
        <v>4.1043301176931441E-3</v>
      </c>
      <c r="Q87" s="199">
        <f t="shared" si="15"/>
        <v>4.005746914311218E-3</v>
      </c>
    </row>
    <row r="88" spans="1:17" x14ac:dyDescent="0.25">
      <c r="A88" s="142" t="s">
        <v>326</v>
      </c>
      <c r="B88" s="199">
        <f t="shared" ref="B88:Q88" si="16">IF(B$55=0,0,B$55/B$5)</f>
        <v>1.2502662321572041E-3</v>
      </c>
      <c r="C88" s="199">
        <f t="shared" si="16"/>
        <v>1.398820100926218E-3</v>
      </c>
      <c r="D88" s="199">
        <f t="shared" si="16"/>
        <v>1.4102538786539595E-3</v>
      </c>
      <c r="E88" s="199">
        <f t="shared" si="16"/>
        <v>1.4975062061399964E-3</v>
      </c>
      <c r="F88" s="199">
        <f t="shared" si="16"/>
        <v>1.5463043450819373E-3</v>
      </c>
      <c r="G88" s="199">
        <f t="shared" si="16"/>
        <v>1.5308029055508398E-3</v>
      </c>
      <c r="H88" s="199">
        <f t="shared" si="16"/>
        <v>1.5679796058710796E-3</v>
      </c>
      <c r="I88" s="199">
        <f t="shared" si="16"/>
        <v>1.5148308847774976E-3</v>
      </c>
      <c r="J88" s="199">
        <f t="shared" si="16"/>
        <v>1.4943919163574687E-3</v>
      </c>
      <c r="K88" s="199">
        <f t="shared" si="16"/>
        <v>1.3338785303028931E-3</v>
      </c>
      <c r="L88" s="199">
        <f t="shared" si="16"/>
        <v>1.3136126441318707E-3</v>
      </c>
      <c r="M88" s="199">
        <f t="shared" si="16"/>
        <v>1.4069216027331167E-3</v>
      </c>
      <c r="N88" s="199">
        <f t="shared" si="16"/>
        <v>1.3800057971491086E-3</v>
      </c>
      <c r="O88" s="199">
        <f t="shared" si="16"/>
        <v>1.5398655313961236E-3</v>
      </c>
      <c r="P88" s="199">
        <f t="shared" si="16"/>
        <v>1.6417320470772582E-3</v>
      </c>
      <c r="Q88" s="199">
        <f t="shared" si="16"/>
        <v>1.6022987657244873E-3</v>
      </c>
    </row>
    <row r="89" spans="1:17" x14ac:dyDescent="0.25">
      <c r="A89" s="142" t="s">
        <v>325</v>
      </c>
      <c r="B89" s="199">
        <f t="shared" ref="B89:Q89" si="17">IF(B$66=0,0,B$66/B$5)</f>
        <v>1.1252396089414834E-2</v>
      </c>
      <c r="C89" s="199">
        <f t="shared" si="17"/>
        <v>1.2589380908335961E-2</v>
      </c>
      <c r="D89" s="199">
        <f t="shared" si="17"/>
        <v>1.2692284907885636E-2</v>
      </c>
      <c r="E89" s="199">
        <f t="shared" si="17"/>
        <v>1.3477555855259967E-2</v>
      </c>
      <c r="F89" s="199">
        <f t="shared" si="17"/>
        <v>1.3916739105737437E-2</v>
      </c>
      <c r="G89" s="199">
        <f t="shared" si="17"/>
        <v>1.3777226149957559E-2</v>
      </c>
      <c r="H89" s="199">
        <f t="shared" si="17"/>
        <v>1.4111816452839718E-2</v>
      </c>
      <c r="I89" s="199">
        <f t="shared" si="17"/>
        <v>1.3633477962997477E-2</v>
      </c>
      <c r="J89" s="199">
        <f t="shared" si="17"/>
        <v>1.3449527247217218E-2</v>
      </c>
      <c r="K89" s="199">
        <f t="shared" si="17"/>
        <v>1.2004906772726035E-2</v>
      </c>
      <c r="L89" s="199">
        <f t="shared" si="17"/>
        <v>1.1822513797186834E-2</v>
      </c>
      <c r="M89" s="199">
        <f t="shared" si="17"/>
        <v>1.2662294424598047E-2</v>
      </c>
      <c r="N89" s="199">
        <f t="shared" si="17"/>
        <v>1.2420052174341976E-2</v>
      </c>
      <c r="O89" s="199">
        <f t="shared" si="17"/>
        <v>1.385878978256511E-2</v>
      </c>
      <c r="P89" s="199">
        <f t="shared" si="17"/>
        <v>1.4775588423695319E-2</v>
      </c>
      <c r="Q89" s="199">
        <f t="shared" si="17"/>
        <v>1.4420688891520386E-2</v>
      </c>
    </row>
    <row r="90" spans="1:17" x14ac:dyDescent="0.25">
      <c r="A90" s="127" t="s">
        <v>320</v>
      </c>
      <c r="B90" s="200">
        <f t="shared" ref="B90:Q90" si="18">IF(B$67=0,0,B$67/B$5)</f>
        <v>8.6619216884109132E-2</v>
      </c>
      <c r="C90" s="200">
        <f t="shared" si="18"/>
        <v>8.3205196440928789E-2</v>
      </c>
      <c r="D90" s="200">
        <f t="shared" si="18"/>
        <v>9.5223552464447289E-2</v>
      </c>
      <c r="E90" s="200">
        <f t="shared" si="18"/>
        <v>8.724934845521766E-2</v>
      </c>
      <c r="F90" s="200">
        <f t="shared" si="18"/>
        <v>8.8038178279996757E-2</v>
      </c>
      <c r="G90" s="200">
        <f t="shared" si="18"/>
        <v>9.8473341463312158E-2</v>
      </c>
      <c r="H90" s="200">
        <f t="shared" si="18"/>
        <v>9.7228654906482373E-2</v>
      </c>
      <c r="I90" s="200">
        <f t="shared" si="18"/>
        <v>9.2985701540727911E-2</v>
      </c>
      <c r="J90" s="200">
        <f t="shared" si="18"/>
        <v>0.10128033586506205</v>
      </c>
      <c r="K90" s="200">
        <f t="shared" si="18"/>
        <v>0.10659179269014786</v>
      </c>
      <c r="L90" s="200">
        <f t="shared" si="18"/>
        <v>9.3677269442650396E-2</v>
      </c>
      <c r="M90" s="200">
        <f t="shared" si="18"/>
        <v>8.7075011178903011E-2</v>
      </c>
      <c r="N90" s="200">
        <f t="shared" si="18"/>
        <v>7.173753682343513E-2</v>
      </c>
      <c r="O90" s="200">
        <f t="shared" si="18"/>
        <v>5.2791110469325359E-2</v>
      </c>
      <c r="P90" s="200">
        <f t="shared" si="18"/>
        <v>5.1862463498865426E-2</v>
      </c>
      <c r="Q90" s="200">
        <f t="shared" si="18"/>
        <v>5.0216327670131018E-2</v>
      </c>
    </row>
    <row r="91" spans="1:17" x14ac:dyDescent="0.25">
      <c r="A91" s="72" t="s">
        <v>319</v>
      </c>
      <c r="B91" s="71">
        <f t="shared" ref="B91:Q91" si="19">IF(B$68=0,0,B$68/B$5)</f>
        <v>0.13474454286484955</v>
      </c>
      <c r="C91" s="71">
        <f t="shared" si="19"/>
        <v>0.19509616543040115</v>
      </c>
      <c r="D91" s="71">
        <f t="shared" si="19"/>
        <v>0.20419969722632053</v>
      </c>
      <c r="E91" s="71">
        <f t="shared" si="19"/>
        <v>0.20910605475354505</v>
      </c>
      <c r="F91" s="71">
        <f t="shared" si="19"/>
        <v>0.22384433126537354</v>
      </c>
      <c r="G91" s="71">
        <f t="shared" si="19"/>
        <v>0.24445753723372593</v>
      </c>
      <c r="H91" s="71">
        <f t="shared" si="19"/>
        <v>0.24023060528847562</v>
      </c>
      <c r="I91" s="71">
        <f t="shared" si="19"/>
        <v>0.26819637314705624</v>
      </c>
      <c r="J91" s="71">
        <f t="shared" si="19"/>
        <v>0.26873400527845659</v>
      </c>
      <c r="K91" s="71">
        <f t="shared" si="19"/>
        <v>0.28055439471475291</v>
      </c>
      <c r="L91" s="71">
        <f t="shared" si="19"/>
        <v>0.31134174272318099</v>
      </c>
      <c r="M91" s="71">
        <f t="shared" si="19"/>
        <v>0.32511960779679405</v>
      </c>
      <c r="N91" s="71">
        <f t="shared" si="19"/>
        <v>0.34370266407674899</v>
      </c>
      <c r="O91" s="71">
        <f t="shared" si="19"/>
        <v>0.37393663947604644</v>
      </c>
      <c r="P91" s="71">
        <f t="shared" si="19"/>
        <v>0.3789700828718387</v>
      </c>
      <c r="Q91" s="71">
        <f t="shared" si="19"/>
        <v>0.39915895384443689</v>
      </c>
    </row>
    <row r="93" spans="1:17" ht="12.75" x14ac:dyDescent="0.25">
      <c r="A93" s="98" t="str">
        <f>FBT_fec!$A$110</f>
        <v>Energy intensity (toe/physical output index)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 t="shared" ref="B95:Q95" si="20">SUM(B$96:B$106)</f>
        <v>270.2496877108934</v>
      </c>
      <c r="C95" s="230">
        <f t="shared" si="20"/>
        <v>257.62904887679201</v>
      </c>
      <c r="D95" s="230">
        <f t="shared" si="20"/>
        <v>255.08503129027298</v>
      </c>
      <c r="E95" s="230">
        <f t="shared" si="20"/>
        <v>252.28997204960558</v>
      </c>
      <c r="F95" s="230">
        <f t="shared" si="20"/>
        <v>251.0161921808627</v>
      </c>
      <c r="G95" s="230">
        <f t="shared" si="20"/>
        <v>248.53973264618526</v>
      </c>
      <c r="H95" s="230">
        <f t="shared" si="20"/>
        <v>244.886368719579</v>
      </c>
      <c r="I95" s="230">
        <f t="shared" si="20"/>
        <v>237.95319775362722</v>
      </c>
      <c r="J95" s="230">
        <f t="shared" si="20"/>
        <v>237.33600808158573</v>
      </c>
      <c r="K95" s="230">
        <f t="shared" si="20"/>
        <v>234.72485239720936</v>
      </c>
      <c r="L95" s="230">
        <f t="shared" si="20"/>
        <v>226.75016728089304</v>
      </c>
      <c r="M95" s="230">
        <f t="shared" si="20"/>
        <v>221.66058125666706</v>
      </c>
      <c r="N95" s="230">
        <f t="shared" si="20"/>
        <v>219.05972324040789</v>
      </c>
      <c r="O95" s="230">
        <f t="shared" si="20"/>
        <v>217.0230553636184</v>
      </c>
      <c r="P95" s="230">
        <f t="shared" si="20"/>
        <v>215.3511501386686</v>
      </c>
      <c r="Q95" s="230">
        <f t="shared" si="20"/>
        <v>212.97845891998213</v>
      </c>
    </row>
    <row r="96" spans="1:17" x14ac:dyDescent="0.25">
      <c r="A96" s="132" t="s">
        <v>83</v>
      </c>
      <c r="B96" s="275">
        <f>IF(B$6=0,0,B$6/OIS!B$5*1000)</f>
        <v>4.5377684235906939</v>
      </c>
      <c r="C96" s="275">
        <f>IF(C$6=0,0,C$6/OIS!C$5*1000)</f>
        <v>4.1845273684423061</v>
      </c>
      <c r="D96" s="275">
        <f>IF(D$6=0,0,D$6/OIS!D$5*1000)</f>
        <v>4.1332956324367078</v>
      </c>
      <c r="E96" s="275">
        <f>IF(E$6=0,0,E$6/OIS!E$5*1000)</f>
        <v>4.0000015469548806</v>
      </c>
      <c r="F96" s="275">
        <f>IF(F$6=0,0,F$6/OIS!F$5*1000)</f>
        <v>3.9296492587423506</v>
      </c>
      <c r="G96" s="275">
        <f>IF(G$6=0,0,G$6/OIS!G$5*1000)</f>
        <v>3.9091438504164042</v>
      </c>
      <c r="H96" s="275">
        <f>IF(H$6=0,0,H$6/OIS!H$5*1000)</f>
        <v>3.8162300190894376</v>
      </c>
      <c r="I96" s="275">
        <f>IF(I$6=0,0,I$6/OIS!I$5*1000)</f>
        <v>3.7578742035234809</v>
      </c>
      <c r="J96" s="275">
        <f>IF(J$6=0,0,J$6/OIS!J$5*1000)</f>
        <v>3.7672808843729078</v>
      </c>
      <c r="K96" s="275">
        <f>IF(K$6=0,0,K$6/OIS!K$5*1000)</f>
        <v>3.879393492906436</v>
      </c>
      <c r="L96" s="275">
        <f>IF(L$6=0,0,L$6/OIS!L$5*1000)</f>
        <v>3.7588376889611905</v>
      </c>
      <c r="M96" s="275">
        <f>IF(M$6=0,0,M$6/OIS!M$5*1000)</f>
        <v>3.5918434041460903</v>
      </c>
      <c r="N96" s="275">
        <f>IF(N$6=0,0,N$6/OIS!N$5*1000)</f>
        <v>3.5724250958641823</v>
      </c>
      <c r="O96" s="275">
        <f>IF(O$6=0,0,O$6/OIS!O$5*1000)</f>
        <v>3.4000795701141491</v>
      </c>
      <c r="P96" s="275">
        <f>IF(P$6=0,0,P$6/OIS!P$5*1000)</f>
        <v>3.287398924602837</v>
      </c>
      <c r="Q96" s="275">
        <f>IF(Q$6=0,0,Q$6/OIS!Q$5*1000)</f>
        <v>3.282657125556804</v>
      </c>
    </row>
    <row r="97" spans="1:17" x14ac:dyDescent="0.25">
      <c r="A97" s="76" t="s">
        <v>82</v>
      </c>
      <c r="B97" s="274">
        <f>IF(B$7=0,0,B$7/OIS!B$5*1000)</f>
        <v>1.9999238215450623</v>
      </c>
      <c r="C97" s="274">
        <f>IF(C$7=0,0,C$7/OIS!C$5*1000)</f>
        <v>2.0181235469962586</v>
      </c>
      <c r="D97" s="274">
        <f>IF(D$7=0,0,D$7/OIS!D$5*1000)</f>
        <v>2.0192034814058983</v>
      </c>
      <c r="E97" s="274">
        <f>IF(E$7=0,0,E$7/OIS!E$5*1000)</f>
        <v>1.9635605063857744</v>
      </c>
      <c r="F97" s="274">
        <f>IF(F$7=0,0,F$7/OIS!F$5*1000)</f>
        <v>1.9177318875289813</v>
      </c>
      <c r="G97" s="274">
        <f>IF(G$7=0,0,G$7/OIS!G$5*1000)</f>
        <v>1.9462970738578595</v>
      </c>
      <c r="H97" s="274">
        <f>IF(H$7=0,0,H$7/OIS!H$5*1000)</f>
        <v>1.9175661913922344</v>
      </c>
      <c r="I97" s="274">
        <f>IF(I$7=0,0,I$7/OIS!I$5*1000)</f>
        <v>1.8698496980656656</v>
      </c>
      <c r="J97" s="274">
        <f>IF(J$7=0,0,J$7/OIS!J$5*1000)</f>
        <v>1.8689018118520964</v>
      </c>
      <c r="K97" s="274">
        <f>IF(K$7=0,0,K$7/OIS!K$5*1000)</f>
        <v>1.9484099626644551</v>
      </c>
      <c r="L97" s="274">
        <f>IF(L$7=0,0,L$7/OIS!L$5*1000)</f>
        <v>1.7855425983663811</v>
      </c>
      <c r="M97" s="274">
        <f>IF(M$7=0,0,M$7/OIS!M$5*1000)</f>
        <v>1.7148861485011617</v>
      </c>
      <c r="N97" s="274">
        <f>IF(N$7=0,0,N$7/OIS!N$5*1000)</f>
        <v>1.6914451278868474</v>
      </c>
      <c r="O97" s="274">
        <f>IF(O$7=0,0,O$7/OIS!O$5*1000)</f>
        <v>1.6165888533006587</v>
      </c>
      <c r="P97" s="274">
        <f>IF(P$7=0,0,P$7/OIS!P$5*1000)</f>
        <v>1.5883917241414496</v>
      </c>
      <c r="Q97" s="274">
        <f>IF(Q$7=0,0,Q$7/OIS!Q$5*1000)</f>
        <v>1.5531641506469724</v>
      </c>
    </row>
    <row r="98" spans="1:17" x14ac:dyDescent="0.25">
      <c r="A98" s="76" t="s">
        <v>81</v>
      </c>
      <c r="B98" s="274">
        <f>IF(B$8=0,0,B$8/OIS!B$5*1000)</f>
        <v>14.219933809134684</v>
      </c>
      <c r="C98" s="274">
        <f>IF(C$8=0,0,C$8/OIS!C$5*1000)</f>
        <v>11.338138572809102</v>
      </c>
      <c r="D98" s="274">
        <f>IF(D$8=0,0,D$8/OIS!D$5*1000)</f>
        <v>10.922777681174956</v>
      </c>
      <c r="E98" s="274">
        <f>IF(E$8=0,0,E$8/OIS!E$5*1000)</f>
        <v>10.577655404426999</v>
      </c>
      <c r="F98" s="274">
        <f>IF(F$8=0,0,F$8/OIS!F$5*1000)</f>
        <v>10.584357178366302</v>
      </c>
      <c r="G98" s="274">
        <f>IF(G$8=0,0,G$8/OIS!G$5*1000)</f>
        <v>10.072070660520707</v>
      </c>
      <c r="H98" s="274">
        <f>IF(H$8=0,0,H$8/OIS!H$5*1000)</f>
        <v>9.6830968386796492</v>
      </c>
      <c r="I98" s="274">
        <f>IF(I$8=0,0,I$8/OIS!I$5*1000)</f>
        <v>9.6747934025842088</v>
      </c>
      <c r="J98" s="274">
        <f>IF(J$8=0,0,J$8/OIS!J$5*1000)</f>
        <v>9.7368265433180827</v>
      </c>
      <c r="K98" s="274">
        <f>IF(K$8=0,0,K$8/OIS!K$5*1000)</f>
        <v>9.5565921100062035</v>
      </c>
      <c r="L98" s="274">
        <f>IF(L$8=0,0,L$8/OIS!L$5*1000)</f>
        <v>10.393201101467826</v>
      </c>
      <c r="M98" s="274">
        <f>IF(M$8=0,0,M$8/OIS!M$5*1000)</f>
        <v>9.938274439146209</v>
      </c>
      <c r="N98" s="274">
        <f>IF(N$8=0,0,N$8/OIS!N$5*1000)</f>
        <v>10.014217729227076</v>
      </c>
      <c r="O98" s="274">
        <f>IF(O$8=0,0,O$8/OIS!O$5*1000)</f>
        <v>9.6335782332885653</v>
      </c>
      <c r="P98" s="274">
        <f>IF(P$8=0,0,P$8/OIS!P$5*1000)</f>
        <v>9.1449001473457763</v>
      </c>
      <c r="Q98" s="274">
        <f>IF(Q$8=0,0,Q$8/OIS!Q$5*1000)</f>
        <v>9.4581292597867499</v>
      </c>
    </row>
    <row r="99" spans="1:17" x14ac:dyDescent="0.25">
      <c r="A99" s="76" t="s">
        <v>80</v>
      </c>
      <c r="B99" s="274">
        <f>IF(B$9=0,0,B$9/OIS!B$5*1000)</f>
        <v>9.9513809486361975</v>
      </c>
      <c r="C99" s="274">
        <f>IF(C$9=0,0,C$9/OIS!C$5*1000)</f>
        <v>8.0408249655543145</v>
      </c>
      <c r="D99" s="274">
        <f>IF(D$9=0,0,D$9/OIS!D$5*1000)</f>
        <v>7.784026687230063</v>
      </c>
      <c r="E99" s="274">
        <f>IF(E$9=0,0,E$9/OIS!E$5*1000)</f>
        <v>7.3923454741269854</v>
      </c>
      <c r="F99" s="274">
        <f>IF(F$9=0,0,F$9/OIS!F$5*1000)</f>
        <v>7.2773330049235794</v>
      </c>
      <c r="G99" s="274">
        <f>IF(G$9=0,0,G$9/OIS!G$5*1000)</f>
        <v>7.0354403369847569</v>
      </c>
      <c r="H99" s="274">
        <f>IF(H$9=0,0,H$9/OIS!H$5*1000)</f>
        <v>6.7314455974425975</v>
      </c>
      <c r="I99" s="274">
        <f>IF(I$9=0,0,I$9/OIS!I$5*1000)</f>
        <v>6.7850739397882176</v>
      </c>
      <c r="J99" s="274">
        <f>IF(J$9=0,0,J$9/OIS!J$5*1000)</f>
        <v>6.8537222247482852</v>
      </c>
      <c r="K99" s="274">
        <f>IF(K$9=0,0,K$9/OIS!K$5*1000)</f>
        <v>7.0731792862864262</v>
      </c>
      <c r="L99" s="274">
        <f>IF(L$9=0,0,L$9/OIS!L$5*1000)</f>
        <v>7.4540969678207318</v>
      </c>
      <c r="M99" s="274">
        <f>IF(M$9=0,0,M$9/OIS!M$5*1000)</f>
        <v>6.9939920401834792</v>
      </c>
      <c r="N99" s="274">
        <f>IF(N$9=0,0,N$9/OIS!N$5*1000)</f>
        <v>7.0600976623816187</v>
      </c>
      <c r="O99" s="274">
        <f>IF(O$9=0,0,O$9/OIS!O$5*1000)</f>
        <v>6.545467523694338</v>
      </c>
      <c r="P99" s="274">
        <f>IF(P$9=0,0,P$9/OIS!P$5*1000)</f>
        <v>6.0947822142664227</v>
      </c>
      <c r="Q99" s="274">
        <f>IF(Q$9=0,0,Q$9/OIS!Q$5*1000)</f>
        <v>6.3085583609392506</v>
      </c>
    </row>
    <row r="100" spans="1:17" x14ac:dyDescent="0.25">
      <c r="A100" s="129" t="s">
        <v>79</v>
      </c>
      <c r="B100" s="273">
        <f>IF(B$10=0,0,B$10/OIS!B$5*1000)</f>
        <v>4.3659481878268176</v>
      </c>
      <c r="C100" s="273">
        <f>IF(C$10=0,0,C$10/OIS!C$5*1000)</f>
        <v>4.5384801297633972</v>
      </c>
      <c r="D100" s="273">
        <f>IF(D$10=0,0,D$10/OIS!D$5*1000)</f>
        <v>4.5754470454126084</v>
      </c>
      <c r="E100" s="273">
        <f>IF(E$10=0,0,E$10/OIS!E$5*1000)</f>
        <v>4.3269225028580296</v>
      </c>
      <c r="F100" s="273">
        <f>IF(F$10=0,0,F$10/OIS!F$5*1000)</f>
        <v>4.1213725124952925</v>
      </c>
      <c r="G100" s="273">
        <f>IF(G$10=0,0,G$10/OIS!G$5*1000)</f>
        <v>4.2921655777132868</v>
      </c>
      <c r="H100" s="273">
        <f>IF(H$10=0,0,H$10/OIS!H$5*1000)</f>
        <v>4.2053725135732183</v>
      </c>
      <c r="I100" s="273">
        <f>IF(I$10=0,0,I$10/OIS!I$5*1000)</f>
        <v>4.1464305719370076</v>
      </c>
      <c r="J100" s="273">
        <f>IF(J$10=0,0,J$10/OIS!J$5*1000)</f>
        <v>4.1645988916233945</v>
      </c>
      <c r="K100" s="273">
        <f>IF(K$10=0,0,K$10/OIS!K$5*1000)</f>
        <v>4.6396672478829579</v>
      </c>
      <c r="L100" s="273">
        <f>IF(L$10=0,0,L$10/OIS!L$5*1000)</f>
        <v>4.0832322476742897</v>
      </c>
      <c r="M100" s="273">
        <f>IF(M$10=0,0,M$10/OIS!M$5*1000)</f>
        <v>3.8090596004180259</v>
      </c>
      <c r="N100" s="273">
        <f>IF(N$10=0,0,N$10/OIS!N$5*1000)</f>
        <v>3.7652857271635387</v>
      </c>
      <c r="O100" s="273">
        <f>IF(O$10=0,0,O$10/OIS!O$5*1000)</f>
        <v>3.3908349327957001</v>
      </c>
      <c r="P100" s="273">
        <f>IF(P$10=0,0,P$10/OIS!P$5*1000)</f>
        <v>3.2419946037039624</v>
      </c>
      <c r="Q100" s="273">
        <f>IF(Q$10=0,0,Q$10/OIS!Q$5*1000)</f>
        <v>3.152386015095995</v>
      </c>
    </row>
    <row r="101" spans="1:17" x14ac:dyDescent="0.25">
      <c r="A101" s="127" t="s">
        <v>324</v>
      </c>
      <c r="B101" s="296">
        <f>IF(B$15=0,0,B$15/OIS!B$5*1000)</f>
        <v>53.02024402290381</v>
      </c>
      <c r="C101" s="296">
        <f>IF(C$15=0,0,C$15/OIS!C$5*1000)</f>
        <v>55.304052607501831</v>
      </c>
      <c r="D101" s="296">
        <f>IF(D$15=0,0,D$15/OIS!D$5*1000)</f>
        <v>53.452803326807476</v>
      </c>
      <c r="E101" s="296">
        <f>IF(E$15=0,0,E$15/OIS!E$5*1000)</f>
        <v>57.336783439784135</v>
      </c>
      <c r="F101" s="296">
        <f>IF(F$15=0,0,F$15/OIS!F$5*1000)</f>
        <v>52.543710220163227</v>
      </c>
      <c r="G101" s="296">
        <f>IF(G$15=0,0,G$15/OIS!G$5*1000)</f>
        <v>43.058256456785088</v>
      </c>
      <c r="H101" s="296">
        <f>IF(H$15=0,0,H$15/OIS!H$5*1000)</f>
        <v>45.185953620832493</v>
      </c>
      <c r="I101" s="296">
        <f>IF(I$15=0,0,I$15/OIS!I$5*1000)</f>
        <v>40.834025460346133</v>
      </c>
      <c r="J101" s="296">
        <f>IF(J$15=0,0,J$15/OIS!J$5*1000)</f>
        <v>35.9956955837173</v>
      </c>
      <c r="K101" s="296">
        <f>IF(K$15=0,0,K$15/OIS!K$5*1000)</f>
        <v>31.25081602470329</v>
      </c>
      <c r="L101" s="296">
        <f>IF(L$15=0,0,L$15/OIS!L$5*1000)</f>
        <v>29.946470419889852</v>
      </c>
      <c r="M101" s="296">
        <f>IF(M$15=0,0,M$15/OIS!M$5*1000)</f>
        <v>31.429188271460198</v>
      </c>
      <c r="N101" s="296">
        <f>IF(N$15=0,0,N$15/OIS!N$5*1000)</f>
        <v>32.008837836799927</v>
      </c>
      <c r="O101" s="296">
        <f>IF(O$15=0,0,O$15/OIS!O$5*1000)</f>
        <v>30.220937064427652</v>
      </c>
      <c r="P101" s="296">
        <f>IF(P$15=0,0,P$15/OIS!P$5*1000)</f>
        <v>36.227808460992854</v>
      </c>
      <c r="Q101" s="296">
        <f>IF(Q$15=0,0,Q$15/OIS!Q$5*1000)</f>
        <v>33.454980355050203</v>
      </c>
    </row>
    <row r="102" spans="1:17" x14ac:dyDescent="0.25">
      <c r="A102" s="127" t="s">
        <v>323</v>
      </c>
      <c r="B102" s="296">
        <f>IF(B$26=0,0,B$26/OIS!B$5*1000)</f>
        <v>109.94191939873896</v>
      </c>
      <c r="C102" s="296">
        <f>IF(C$26=0,0,C$26/OIS!C$5*1000)</f>
        <v>87.292574480148303</v>
      </c>
      <c r="D102" s="296">
        <f>IF(D$26=0,0,D$26/OIS!D$5*1000)</f>
        <v>82.628817744732473</v>
      </c>
      <c r="E102" s="296">
        <f>IF(E$26=0,0,E$26/OIS!E$5*1000)</f>
        <v>78.072327490104158</v>
      </c>
      <c r="F102" s="296">
        <f>IF(F$26=0,0,F$26/OIS!F$5*1000)</f>
        <v>78.122405780728883</v>
      </c>
      <c r="G102" s="296">
        <f>IF(G$26=0,0,G$26/OIS!G$5*1000)</f>
        <v>79.04401380350491</v>
      </c>
      <c r="H102" s="296">
        <f>IF(H$26=0,0,H$26/OIS!H$5*1000)</f>
        <v>76.628380615332603</v>
      </c>
      <c r="I102" s="296">
        <f>IF(I$26=0,0,I$26/OIS!I$5*1000)</f>
        <v>71.723896220880235</v>
      </c>
      <c r="J102" s="296">
        <f>IF(J$26=0,0,J$26/OIS!J$5*1000)</f>
        <v>74.126578377631589</v>
      </c>
      <c r="K102" s="296">
        <f>IF(K$26=0,0,K$26/OIS!K$5*1000)</f>
        <v>74.023833069492952</v>
      </c>
      <c r="L102" s="296">
        <f>IF(L$26=0,0,L$26/OIS!L$5*1000)</f>
        <v>66.569054980197848</v>
      </c>
      <c r="M102" s="296">
        <f>IF(M$26=0,0,M$26/OIS!M$5*1000)</f>
        <v>61.381206310827721</v>
      </c>
      <c r="N102" s="296">
        <f>IF(N$26=0,0,N$26/OIS!N$5*1000)</f>
        <v>58.856730069184067</v>
      </c>
      <c r="O102" s="296">
        <f>IF(O$26=0,0,O$26/OIS!O$5*1000)</f>
        <v>57.35231059374464</v>
      </c>
      <c r="P102" s="296">
        <f>IF(P$26=0,0,P$26/OIS!P$5*1000)</f>
        <v>50.022130585067607</v>
      </c>
      <c r="Q102" s="296">
        <f>IF(Q$26=0,0,Q$26/OIS!Q$5*1000)</f>
        <v>47.548640917909353</v>
      </c>
    </row>
    <row r="103" spans="1:17" x14ac:dyDescent="0.25">
      <c r="A103" s="127" t="s">
        <v>322</v>
      </c>
      <c r="B103" s="296">
        <f>IF(B$34=0,0,B$34/OIS!B$5*1000)</f>
        <v>8.1655314209023633</v>
      </c>
      <c r="C103" s="296">
        <f>IF(C$34=0,0,C$34/OIS!C$5*1000)</f>
        <v>8.7091033936578643</v>
      </c>
      <c r="D103" s="296">
        <f>IF(D$34=0,0,D$34/OIS!D$5*1000)</f>
        <v>8.6935874901221268</v>
      </c>
      <c r="E103" s="296">
        <f>IF(E$34=0,0,E$34/OIS!E$5*1000)</f>
        <v>9.1303068065366233</v>
      </c>
      <c r="F103" s="296">
        <f>IF(F$34=0,0,F$34/OIS!F$5*1000)</f>
        <v>9.3802295258337729</v>
      </c>
      <c r="G103" s="296">
        <f>IF(G$34=0,0,G$34/OIS!G$5*1000)</f>
        <v>9.1945791679238855</v>
      </c>
      <c r="H103" s="296">
        <f>IF(H$34=0,0,H$34/OIS!H$5*1000)</f>
        <v>9.2794401044463672</v>
      </c>
      <c r="I103" s="296">
        <f>IF(I$34=0,0,I$34/OIS!I$5*1000)</f>
        <v>8.711088949645081</v>
      </c>
      <c r="J103" s="296">
        <f>IF(J$34=0,0,J$34/OIS!J$5*1000)</f>
        <v>8.5712644551604207</v>
      </c>
      <c r="K103" s="296">
        <f>IF(K$34=0,0,K$34/OIS!K$5*1000)</f>
        <v>7.5664489942445368</v>
      </c>
      <c r="L103" s="296">
        <f>IF(L$34=0,0,L$34/OIS!L$5*1000)</f>
        <v>7.1983289309806153</v>
      </c>
      <c r="M103" s="296">
        <f>IF(M$34=0,0,M$34/OIS!M$5*1000)</f>
        <v>7.5365939559059534</v>
      </c>
      <c r="N103" s="296">
        <f>IF(N$34=0,0,N$34/OIS!N$5*1000)</f>
        <v>7.3056724598463516</v>
      </c>
      <c r="O103" s="296">
        <f>IF(O$34=0,0,O$34/OIS!O$5*1000)</f>
        <v>8.0761694597571232</v>
      </c>
      <c r="P103" s="296">
        <f>IF(P$34=0,0,P$34/OIS!P$5*1000)</f>
        <v>8.5440980434752927</v>
      </c>
      <c r="Q103" s="296">
        <f>IF(Q$34=0,0,Q$34/OIS!Q$5*1000)</f>
        <v>8.2469987781236131</v>
      </c>
    </row>
    <row r="104" spans="1:17" x14ac:dyDescent="0.25">
      <c r="A104" s="127" t="s">
        <v>321</v>
      </c>
      <c r="B104" s="296">
        <f>IF(B$53=0,0,B$53/OIS!B$5*1000)</f>
        <v>4.2235507349494963</v>
      </c>
      <c r="C104" s="296">
        <f>IF(C$53=0,0,C$53/OIS!C$5*1000)</f>
        <v>4.5047086518919972</v>
      </c>
      <c r="D104" s="296">
        <f>IF(D$53=0,0,D$53/OIS!D$5*1000)</f>
        <v>4.4966831845459279</v>
      </c>
      <c r="E104" s="296">
        <f>IF(E$53=0,0,E$53/OIS!E$5*1000)</f>
        <v>4.7225724861396321</v>
      </c>
      <c r="F104" s="296">
        <f>IF(F$53=0,0,F$53/OIS!F$5*1000)</f>
        <v>4.8518428581898831</v>
      </c>
      <c r="G104" s="296">
        <f>IF(G$53=0,0,G$53/OIS!G$5*1000)</f>
        <v>4.7558168109951149</v>
      </c>
      <c r="H104" s="296">
        <f>IF(H$53=0,0,H$53/OIS!H$5*1000)</f>
        <v>4.7997103988515688</v>
      </c>
      <c r="I104" s="296">
        <f>IF(I$53=0,0,I$53/OIS!I$5*1000)</f>
        <v>4.5057356636095243</v>
      </c>
      <c r="J104" s="296">
        <f>IF(J$53=0,0,J$53/OIS!J$5*1000)</f>
        <v>4.4334126492209069</v>
      </c>
      <c r="K104" s="296">
        <f>IF(K$53=0,0,K$53/OIS!K$5*1000)</f>
        <v>3.913680514264414</v>
      </c>
      <c r="L104" s="296">
        <f>IF(L$53=0,0,L$53/OIS!L$5*1000)</f>
        <v>3.7232735849899727</v>
      </c>
      <c r="M104" s="296">
        <f>IF(M$53=0,0,M$53/OIS!M$5*1000)</f>
        <v>3.898238253054803</v>
      </c>
      <c r="N104" s="296">
        <f>IF(N$53=0,0,N$53/OIS!N$5*1000)</f>
        <v>3.7787960999205272</v>
      </c>
      <c r="O104" s="296">
        <f>IF(O$53=0,0,O$53/OIS!O$5*1000)</f>
        <v>4.1773290309088562</v>
      </c>
      <c r="P104" s="296">
        <f>IF(P$53=0,0,P$53/OIS!P$5*1000)</f>
        <v>4.4193610569699784</v>
      </c>
      <c r="Q104" s="296">
        <f>IF(Q$53=0,0,Q$53/OIS!Q$5*1000)</f>
        <v>4.2656890231673863</v>
      </c>
    </row>
    <row r="105" spans="1:17" x14ac:dyDescent="0.25">
      <c r="A105" s="127" t="s">
        <v>320</v>
      </c>
      <c r="B105" s="296">
        <f>IF(B$67=0,0,B$67/OIS!B$5*1000)</f>
        <v>23.408816312692643</v>
      </c>
      <c r="C105" s="296">
        <f>IF(C$67=0,0,C$67/OIS!C$5*1000)</f>
        <v>21.436075620683127</v>
      </c>
      <c r="D105" s="296">
        <f>IF(D$67=0,0,D$67/OIS!D$5*1000)</f>
        <v>24.290102859964488</v>
      </c>
      <c r="E105" s="296">
        <f>IF(E$67=0,0,E$67/OIS!E$5*1000)</f>
        <v>22.012135683113161</v>
      </c>
      <c r="F105" s="296">
        <f>IF(F$67=0,0,F$67/OIS!F$5*1000)</f>
        <v>22.099008278384719</v>
      </c>
      <c r="G105" s="296">
        <f>IF(G$67=0,0,G$67/OIS!G$5*1000)</f>
        <v>24.474537960068105</v>
      </c>
      <c r="H105" s="296">
        <f>IF(H$67=0,0,H$67/OIS!H$5*1000)</f>
        <v>23.80997223553755</v>
      </c>
      <c r="I105" s="296">
        <f>IF(I$67=0,0,I$67/OIS!I$5*1000)</f>
        <v>22.126245026980591</v>
      </c>
      <c r="J105" s="296">
        <f>IF(J$67=0,0,J$67/OIS!J$5*1000)</f>
        <v>24.037470611376087</v>
      </c>
      <c r="K105" s="296">
        <f>IF(K$67=0,0,K$67/OIS!K$5*1000)</f>
        <v>25.019742805948898</v>
      </c>
      <c r="L105" s="296">
        <f>IF(L$67=0,0,L$67/OIS!L$5*1000)</f>
        <v>21.241336516538261</v>
      </c>
      <c r="M105" s="296">
        <f>IF(M$67=0,0,M$67/OIS!M$5*1000)</f>
        <v>19.301097590846425</v>
      </c>
      <c r="N105" s="296">
        <f>IF(N$67=0,0,N$67/OIS!N$5*1000)</f>
        <v>15.714804962490266</v>
      </c>
      <c r="O105" s="296">
        <f>IF(O$67=0,0,O$67/OIS!O$5*1000)</f>
        <v>11.45688809009129</v>
      </c>
      <c r="P105" s="296">
        <f>IF(P$67=0,0,P$67/OIS!P$5*1000)</f>
        <v>11.168641163505388</v>
      </c>
      <c r="Q105" s="296">
        <f>IF(Q$67=0,0,Q$67/OIS!Q$5*1000)</f>
        <v>10.694996079805362</v>
      </c>
    </row>
    <row r="106" spans="1:17" x14ac:dyDescent="0.25">
      <c r="A106" s="72" t="s">
        <v>319</v>
      </c>
      <c r="B106" s="295">
        <f>IF(B$68=0,0,B$68/OIS!B$5*1000)</f>
        <v>36.414670629972683</v>
      </c>
      <c r="C106" s="295">
        <f>IF(C$68=0,0,C$68/OIS!C$5*1000)</f>
        <v>50.262439539343525</v>
      </c>
      <c r="D106" s="295">
        <f>IF(D$68=0,0,D$68/OIS!D$5*1000)</f>
        <v>52.088286156440248</v>
      </c>
      <c r="E106" s="295">
        <f>IF(E$68=0,0,E$68/OIS!E$5*1000)</f>
        <v>52.755360709175179</v>
      </c>
      <c r="F106" s="295">
        <f>IF(F$68=0,0,F$68/OIS!F$5*1000)</f>
        <v>56.1885516755057</v>
      </c>
      <c r="G106" s="295">
        <f>IF(G$68=0,0,G$68/OIS!G$5*1000)</f>
        <v>60.757410947415103</v>
      </c>
      <c r="H106" s="295">
        <f>IF(H$68=0,0,H$68/OIS!H$5*1000)</f>
        <v>58.829200584401299</v>
      </c>
      <c r="I106" s="295">
        <f>IF(I$68=0,0,I$68/OIS!I$5*1000)</f>
        <v>63.818184616267068</v>
      </c>
      <c r="J106" s="295">
        <f>IF(J$68=0,0,J$68/OIS!J$5*1000)</f>
        <v>63.780256048564674</v>
      </c>
      <c r="K106" s="295">
        <f>IF(K$68=0,0,K$68/OIS!K$5*1000)</f>
        <v>65.853088888808813</v>
      </c>
      <c r="L106" s="295">
        <f>IF(L$68=0,0,L$68/OIS!L$5*1000)</f>
        <v>70.596792244006039</v>
      </c>
      <c r="M106" s="295">
        <f>IF(M$68=0,0,M$68/OIS!M$5*1000)</f>
        <v>72.066201242177002</v>
      </c>
      <c r="N106" s="295">
        <f>IF(N$68=0,0,N$68/OIS!N$5*1000)</f>
        <v>75.291410469643509</v>
      </c>
      <c r="O106" s="295">
        <f>IF(O$68=0,0,O$68/OIS!O$5*1000)</f>
        <v>81.152872011495418</v>
      </c>
      <c r="P106" s="295">
        <f>IF(P$68=0,0,P$68/OIS!P$5*1000)</f>
        <v>81.611643214597024</v>
      </c>
      <c r="Q106" s="295">
        <f>IF(Q$68=0,0,Q$68/OIS!Q$5*1000)</f>
        <v>85.012258853900462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210.98541045317197</v>
      </c>
      <c r="C5" s="96">
        <v>191.90140443942295</v>
      </c>
      <c r="D5" s="96">
        <v>190.75227059388101</v>
      </c>
      <c r="E5" s="96">
        <v>204.21998243420254</v>
      </c>
      <c r="F5" s="96">
        <v>202.16327179278494</v>
      </c>
      <c r="G5" s="96">
        <v>199.44626112533803</v>
      </c>
      <c r="H5" s="96">
        <v>213.62029436712177</v>
      </c>
      <c r="I5" s="96">
        <v>221.86592658576296</v>
      </c>
      <c r="J5" s="96">
        <v>214.37452955895253</v>
      </c>
      <c r="K5" s="96">
        <v>199.07513363954376</v>
      </c>
      <c r="L5" s="96">
        <v>234.4627775914845</v>
      </c>
      <c r="M5" s="96">
        <v>258.14489713695087</v>
      </c>
      <c r="N5" s="96">
        <v>246.05704210233486</v>
      </c>
      <c r="O5" s="96">
        <v>274.03567765645596</v>
      </c>
      <c r="P5" s="96">
        <v>278.58078857121563</v>
      </c>
      <c r="Q5" s="96">
        <v>285.61006555202994</v>
      </c>
    </row>
    <row r="6" spans="1:17" x14ac:dyDescent="0.25">
      <c r="A6" s="132" t="s">
        <v>83</v>
      </c>
      <c r="B6" s="160">
        <v>4.5963235645751306</v>
      </c>
      <c r="C6" s="160">
        <v>3.8551422346118298</v>
      </c>
      <c r="D6" s="160">
        <v>3.7851406812623685</v>
      </c>
      <c r="E6" s="160">
        <v>3.9216987869871325</v>
      </c>
      <c r="F6" s="160">
        <v>3.8139227012532126</v>
      </c>
      <c r="G6" s="160">
        <v>3.7810863176886418</v>
      </c>
      <c r="H6" s="160">
        <v>4.0203833316964079</v>
      </c>
      <c r="I6" s="160">
        <v>4.1653440973173694</v>
      </c>
      <c r="J6" s="160">
        <v>4.0626845698094964</v>
      </c>
      <c r="K6" s="160">
        <v>3.9275028934293266</v>
      </c>
      <c r="L6" s="160">
        <v>4.5329672720516339</v>
      </c>
      <c r="M6" s="160">
        <v>4.8421673077710068</v>
      </c>
      <c r="N6" s="160">
        <v>4.5904766535390777</v>
      </c>
      <c r="O6" s="160">
        <v>4.8658088274438924</v>
      </c>
      <c r="P6" s="160">
        <v>4.7825819956344242</v>
      </c>
      <c r="Q6" s="160">
        <v>4.8961857351333196</v>
      </c>
    </row>
    <row r="7" spans="1:17" x14ac:dyDescent="0.25">
      <c r="A7" s="76" t="s">
        <v>82</v>
      </c>
      <c r="B7" s="159">
        <v>0.53037720097859942</v>
      </c>
      <c r="C7" s="159">
        <v>0.48679361296967211</v>
      </c>
      <c r="D7" s="159">
        <v>0.48413755339154863</v>
      </c>
      <c r="E7" s="159">
        <v>0.50403592470023106</v>
      </c>
      <c r="F7" s="159">
        <v>0.48731425514036913</v>
      </c>
      <c r="G7" s="159">
        <v>0.4928868119578152</v>
      </c>
      <c r="H7" s="159">
        <v>0.52891564435603799</v>
      </c>
      <c r="I7" s="159">
        <v>0.54264833316370387</v>
      </c>
      <c r="J7" s="159">
        <v>0.52768496013605015</v>
      </c>
      <c r="K7" s="159">
        <v>0.5164593575931844</v>
      </c>
      <c r="L7" s="159">
        <v>0.56377051017751034</v>
      </c>
      <c r="M7" s="159">
        <v>0.60528626339707969</v>
      </c>
      <c r="N7" s="159">
        <v>0.5690568995277403</v>
      </c>
      <c r="O7" s="159">
        <v>0.60571547551379545</v>
      </c>
      <c r="P7" s="159">
        <v>0.60502143308688217</v>
      </c>
      <c r="Q7" s="159">
        <v>0.60653078345519251</v>
      </c>
    </row>
    <row r="8" spans="1:17" x14ac:dyDescent="0.25">
      <c r="A8" s="76" t="s">
        <v>81</v>
      </c>
      <c r="B8" s="159">
        <v>20.679663822587806</v>
      </c>
      <c r="C8" s="159">
        <v>14.997310677120387</v>
      </c>
      <c r="D8" s="159">
        <v>14.361383678517917</v>
      </c>
      <c r="E8" s="159">
        <v>14.889534610552507</v>
      </c>
      <c r="F8" s="159">
        <v>14.748919971292564</v>
      </c>
      <c r="G8" s="159">
        <v>13.98721782071461</v>
      </c>
      <c r="H8" s="159">
        <v>14.646195601787726</v>
      </c>
      <c r="I8" s="159">
        <v>15.396711796321949</v>
      </c>
      <c r="J8" s="159">
        <v>15.075793166221032</v>
      </c>
      <c r="K8" s="159">
        <v>13.890995324406571</v>
      </c>
      <c r="L8" s="159">
        <v>17.995170912195512</v>
      </c>
      <c r="M8" s="159">
        <v>19.235833831887721</v>
      </c>
      <c r="N8" s="159">
        <v>18.475207102450138</v>
      </c>
      <c r="O8" s="159">
        <v>19.793893273110577</v>
      </c>
      <c r="P8" s="159">
        <v>19.101462405801708</v>
      </c>
      <c r="Q8" s="159">
        <v>20.254206840606948</v>
      </c>
    </row>
    <row r="9" spans="1:17" x14ac:dyDescent="0.25">
      <c r="A9" s="76" t="s">
        <v>80</v>
      </c>
      <c r="B9" s="159">
        <v>10.13055094898451</v>
      </c>
      <c r="C9" s="159">
        <v>7.4451945330262284</v>
      </c>
      <c r="D9" s="159">
        <v>7.1642597049260726</v>
      </c>
      <c r="E9" s="159">
        <v>7.2841315042649937</v>
      </c>
      <c r="F9" s="159">
        <v>7.0985851157048128</v>
      </c>
      <c r="G9" s="159">
        <v>6.8392372958725796</v>
      </c>
      <c r="H9" s="159">
        <v>7.1272617510774205</v>
      </c>
      <c r="I9" s="159">
        <v>7.5586577131074524</v>
      </c>
      <c r="J9" s="159">
        <v>7.4283618300841479</v>
      </c>
      <c r="K9" s="159">
        <v>7.1969551332220458</v>
      </c>
      <c r="L9" s="159">
        <v>9.0345285968704516</v>
      </c>
      <c r="M9" s="159">
        <v>9.4760856809137053</v>
      </c>
      <c r="N9" s="159">
        <v>9.1177316962564152</v>
      </c>
      <c r="O9" s="159">
        <v>9.4143010444771456</v>
      </c>
      <c r="P9" s="159">
        <v>8.9114762811145827</v>
      </c>
      <c r="Q9" s="159">
        <v>9.4567941266845619</v>
      </c>
    </row>
    <row r="10" spans="1:17" x14ac:dyDescent="0.25">
      <c r="A10" s="129" t="s">
        <v>79</v>
      </c>
      <c r="B10" s="158">
        <v>6.630021293960354</v>
      </c>
      <c r="C10" s="158">
        <v>6.2719191561015109</v>
      </c>
      <c r="D10" s="158">
        <v>6.2838619001550526</v>
      </c>
      <c r="E10" s="158">
        <v>6.3765146419110899</v>
      </c>
      <c r="F10" s="158">
        <v>6.0231616791600828</v>
      </c>
      <c r="G10" s="158">
        <v>6.2423966071492014</v>
      </c>
      <c r="H10" s="158">
        <v>6.6661947789630833</v>
      </c>
      <c r="I10" s="158">
        <v>6.9076446239834262</v>
      </c>
      <c r="J10" s="158">
        <v>6.7469184085822427</v>
      </c>
      <c r="K10" s="158">
        <v>7.0239980337720773</v>
      </c>
      <c r="L10" s="158">
        <v>7.3739105995078278</v>
      </c>
      <c r="M10" s="158">
        <v>7.7075328164539059</v>
      </c>
      <c r="N10" s="158">
        <v>7.2591945510844358</v>
      </c>
      <c r="O10" s="158">
        <v>7.3152672969792025</v>
      </c>
      <c r="P10" s="158">
        <v>7.1295176737792136</v>
      </c>
      <c r="Q10" s="158">
        <v>7.1059111320539863</v>
      </c>
    </row>
    <row r="11" spans="1:17" x14ac:dyDescent="0.25">
      <c r="A11" s="92" t="s">
        <v>125</v>
      </c>
      <c r="B11" s="91">
        <v>1.1375802668109032</v>
      </c>
      <c r="C11" s="91">
        <v>1.0755723740051832</v>
      </c>
      <c r="D11" s="91">
        <v>1.0778400003659188</v>
      </c>
      <c r="E11" s="91">
        <v>1.0912604076265671</v>
      </c>
      <c r="F11" s="91">
        <v>1.0289521409482048</v>
      </c>
      <c r="G11" s="91">
        <v>1.0679394121256782</v>
      </c>
      <c r="H11" s="91">
        <v>1.1396528985523326</v>
      </c>
      <c r="I11" s="91">
        <v>1.1822743065640489</v>
      </c>
      <c r="J11" s="91">
        <v>1.1552965839613667</v>
      </c>
      <c r="K11" s="91">
        <v>1.2082998524947197</v>
      </c>
      <c r="L11" s="91">
        <v>1.2666840459201676</v>
      </c>
      <c r="M11" s="91">
        <v>1.3209165221998236</v>
      </c>
      <c r="N11" s="91">
        <v>1.2445942686622438</v>
      </c>
      <c r="O11" s="91">
        <v>1.2482679422313447</v>
      </c>
      <c r="P11" s="91">
        <v>1.213270144230381</v>
      </c>
      <c r="Q11" s="91">
        <v>1.2095030303594403</v>
      </c>
    </row>
    <row r="12" spans="1:17" x14ac:dyDescent="0.25">
      <c r="A12" s="92" t="s">
        <v>26</v>
      </c>
      <c r="B12" s="91">
        <v>3.2424684343297567</v>
      </c>
      <c r="C12" s="91">
        <v>3.0523488561735359</v>
      </c>
      <c r="D12" s="91">
        <v>3.0639884387302643</v>
      </c>
      <c r="E12" s="91">
        <v>3.0435600062863157</v>
      </c>
      <c r="F12" s="91">
        <v>2.826163577943047</v>
      </c>
      <c r="G12" s="91">
        <v>2.9697673247052503</v>
      </c>
      <c r="H12" s="91">
        <v>3.1504385542693361</v>
      </c>
      <c r="I12" s="91">
        <v>3.3001956065042566</v>
      </c>
      <c r="J12" s="91">
        <v>3.2375079726532885</v>
      </c>
      <c r="K12" s="91">
        <v>3.5179799943121819</v>
      </c>
      <c r="L12" s="91">
        <v>3.6452124828625814</v>
      </c>
      <c r="M12" s="91">
        <v>3.7284721650405617</v>
      </c>
      <c r="N12" s="91">
        <v>3.5252314964635336</v>
      </c>
      <c r="O12" s="91">
        <v>3.39480743638536</v>
      </c>
      <c r="P12" s="91">
        <v>3.2209756171843771</v>
      </c>
      <c r="Q12" s="91">
        <v>3.2169497094375683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2.2499725928196947</v>
      </c>
      <c r="C14" s="157">
        <v>2.143997925922791</v>
      </c>
      <c r="D14" s="157">
        <v>2.1420334610588703</v>
      </c>
      <c r="E14" s="157">
        <v>2.2416942279982073</v>
      </c>
      <c r="F14" s="157">
        <v>2.1680459602688305</v>
      </c>
      <c r="G14" s="157">
        <v>2.2046898703182722</v>
      </c>
      <c r="H14" s="157">
        <v>2.3761033261414148</v>
      </c>
      <c r="I14" s="157">
        <v>2.4251747109151212</v>
      </c>
      <c r="J14" s="157">
        <v>2.3541138519675879</v>
      </c>
      <c r="K14" s="157">
        <v>2.297718186965175</v>
      </c>
      <c r="L14" s="157">
        <v>2.4620140707250791</v>
      </c>
      <c r="M14" s="157">
        <v>2.6581441292135208</v>
      </c>
      <c r="N14" s="157">
        <v>2.4893687859586593</v>
      </c>
      <c r="O14" s="157">
        <v>2.6721919183624974</v>
      </c>
      <c r="P14" s="157">
        <v>2.6952719123644564</v>
      </c>
      <c r="Q14" s="157">
        <v>2.6794583922569775</v>
      </c>
    </row>
    <row r="15" spans="1:17" x14ac:dyDescent="0.25">
      <c r="A15" s="156" t="s">
        <v>324</v>
      </c>
      <c r="B15" s="204">
        <v>45.982865356754616</v>
      </c>
      <c r="C15" s="204">
        <v>44.115973908031691</v>
      </c>
      <c r="D15" s="204">
        <v>42.545487488635274</v>
      </c>
      <c r="E15" s="204">
        <v>49.415005758032216</v>
      </c>
      <c r="F15" s="204">
        <v>45.241768168765816</v>
      </c>
      <c r="G15" s="204">
        <v>37.01765621063393</v>
      </c>
      <c r="H15" s="204">
        <v>41.912774016395282</v>
      </c>
      <c r="I15" s="204">
        <v>40.25838464658996</v>
      </c>
      <c r="J15" s="204">
        <v>34.689508719728082</v>
      </c>
      <c r="K15" s="204">
        <v>28.288249456306104</v>
      </c>
      <c r="L15" s="204">
        <v>32.290809701405223</v>
      </c>
      <c r="M15" s="204">
        <v>37.197655679695522</v>
      </c>
      <c r="N15" s="204">
        <v>36.320997093157636</v>
      </c>
      <c r="O15" s="204">
        <v>37.841095237023893</v>
      </c>
      <c r="P15" s="204">
        <v>44.985887768228451</v>
      </c>
      <c r="Q15" s="204">
        <v>43.076984730389896</v>
      </c>
    </row>
    <row r="16" spans="1:17" x14ac:dyDescent="0.25">
      <c r="A16" s="88" t="s">
        <v>33</v>
      </c>
      <c r="B16" s="87">
        <v>8.6112147113889854</v>
      </c>
      <c r="C16" s="87">
        <v>7.0933386851231877</v>
      </c>
      <c r="D16" s="87">
        <v>6.7366821663348535</v>
      </c>
      <c r="E16" s="87">
        <v>6.3971187853387432</v>
      </c>
      <c r="F16" s="87">
        <v>3.0020205685432297</v>
      </c>
      <c r="G16" s="87">
        <v>2.2666218497292245</v>
      </c>
      <c r="H16" s="87">
        <v>0.93217074871935035</v>
      </c>
      <c r="I16" s="87">
        <v>9.5300137604534485E-2</v>
      </c>
      <c r="J16" s="87">
        <v>0.65056916547290944</v>
      </c>
      <c r="K16" s="87">
        <v>6.2202334936210975E-3</v>
      </c>
      <c r="L16" s="87">
        <v>7.0544841912858827E-2</v>
      </c>
      <c r="M16" s="87">
        <v>0.12550297948270045</v>
      </c>
      <c r="N16" s="87">
        <v>8.3067250122677905E-2</v>
      </c>
      <c r="O16" s="87">
        <v>6.2567180394514491E-2</v>
      </c>
      <c r="P16" s="87">
        <v>0.10819087590250265</v>
      </c>
      <c r="Q16" s="87">
        <v>6.9504051356738719E-2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0.2906497955543223</v>
      </c>
      <c r="C19" s="87">
        <v>0.28263199311514842</v>
      </c>
      <c r="D19" s="87">
        <v>0.22744303755466161</v>
      </c>
      <c r="E19" s="87">
        <v>0.2531733334734822</v>
      </c>
      <c r="F19" s="87">
        <v>0.10950892506567929</v>
      </c>
      <c r="G19" s="87">
        <v>8.6965727137668147E-2</v>
      </c>
      <c r="H19" s="87">
        <v>4.6241721023374489E-2</v>
      </c>
      <c r="I19" s="87">
        <v>3.1437640464551534E-3</v>
      </c>
      <c r="J19" s="87">
        <v>1.1370516199092939E-2</v>
      </c>
      <c r="K19" s="87">
        <v>1.7581318736750837E-4</v>
      </c>
      <c r="L19" s="87">
        <v>1.5562078945797826E-3</v>
      </c>
      <c r="M19" s="87">
        <v>2.8377845377229082E-3</v>
      </c>
      <c r="N19" s="87">
        <v>1.4437671148931578E-3</v>
      </c>
      <c r="O19" s="87">
        <v>6.9173039027192588E-4</v>
      </c>
      <c r="P19" s="87">
        <v>1.545206990204668E-3</v>
      </c>
      <c r="Q19" s="87">
        <v>7.4595485903548051E-4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5.0723789397668279E-2</v>
      </c>
      <c r="F20" s="87">
        <v>5.1558576324684482E-2</v>
      </c>
      <c r="G20" s="87">
        <v>8.9729877491376661E-2</v>
      </c>
      <c r="H20" s="87">
        <v>4.0057621988343756E-2</v>
      </c>
      <c r="I20" s="87">
        <v>4.3001077206630033E-3</v>
      </c>
      <c r="J20" s="87">
        <v>2.2794491844818791E-2</v>
      </c>
      <c r="K20" s="87">
        <v>5.3943058184773615E-4</v>
      </c>
      <c r="L20" s="87">
        <v>4.5483981985500119E-3</v>
      </c>
      <c r="M20" s="87">
        <v>4.5451858202040039E-3</v>
      </c>
      <c r="N20" s="87">
        <v>1.580394712237064E-3</v>
      </c>
      <c r="O20" s="87">
        <v>1.1761211934934058E-3</v>
      </c>
      <c r="P20" s="87">
        <v>4.201856060204491E-3</v>
      </c>
      <c r="Q20" s="87">
        <v>1.4225661361139974E-3</v>
      </c>
    </row>
    <row r="21" spans="1:17" x14ac:dyDescent="0.25">
      <c r="A21" s="88" t="s">
        <v>28</v>
      </c>
      <c r="B21" s="87">
        <v>1.6625791484316055</v>
      </c>
      <c r="C21" s="87">
        <v>0.55738415444892309</v>
      </c>
      <c r="D21" s="87">
        <v>0.71124640734940647</v>
      </c>
      <c r="E21" s="87">
        <v>0.74310170490038807</v>
      </c>
      <c r="F21" s="87">
        <v>0.68334308211151151</v>
      </c>
      <c r="G21" s="87">
        <v>0.71241442627138163</v>
      </c>
      <c r="H21" s="87">
        <v>0.89022275027158027</v>
      </c>
      <c r="I21" s="87">
        <v>0.55431748801880987</v>
      </c>
      <c r="J21" s="87">
        <v>0.51099550997683763</v>
      </c>
      <c r="K21" s="87">
        <v>0.34533385628960561</v>
      </c>
      <c r="L21" s="87">
        <v>0.86633580917778308</v>
      </c>
      <c r="M21" s="87">
        <v>0.66966753135181445</v>
      </c>
      <c r="N21" s="87">
        <v>0.50743416680621689</v>
      </c>
      <c r="O21" s="87">
        <v>0.36514625656922128</v>
      </c>
      <c r="P21" s="87">
        <v>0.89446301192574307</v>
      </c>
      <c r="Q21" s="87">
        <v>0.36514801458638729</v>
      </c>
    </row>
    <row r="22" spans="1:17" x14ac:dyDescent="0.25">
      <c r="A22" s="88" t="s">
        <v>26</v>
      </c>
      <c r="B22" s="87">
        <v>0.85006674898358803</v>
      </c>
      <c r="C22" s="87">
        <v>0.65441664570215508</v>
      </c>
      <c r="D22" s="87">
        <v>0.664952783215639</v>
      </c>
      <c r="E22" s="87">
        <v>0.59861712942235201</v>
      </c>
      <c r="F22" s="87">
        <v>0.29439299553284753</v>
      </c>
      <c r="G22" s="87">
        <v>0.22435700078762227</v>
      </c>
      <c r="H22" s="87">
        <v>8.1574557075001816E-2</v>
      </c>
      <c r="I22" s="87">
        <v>1.0045353014231984E-2</v>
      </c>
      <c r="J22" s="87">
        <v>7.8416693779485971E-2</v>
      </c>
      <c r="K22" s="87">
        <v>7.2053082093610299E-4</v>
      </c>
      <c r="L22" s="87">
        <v>8.4311569821577895E-3</v>
      </c>
      <c r="M22" s="87">
        <v>1.4463851875054765E-2</v>
      </c>
      <c r="N22" s="87">
        <v>9.8477469703088759E-3</v>
      </c>
      <c r="O22" s="87">
        <v>7.8350870370180025E-3</v>
      </c>
      <c r="P22" s="87">
        <v>1.3460929618328413E-2</v>
      </c>
      <c r="Q22" s="87">
        <v>8.7427124626180339E-3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10.713385254275538</v>
      </c>
      <c r="C24" s="87">
        <v>10.362374071005656</v>
      </c>
      <c r="D24" s="87">
        <v>9.2794992891878181</v>
      </c>
      <c r="E24" s="87">
        <v>10.036769538527727</v>
      </c>
      <c r="F24" s="87">
        <v>10.675137345413836</v>
      </c>
      <c r="G24" s="87">
        <v>8.4794442366211733</v>
      </c>
      <c r="H24" s="87">
        <v>13.097856959224018</v>
      </c>
      <c r="I24" s="87">
        <v>12.068612024838295</v>
      </c>
      <c r="J24" s="87">
        <v>9.0345962279298568</v>
      </c>
      <c r="K24" s="87">
        <v>7.9760410996224334</v>
      </c>
      <c r="L24" s="87">
        <v>8.6177802160028971</v>
      </c>
      <c r="M24" s="87">
        <v>13.007388645862832</v>
      </c>
      <c r="N24" s="87">
        <v>11.983093493453651</v>
      </c>
      <c r="O24" s="87">
        <v>14.123934609203394</v>
      </c>
      <c r="P24" s="87">
        <v>21.134258819569123</v>
      </c>
      <c r="Q24" s="87">
        <v>18.592539752520434</v>
      </c>
    </row>
    <row r="25" spans="1:17" x14ac:dyDescent="0.25">
      <c r="A25" s="88" t="s">
        <v>22</v>
      </c>
      <c r="B25" s="87">
        <v>23.854969698120577</v>
      </c>
      <c r="C25" s="87">
        <v>25.165828358636627</v>
      </c>
      <c r="D25" s="87">
        <v>24.92566380499289</v>
      </c>
      <c r="E25" s="87">
        <v>31.335501476971857</v>
      </c>
      <c r="F25" s="87">
        <v>30.42580667577403</v>
      </c>
      <c r="G25" s="87">
        <v>25.158123092595481</v>
      </c>
      <c r="H25" s="87">
        <v>26.824649658093616</v>
      </c>
      <c r="I25" s="87">
        <v>27.522665771346968</v>
      </c>
      <c r="J25" s="87">
        <v>24.380766114525077</v>
      </c>
      <c r="K25" s="87">
        <v>19.959218492310292</v>
      </c>
      <c r="L25" s="87">
        <v>22.721613071236394</v>
      </c>
      <c r="M25" s="87">
        <v>23.373249700765193</v>
      </c>
      <c r="N25" s="87">
        <v>23.734530273977651</v>
      </c>
      <c r="O25" s="87">
        <v>23.279744252235982</v>
      </c>
      <c r="P25" s="87">
        <v>22.829767068162351</v>
      </c>
      <c r="Q25" s="87">
        <v>24.038881678468563</v>
      </c>
    </row>
    <row r="26" spans="1:17" x14ac:dyDescent="0.25">
      <c r="A26" s="156" t="s">
        <v>323</v>
      </c>
      <c r="B26" s="204">
        <v>55.191941317689938</v>
      </c>
      <c r="C26" s="204">
        <v>40.713645634781408</v>
      </c>
      <c r="D26" s="204">
        <v>38.867663968755373</v>
      </c>
      <c r="E26" s="204">
        <v>39.446364010478774</v>
      </c>
      <c r="F26" s="204">
        <v>39.256592710011851</v>
      </c>
      <c r="G26" s="204">
        <v>39.734028718335921</v>
      </c>
      <c r="H26" s="204">
        <v>41.783795126116637</v>
      </c>
      <c r="I26" s="204">
        <v>41.356468394093461</v>
      </c>
      <c r="J26" s="204">
        <v>41.736698758705401</v>
      </c>
      <c r="K26" s="204">
        <v>38.88686430735352</v>
      </c>
      <c r="L26" s="204">
        <v>42.179059769201764</v>
      </c>
      <c r="M26" s="204">
        <v>43.636757886473802</v>
      </c>
      <c r="N26" s="204">
        <v>40.001394176529274</v>
      </c>
      <c r="O26" s="204">
        <v>43.815924407551385</v>
      </c>
      <c r="P26" s="204">
        <v>38.9491516532281</v>
      </c>
      <c r="Q26" s="204">
        <v>37.906403790320631</v>
      </c>
    </row>
    <row r="27" spans="1:17" x14ac:dyDescent="0.25">
      <c r="A27" s="152" t="s">
        <v>332</v>
      </c>
      <c r="B27" s="151">
        <v>52.441235621492112</v>
      </c>
      <c r="C27" s="151">
        <v>38.045197002400442</v>
      </c>
      <c r="D27" s="151">
        <v>36.219919967603126</v>
      </c>
      <c r="E27" s="151">
        <v>36.469281623686371</v>
      </c>
      <c r="F27" s="151">
        <v>36.228822091455541</v>
      </c>
      <c r="G27" s="151">
        <v>36.776300915764836</v>
      </c>
      <c r="H27" s="151">
        <v>38.532577052355279</v>
      </c>
      <c r="I27" s="151">
        <v>38.145230337517418</v>
      </c>
      <c r="J27" s="151">
        <v>38.662574592776664</v>
      </c>
      <c r="K27" s="151">
        <v>36.339235231330775</v>
      </c>
      <c r="L27" s="151">
        <v>39.292024389159899</v>
      </c>
      <c r="M27" s="151">
        <v>40.257752204453162</v>
      </c>
      <c r="N27" s="151">
        <v>36.87929815367</v>
      </c>
      <c r="O27" s="151">
        <v>39.972106624857275</v>
      </c>
      <c r="P27" s="151">
        <v>34.815178552260178</v>
      </c>
      <c r="Q27" s="151">
        <v>33.815495921220659</v>
      </c>
    </row>
    <row r="28" spans="1:17" x14ac:dyDescent="0.25">
      <c r="A28" s="154" t="s">
        <v>33</v>
      </c>
      <c r="B28" s="83">
        <v>30.973000167003629</v>
      </c>
      <c r="C28" s="83">
        <v>18.090026729723299</v>
      </c>
      <c r="D28" s="83">
        <v>14.027562018222696</v>
      </c>
      <c r="E28" s="83">
        <v>13.216282462385507</v>
      </c>
      <c r="F28" s="83">
        <v>12.166068571240155</v>
      </c>
      <c r="G28" s="83">
        <v>11.334942709563498</v>
      </c>
      <c r="H28" s="83">
        <v>12.509963001719306</v>
      </c>
      <c r="I28" s="83">
        <v>12.136734893438488</v>
      </c>
      <c r="J28" s="83">
        <v>11.60376472074528</v>
      </c>
      <c r="K28" s="83">
        <v>11.001127598495321</v>
      </c>
      <c r="L28" s="83">
        <v>9.5856740053051332</v>
      </c>
      <c r="M28" s="83">
        <v>9.5106899179904509</v>
      </c>
      <c r="N28" s="83">
        <v>8.6685647075556336</v>
      </c>
      <c r="O28" s="83">
        <v>8.9098055284217015</v>
      </c>
      <c r="P28" s="83">
        <v>7.2646721789116526</v>
      </c>
      <c r="Q28" s="83">
        <v>8.418970624714305</v>
      </c>
    </row>
    <row r="29" spans="1:17" x14ac:dyDescent="0.25">
      <c r="A29" s="154" t="s">
        <v>30</v>
      </c>
      <c r="B29" s="83">
        <v>0.74008881304191654</v>
      </c>
      <c r="C29" s="83">
        <v>0.85806335672670164</v>
      </c>
      <c r="D29" s="83">
        <v>0.8593827663510899</v>
      </c>
      <c r="E29" s="83">
        <v>1.2192319104600642</v>
      </c>
      <c r="F29" s="83">
        <v>1.4560013666204388</v>
      </c>
      <c r="G29" s="83">
        <v>1.5063042671725322</v>
      </c>
      <c r="H29" s="83">
        <v>1.1305801247302603</v>
      </c>
      <c r="I29" s="83">
        <v>1.2755776060354047</v>
      </c>
      <c r="J29" s="83">
        <v>1.3092996897548617</v>
      </c>
      <c r="K29" s="83">
        <v>1.1946363284219665</v>
      </c>
      <c r="L29" s="83">
        <v>1.4505927937120786</v>
      </c>
      <c r="M29" s="83">
        <v>1.3082222483641481</v>
      </c>
      <c r="N29" s="83">
        <v>1.0459408168295363</v>
      </c>
      <c r="O29" s="83">
        <v>1.298788106561563</v>
      </c>
      <c r="P29" s="83">
        <v>1.8180983319566129</v>
      </c>
      <c r="Q29" s="83">
        <v>1.2807979694321867</v>
      </c>
    </row>
    <row r="30" spans="1:17" x14ac:dyDescent="0.25">
      <c r="A30" s="154" t="s">
        <v>125</v>
      </c>
      <c r="B30" s="83">
        <v>7.6963577241434553</v>
      </c>
      <c r="C30" s="83">
        <v>7.0534249468692289</v>
      </c>
      <c r="D30" s="83">
        <v>7.5233050386631</v>
      </c>
      <c r="E30" s="83">
        <v>8.2402004397181035</v>
      </c>
      <c r="F30" s="83">
        <v>7.7384650157551826</v>
      </c>
      <c r="G30" s="83">
        <v>8.5073893339457456</v>
      </c>
      <c r="H30" s="83">
        <v>10.505710099928093</v>
      </c>
      <c r="I30" s="83">
        <v>8.2504616315133497</v>
      </c>
      <c r="J30" s="83">
        <v>7.3039402429563145</v>
      </c>
      <c r="K30" s="83">
        <v>7.4658928058050495</v>
      </c>
      <c r="L30" s="83">
        <v>7.4169187603917575</v>
      </c>
      <c r="M30" s="83">
        <v>7.9783848546843439</v>
      </c>
      <c r="N30" s="83">
        <v>5.8557111487132945</v>
      </c>
      <c r="O30" s="83">
        <v>4.7505491414747176</v>
      </c>
      <c r="P30" s="83">
        <v>4.9248123229479743</v>
      </c>
      <c r="Q30" s="83">
        <v>4.497863211321051</v>
      </c>
    </row>
    <row r="31" spans="1:17" x14ac:dyDescent="0.25">
      <c r="A31" s="154" t="s">
        <v>29</v>
      </c>
      <c r="B31" s="83">
        <v>1.2719956243878052</v>
      </c>
      <c r="C31" s="83">
        <v>0.84335432645030539</v>
      </c>
      <c r="D31" s="83">
        <v>0.74269532704073016</v>
      </c>
      <c r="E31" s="83">
        <v>1.0223872390524527</v>
      </c>
      <c r="F31" s="83">
        <v>1.222092843971549</v>
      </c>
      <c r="G31" s="83">
        <v>0.97281073028682685</v>
      </c>
      <c r="H31" s="83">
        <v>1.0194825514788823</v>
      </c>
      <c r="I31" s="83">
        <v>0.9501712565295255</v>
      </c>
      <c r="J31" s="83">
        <v>1.0689391967453508</v>
      </c>
      <c r="K31" s="83">
        <v>1.6362008574426421</v>
      </c>
      <c r="L31" s="83">
        <v>1.6582996931934268</v>
      </c>
      <c r="M31" s="83">
        <v>1.5878443316977111</v>
      </c>
      <c r="N31" s="83">
        <v>1.6008902214395524</v>
      </c>
      <c r="O31" s="83">
        <v>1.1396866834850379</v>
      </c>
      <c r="P31" s="83">
        <v>1.352821989546461</v>
      </c>
      <c r="Q31" s="83">
        <v>0.4459261628863031</v>
      </c>
    </row>
    <row r="32" spans="1:17" x14ac:dyDescent="0.25">
      <c r="A32" s="154" t="s">
        <v>26</v>
      </c>
      <c r="B32" s="83">
        <v>11.759793292915306</v>
      </c>
      <c r="C32" s="83">
        <v>11.200327642630906</v>
      </c>
      <c r="D32" s="83">
        <v>13.06697481732551</v>
      </c>
      <c r="E32" s="83">
        <v>12.771179572070244</v>
      </c>
      <c r="F32" s="83">
        <v>13.646194293868218</v>
      </c>
      <c r="G32" s="83">
        <v>14.454853874796234</v>
      </c>
      <c r="H32" s="83">
        <v>13.366841274498737</v>
      </c>
      <c r="I32" s="83">
        <v>15.532284950000649</v>
      </c>
      <c r="J32" s="83">
        <v>17.376630742574854</v>
      </c>
      <c r="K32" s="83">
        <v>15.041377641165797</v>
      </c>
      <c r="L32" s="83">
        <v>19.180539136557499</v>
      </c>
      <c r="M32" s="83">
        <v>19.872610851716509</v>
      </c>
      <c r="N32" s="83">
        <v>19.708191259131983</v>
      </c>
      <c r="O32" s="83">
        <v>23.87327716491426</v>
      </c>
      <c r="P32" s="83">
        <v>19.454773728897479</v>
      </c>
      <c r="Q32" s="83">
        <v>19.171937952866816</v>
      </c>
    </row>
    <row r="33" spans="1:17" x14ac:dyDescent="0.25">
      <c r="A33" s="152" t="s">
        <v>331</v>
      </c>
      <c r="B33" s="151">
        <v>2.7507056961978247</v>
      </c>
      <c r="C33" s="151">
        <v>2.6684486323809646</v>
      </c>
      <c r="D33" s="151">
        <v>2.6477440011522488</v>
      </c>
      <c r="E33" s="151">
        <v>2.9770823867924046</v>
      </c>
      <c r="F33" s="151">
        <v>3.0277706185563131</v>
      </c>
      <c r="G33" s="151">
        <v>2.9577278025710858</v>
      </c>
      <c r="H33" s="151">
        <v>3.2512180737613603</v>
      </c>
      <c r="I33" s="151">
        <v>3.2112380565760423</v>
      </c>
      <c r="J33" s="151">
        <v>3.0741241659287373</v>
      </c>
      <c r="K33" s="151">
        <v>2.5476290760227442</v>
      </c>
      <c r="L33" s="151">
        <v>2.8870353800418678</v>
      </c>
      <c r="M33" s="151">
        <v>3.3790056820206407</v>
      </c>
      <c r="N33" s="151">
        <v>3.1220960228592776</v>
      </c>
      <c r="O33" s="151">
        <v>3.8438177826941087</v>
      </c>
      <c r="P33" s="151">
        <v>4.1339731009679177</v>
      </c>
      <c r="Q33" s="151">
        <v>4.0909078690999729</v>
      </c>
    </row>
    <row r="34" spans="1:17" x14ac:dyDescent="0.25">
      <c r="A34" s="156" t="s">
        <v>322</v>
      </c>
      <c r="B34" s="204">
        <v>4.4249672547197623</v>
      </c>
      <c r="C34" s="204">
        <v>4.2970101052549197</v>
      </c>
      <c r="D34" s="204">
        <v>4.2869731781262601</v>
      </c>
      <c r="E34" s="204">
        <v>4.8609135719697427</v>
      </c>
      <c r="F34" s="204">
        <v>4.9663070563334406</v>
      </c>
      <c r="G34" s="204">
        <v>4.8719846662944564</v>
      </c>
      <c r="H34" s="204">
        <v>5.3417537360796477</v>
      </c>
      <c r="I34" s="204">
        <v>5.2978228242507015</v>
      </c>
      <c r="J34" s="204">
        <v>5.0958856820051874</v>
      </c>
      <c r="K34" s="204">
        <v>4.2267918839122469</v>
      </c>
      <c r="L34" s="204">
        <v>4.8038999501079207</v>
      </c>
      <c r="M34" s="204">
        <v>5.5895301662194674</v>
      </c>
      <c r="N34" s="204">
        <v>5.1568639732010082</v>
      </c>
      <c r="O34" s="204">
        <v>6.3711413257752154</v>
      </c>
      <c r="P34" s="204">
        <v>6.7957965856266949</v>
      </c>
      <c r="Q34" s="204">
        <v>6.750199232689825</v>
      </c>
    </row>
    <row r="35" spans="1:17" x14ac:dyDescent="0.25">
      <c r="A35" s="152" t="s">
        <v>330</v>
      </c>
      <c r="B35" s="151">
        <v>2.2166290800509882</v>
      </c>
      <c r="C35" s="151">
        <v>2.1395327755380809</v>
      </c>
      <c r="D35" s="151">
        <v>2.1509274291732945</v>
      </c>
      <c r="E35" s="151">
        <v>2.4190928489218457</v>
      </c>
      <c r="F35" s="151">
        <v>2.4529302611959727</v>
      </c>
      <c r="G35" s="151">
        <v>2.4077162901796636</v>
      </c>
      <c r="H35" s="151">
        <v>2.6482326867561143</v>
      </c>
      <c r="I35" s="151">
        <v>2.6157803365751899</v>
      </c>
      <c r="J35" s="151">
        <v>2.5315991594292848</v>
      </c>
      <c r="K35" s="151">
        <v>2.0929349079162298</v>
      </c>
      <c r="L35" s="151">
        <v>2.3873061195683358</v>
      </c>
      <c r="M35" s="151">
        <v>2.8251548697862932</v>
      </c>
      <c r="N35" s="151">
        <v>2.6036065930538346</v>
      </c>
      <c r="O35" s="151">
        <v>3.2450887917844935</v>
      </c>
      <c r="P35" s="151">
        <v>3.4789123078361501</v>
      </c>
      <c r="Q35" s="151">
        <v>3.4554260450489616</v>
      </c>
    </row>
    <row r="36" spans="1:17" x14ac:dyDescent="0.25">
      <c r="A36" s="154" t="s">
        <v>33</v>
      </c>
      <c r="B36" s="83">
        <v>1.0674748521785569</v>
      </c>
      <c r="C36" s="83">
        <v>1.0694130034459677</v>
      </c>
      <c r="D36" s="83">
        <v>0.92445161313547475</v>
      </c>
      <c r="E36" s="83">
        <v>0.99284631169901338</v>
      </c>
      <c r="F36" s="83">
        <v>1.0525782284773848</v>
      </c>
      <c r="G36" s="83">
        <v>0.95396820937530857</v>
      </c>
      <c r="H36" s="83">
        <v>0.9810770363287169</v>
      </c>
      <c r="I36" s="83">
        <v>1.0493932134495134</v>
      </c>
      <c r="J36" s="83">
        <v>0.94657282672424325</v>
      </c>
      <c r="K36" s="83">
        <v>0.74333991529821364</v>
      </c>
      <c r="L36" s="83">
        <v>0.78737887240983795</v>
      </c>
      <c r="M36" s="83">
        <v>0.76873118879326263</v>
      </c>
      <c r="N36" s="83">
        <v>0.78906406056000922</v>
      </c>
      <c r="O36" s="83">
        <v>0.80713146999986451</v>
      </c>
      <c r="P36" s="83">
        <v>0.87150632559326358</v>
      </c>
      <c r="Q36" s="83">
        <v>0.84830412683284706</v>
      </c>
    </row>
    <row r="37" spans="1:17" x14ac:dyDescent="0.25">
      <c r="A37" s="154" t="s">
        <v>30</v>
      </c>
      <c r="B37" s="83">
        <v>5.3101527978167092E-2</v>
      </c>
      <c r="C37" s="83">
        <v>6.6194211850895898E-2</v>
      </c>
      <c r="D37" s="83">
        <v>6.6352116564883559E-2</v>
      </c>
      <c r="E37" s="83">
        <v>0.10625477068565017</v>
      </c>
      <c r="F37" s="83">
        <v>0.13255442299560902</v>
      </c>
      <c r="G37" s="83">
        <v>9.3861543934673136E-2</v>
      </c>
      <c r="H37" s="83">
        <v>9.5641706563136628E-2</v>
      </c>
      <c r="I37" s="83">
        <v>0.10098464223223039</v>
      </c>
      <c r="J37" s="83">
        <v>6.9317950662283773E-2</v>
      </c>
      <c r="K37" s="83">
        <v>6.1922834227847855E-2</v>
      </c>
      <c r="L37" s="83">
        <v>0.10773982229866264</v>
      </c>
      <c r="M37" s="83">
        <v>0.13602220551319655</v>
      </c>
      <c r="N37" s="83">
        <v>0.10952819192933561</v>
      </c>
      <c r="O37" s="83">
        <v>0.14721763931566328</v>
      </c>
      <c r="P37" s="83">
        <v>0.20638334831151148</v>
      </c>
      <c r="Q37" s="83">
        <v>0.16868781341693623</v>
      </c>
    </row>
    <row r="38" spans="1:17" x14ac:dyDescent="0.25">
      <c r="A38" s="154" t="s">
        <v>125</v>
      </c>
      <c r="B38" s="83">
        <v>0.27614826212592097</v>
      </c>
      <c r="C38" s="83">
        <v>0.30137292328670084</v>
      </c>
      <c r="D38" s="83">
        <v>0.29269491531231917</v>
      </c>
      <c r="E38" s="83">
        <v>0.38840468475725248</v>
      </c>
      <c r="F38" s="83">
        <v>0.33596982637202638</v>
      </c>
      <c r="G38" s="83">
        <v>0.36707638820426769</v>
      </c>
      <c r="H38" s="83">
        <v>0.55444002109696111</v>
      </c>
      <c r="I38" s="83">
        <v>0.33333840489454342</v>
      </c>
      <c r="J38" s="83">
        <v>0.1787019603751491</v>
      </c>
      <c r="K38" s="83">
        <v>0.23451100271395231</v>
      </c>
      <c r="L38" s="83">
        <v>0.21671977067480799</v>
      </c>
      <c r="M38" s="83">
        <v>0.3007338853492082</v>
      </c>
      <c r="N38" s="83">
        <v>0.20433136470466109</v>
      </c>
      <c r="O38" s="83">
        <v>0.16682284653496418</v>
      </c>
      <c r="P38" s="83">
        <v>0.22404786286878114</v>
      </c>
      <c r="Q38" s="83">
        <v>0.16832934800513075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7.581637410061879E-3</v>
      </c>
      <c r="F39" s="83">
        <v>1.7533399027498831E-2</v>
      </c>
      <c r="G39" s="83">
        <v>3.6658853210055395E-2</v>
      </c>
      <c r="H39" s="83">
        <v>4.1047522672898851E-2</v>
      </c>
      <c r="I39" s="83">
        <v>4.6182169865900111E-2</v>
      </c>
      <c r="J39" s="83">
        <v>3.2306374694912002E-2</v>
      </c>
      <c r="K39" s="83">
        <v>6.2884435732958183E-2</v>
      </c>
      <c r="L39" s="83">
        <v>4.9513179810787913E-2</v>
      </c>
      <c r="M39" s="83">
        <v>2.7147488462754128E-2</v>
      </c>
      <c r="N39" s="83">
        <v>1.4640624777839778E-2</v>
      </c>
      <c r="O39" s="83">
        <v>1.4797623551415218E-2</v>
      </c>
      <c r="P39" s="83">
        <v>3.3006367963612997E-2</v>
      </c>
      <c r="Q39" s="83">
        <v>1.6933257631547807E-2</v>
      </c>
    </row>
    <row r="40" spans="1:17" x14ac:dyDescent="0.25">
      <c r="A40" s="154" t="s">
        <v>26</v>
      </c>
      <c r="B40" s="83">
        <v>0.81990443776834332</v>
      </c>
      <c r="C40" s="83">
        <v>0.70255263695451631</v>
      </c>
      <c r="D40" s="83">
        <v>0.86742878416061719</v>
      </c>
      <c r="E40" s="83">
        <v>0.92400544436986776</v>
      </c>
      <c r="F40" s="83">
        <v>0.91429438432345345</v>
      </c>
      <c r="G40" s="83">
        <v>0.95615129545535882</v>
      </c>
      <c r="H40" s="83">
        <v>0.97602640009440123</v>
      </c>
      <c r="I40" s="83">
        <v>1.0858819061330027</v>
      </c>
      <c r="J40" s="83">
        <v>1.3047000469726968</v>
      </c>
      <c r="K40" s="83">
        <v>0.99027671994325828</v>
      </c>
      <c r="L40" s="83">
        <v>1.2259544743742392</v>
      </c>
      <c r="M40" s="83">
        <v>1.5925201016678718</v>
      </c>
      <c r="N40" s="83">
        <v>1.4860423510819891</v>
      </c>
      <c r="O40" s="83">
        <v>2.1091192123825864</v>
      </c>
      <c r="P40" s="83">
        <v>2.143968403098981</v>
      </c>
      <c r="Q40" s="83">
        <v>2.2531714991624998</v>
      </c>
    </row>
    <row r="41" spans="1:17" x14ac:dyDescent="0.25">
      <c r="A41" s="152" t="s">
        <v>329</v>
      </c>
      <c r="B41" s="151">
        <v>1.8669369857190441</v>
      </c>
      <c r="C41" s="151">
        <v>1.8262853970410196</v>
      </c>
      <c r="D41" s="151">
        <v>1.8074235516465171</v>
      </c>
      <c r="E41" s="151">
        <v>2.0723230091132061</v>
      </c>
      <c r="F41" s="151">
        <v>2.1375879601228753</v>
      </c>
      <c r="G41" s="151">
        <v>2.0971728377650511</v>
      </c>
      <c r="H41" s="151">
        <v>2.28999924855392</v>
      </c>
      <c r="I41" s="151">
        <v>2.2834827682438479</v>
      </c>
      <c r="J41" s="151">
        <v>2.1827445616609786</v>
      </c>
      <c r="K41" s="151">
        <v>1.8176604462257466</v>
      </c>
      <c r="L41" s="151">
        <v>2.0582722141454237</v>
      </c>
      <c r="M41" s="151">
        <v>2.344993259705543</v>
      </c>
      <c r="N41" s="151">
        <v>2.1657614383993122</v>
      </c>
      <c r="O41" s="151">
        <v>2.648980790935187</v>
      </c>
      <c r="P41" s="151">
        <v>2.8038001867852853</v>
      </c>
      <c r="Q41" s="151">
        <v>2.7870340964232714</v>
      </c>
    </row>
    <row r="42" spans="1:17" x14ac:dyDescent="0.25">
      <c r="A42" s="150" t="s">
        <v>33</v>
      </c>
      <c r="B42" s="87">
        <v>0.5892780268657184</v>
      </c>
      <c r="C42" s="87">
        <v>0.52315217410239534</v>
      </c>
      <c r="D42" s="87">
        <v>0.53991526807878254</v>
      </c>
      <c r="E42" s="87">
        <v>0.52156755582157666</v>
      </c>
      <c r="F42" s="87">
        <v>0.28073327099844975</v>
      </c>
      <c r="G42" s="87">
        <v>0.25031623187877217</v>
      </c>
      <c r="H42" s="87">
        <v>9.1537505226017307E-2</v>
      </c>
      <c r="I42" s="87">
        <v>1.0205555113830455E-2</v>
      </c>
      <c r="J42" s="87">
        <v>8.3287816594562636E-2</v>
      </c>
      <c r="K42" s="87">
        <v>8.0686868512491869E-4</v>
      </c>
      <c r="L42" s="87">
        <v>9.8694173788881154E-3</v>
      </c>
      <c r="M42" s="87">
        <v>1.5877913699386383E-2</v>
      </c>
      <c r="N42" s="87">
        <v>1.0797421941649461E-2</v>
      </c>
      <c r="O42" s="87">
        <v>8.7174695780619146E-3</v>
      </c>
      <c r="P42" s="87">
        <v>1.1375206020252727E-2</v>
      </c>
      <c r="Q42" s="87">
        <v>8.0312136196165583E-3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1.9889590931538755E-2</v>
      </c>
      <c r="C45" s="87">
        <v>2.0844844470656387E-2</v>
      </c>
      <c r="D45" s="87">
        <v>1.8228553101056883E-2</v>
      </c>
      <c r="E45" s="87">
        <v>2.0641635894208719E-2</v>
      </c>
      <c r="F45" s="87">
        <v>1.0240702232140474E-2</v>
      </c>
      <c r="G45" s="87">
        <v>9.6041309768098819E-3</v>
      </c>
      <c r="H45" s="87">
        <v>4.5408545437114617E-3</v>
      </c>
      <c r="I45" s="87">
        <v>3.366611848360032E-4</v>
      </c>
      <c r="J45" s="87">
        <v>1.4556876010057248E-3</v>
      </c>
      <c r="K45" s="87">
        <v>2.2805921267154871E-5</v>
      </c>
      <c r="L45" s="87">
        <v>2.1771776395644596E-4</v>
      </c>
      <c r="M45" s="87">
        <v>3.5902014576178495E-4</v>
      </c>
      <c r="N45" s="87">
        <v>1.8766677242784317E-4</v>
      </c>
      <c r="O45" s="87">
        <v>9.6378622073004482E-5</v>
      </c>
      <c r="P45" s="87">
        <v>1.6246331043065477E-4</v>
      </c>
      <c r="Q45" s="87">
        <v>8.6195303821293763E-5</v>
      </c>
    </row>
    <row r="46" spans="1:17" x14ac:dyDescent="0.25">
      <c r="A46" s="150" t="s">
        <v>29</v>
      </c>
      <c r="B46" s="87">
        <v>0</v>
      </c>
      <c r="C46" s="87">
        <v>0</v>
      </c>
      <c r="D46" s="87">
        <v>0</v>
      </c>
      <c r="E46" s="87">
        <v>4.1355934985580134E-3</v>
      </c>
      <c r="F46" s="87">
        <v>4.8214885438562149E-3</v>
      </c>
      <c r="G46" s="87">
        <v>9.9093921746445986E-3</v>
      </c>
      <c r="H46" s="87">
        <v>3.9335870462974612E-3</v>
      </c>
      <c r="I46" s="87">
        <v>4.6049237117309287E-4</v>
      </c>
      <c r="J46" s="87">
        <v>2.9182192407742956E-3</v>
      </c>
      <c r="K46" s="87">
        <v>6.997320032085691E-5</v>
      </c>
      <c r="L46" s="87">
        <v>6.3633341587643994E-4</v>
      </c>
      <c r="M46" s="87">
        <v>5.7503071638886178E-4</v>
      </c>
      <c r="N46" s="87">
        <v>2.0542618802445016E-4</v>
      </c>
      <c r="O46" s="87">
        <v>1.6386867139839238E-4</v>
      </c>
      <c r="P46" s="87">
        <v>4.4178381913966821E-4</v>
      </c>
      <c r="Q46" s="87">
        <v>1.6437793630941108E-4</v>
      </c>
    </row>
    <row r="47" spans="1:17" x14ac:dyDescent="0.25">
      <c r="A47" s="150" t="s">
        <v>28</v>
      </c>
      <c r="B47" s="87">
        <v>8.6980747770467104E-2</v>
      </c>
      <c r="C47" s="87">
        <v>1.2945600057473422E-2</v>
      </c>
      <c r="D47" s="87">
        <v>2.6470946139668886E-2</v>
      </c>
      <c r="E47" s="87">
        <v>1.431335414523305E-2</v>
      </c>
      <c r="F47" s="87">
        <v>2.931482534172903E-2</v>
      </c>
      <c r="G47" s="87">
        <v>1.7981728782414455E-2</v>
      </c>
      <c r="H47" s="87">
        <v>3.2105638031492446E-2</v>
      </c>
      <c r="I47" s="87">
        <v>1.8173211019733078E-2</v>
      </c>
      <c r="J47" s="87">
        <v>2.0932385375648285E-2</v>
      </c>
      <c r="K47" s="87">
        <v>0</v>
      </c>
      <c r="L47" s="87">
        <v>2.318688037569443E-2</v>
      </c>
      <c r="M47" s="87">
        <v>2.1729602764890305E-2</v>
      </c>
      <c r="N47" s="87">
        <v>0</v>
      </c>
      <c r="O47" s="87">
        <v>0</v>
      </c>
      <c r="P47" s="87">
        <v>1.8258204810096327E-2</v>
      </c>
      <c r="Q47" s="87">
        <v>0</v>
      </c>
    </row>
    <row r="48" spans="1:17" x14ac:dyDescent="0.25">
      <c r="A48" s="150" t="s">
        <v>26</v>
      </c>
      <c r="B48" s="87">
        <v>5.8171311868776471E-2</v>
      </c>
      <c r="C48" s="87">
        <v>4.826492941693418E-2</v>
      </c>
      <c r="D48" s="87">
        <v>5.3293023382299638E-2</v>
      </c>
      <c r="E48" s="87">
        <v>4.8806233484565781E-2</v>
      </c>
      <c r="F48" s="87">
        <v>2.7530094050978907E-2</v>
      </c>
      <c r="G48" s="87">
        <v>2.4777048293031019E-2</v>
      </c>
      <c r="H48" s="87">
        <v>8.010476036521887E-3</v>
      </c>
      <c r="I48" s="87">
        <v>1.0757424532800406E-3</v>
      </c>
      <c r="J48" s="87">
        <v>1.0039140426691144E-2</v>
      </c>
      <c r="K48" s="87">
        <v>9.3464940934595998E-5</v>
      </c>
      <c r="L48" s="87">
        <v>1.1795420471227172E-3</v>
      </c>
      <c r="M48" s="87">
        <v>1.829883185079949E-3</v>
      </c>
      <c r="N48" s="87">
        <v>1.2800505500782937E-3</v>
      </c>
      <c r="O48" s="87">
        <v>1.0916607150265635E-3</v>
      </c>
      <c r="P48" s="87">
        <v>1.4152842959751434E-3</v>
      </c>
      <c r="Q48" s="87">
        <v>1.0102230018475284E-3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0.72327537250805618</v>
      </c>
      <c r="C50" s="87">
        <v>0.75901878878132756</v>
      </c>
      <c r="D50" s="87">
        <v>0.73659962628293296</v>
      </c>
      <c r="E50" s="87">
        <v>0.779235102471456</v>
      </c>
      <c r="F50" s="87">
        <v>0.94687632464612881</v>
      </c>
      <c r="G50" s="87">
        <v>0.9213103761048278</v>
      </c>
      <c r="H50" s="87">
        <v>1.2754504888431755</v>
      </c>
      <c r="I50" s="87">
        <v>1.2825294956964901</v>
      </c>
      <c r="J50" s="87">
        <v>1.1518802148008318</v>
      </c>
      <c r="K50" s="87">
        <v>1.0151183682060618</v>
      </c>
      <c r="L50" s="87">
        <v>1.1256398442728952</v>
      </c>
      <c r="M50" s="87">
        <v>1.5640013215369151</v>
      </c>
      <c r="N50" s="87">
        <v>1.4707422204484424</v>
      </c>
      <c r="O50" s="87">
        <v>1.8831272232473826</v>
      </c>
      <c r="P50" s="87">
        <v>2.1808733499202471</v>
      </c>
      <c r="Q50" s="87">
        <v>2.1297352145344415</v>
      </c>
    </row>
    <row r="51" spans="1:17" x14ac:dyDescent="0.25">
      <c r="A51" s="150" t="s">
        <v>22</v>
      </c>
      <c r="B51" s="87">
        <v>0.38934193577448717</v>
      </c>
      <c r="C51" s="87">
        <v>0.46205906021223242</v>
      </c>
      <c r="D51" s="87">
        <v>0.43291613466177631</v>
      </c>
      <c r="E51" s="87">
        <v>0.68362353379760765</v>
      </c>
      <c r="F51" s="87">
        <v>0.83807125430959228</v>
      </c>
      <c r="G51" s="87">
        <v>0.86327392955455118</v>
      </c>
      <c r="H51" s="87">
        <v>0.87442069882670415</v>
      </c>
      <c r="I51" s="87">
        <v>0.97070161040450531</v>
      </c>
      <c r="J51" s="87">
        <v>0.91223109762146481</v>
      </c>
      <c r="K51" s="87">
        <v>0.80154896527203745</v>
      </c>
      <c r="L51" s="87">
        <v>0.89754247889099015</v>
      </c>
      <c r="M51" s="87">
        <v>0.74062048765712074</v>
      </c>
      <c r="N51" s="87">
        <v>0.68254865249868979</v>
      </c>
      <c r="O51" s="87">
        <v>0.75578419010124465</v>
      </c>
      <c r="P51" s="87">
        <v>0.5912738946091437</v>
      </c>
      <c r="Q51" s="87">
        <v>0.64800687202723473</v>
      </c>
    </row>
    <row r="52" spans="1:17" x14ac:dyDescent="0.25">
      <c r="A52" s="152" t="s">
        <v>328</v>
      </c>
      <c r="B52" s="151">
        <v>0.34140118894973032</v>
      </c>
      <c r="C52" s="151">
        <v>0.33119193267581942</v>
      </c>
      <c r="D52" s="151">
        <v>0.3286221973064487</v>
      </c>
      <c r="E52" s="151">
        <v>0.36949771393469055</v>
      </c>
      <c r="F52" s="151">
        <v>0.37578883501459293</v>
      </c>
      <c r="G52" s="151">
        <v>0.36709553834974179</v>
      </c>
      <c r="H52" s="151">
        <v>0.40352180076961386</v>
      </c>
      <c r="I52" s="151">
        <v>0.39855971943166296</v>
      </c>
      <c r="J52" s="151">
        <v>0.38154196091492387</v>
      </c>
      <c r="K52" s="151">
        <v>0.31619652977027041</v>
      </c>
      <c r="L52" s="151">
        <v>0.35832161639416088</v>
      </c>
      <c r="M52" s="151">
        <v>0.41938203672763141</v>
      </c>
      <c r="N52" s="151">
        <v>0.38749594174786112</v>
      </c>
      <c r="O52" s="151">
        <v>0.47707174305553479</v>
      </c>
      <c r="P52" s="151">
        <v>0.51308409100525953</v>
      </c>
      <c r="Q52" s="151">
        <v>0.50773909121759253</v>
      </c>
    </row>
    <row r="53" spans="1:17" x14ac:dyDescent="0.25">
      <c r="A53" s="156" t="s">
        <v>321</v>
      </c>
      <c r="B53" s="204">
        <v>6.3784484315343839</v>
      </c>
      <c r="C53" s="204">
        <v>6.1901521756248474</v>
      </c>
      <c r="D53" s="204">
        <v>6.1413667344710134</v>
      </c>
      <c r="E53" s="204">
        <v>6.9117145058858975</v>
      </c>
      <c r="F53" s="204">
        <v>7.0342237738135633</v>
      </c>
      <c r="G53" s="204">
        <v>6.8729531463134697</v>
      </c>
      <c r="H53" s="204">
        <v>7.5524844231642501</v>
      </c>
      <c r="I53" s="204">
        <v>7.463098376197788</v>
      </c>
      <c r="J53" s="204">
        <v>7.1439164206724186</v>
      </c>
      <c r="K53" s="204">
        <v>5.9218104890993803</v>
      </c>
      <c r="L53" s="204">
        <v>6.7104911622731143</v>
      </c>
      <c r="M53" s="204">
        <v>7.8436913008937008</v>
      </c>
      <c r="N53" s="204">
        <v>7.2471751928337955</v>
      </c>
      <c r="O53" s="204">
        <v>8.9196663522633042</v>
      </c>
      <c r="P53" s="204">
        <v>9.5857067864994701</v>
      </c>
      <c r="Q53" s="204">
        <v>9.4878528969182945</v>
      </c>
    </row>
    <row r="54" spans="1:17" x14ac:dyDescent="0.25">
      <c r="A54" s="152" t="s">
        <v>327</v>
      </c>
      <c r="B54" s="151">
        <v>0.91139755693344282</v>
      </c>
      <c r="C54" s="151">
        <v>0.88414313741963191</v>
      </c>
      <c r="D54" s="151">
        <v>0.87728302499642996</v>
      </c>
      <c r="E54" s="151">
        <v>0.98640345925144191</v>
      </c>
      <c r="F54" s="151">
        <v>1.0031981060429027</v>
      </c>
      <c r="G54" s="151">
        <v>0.97999066096511278</v>
      </c>
      <c r="H54" s="151">
        <v>1.0772334581557701</v>
      </c>
      <c r="I54" s="151">
        <v>1.0639867883869096</v>
      </c>
      <c r="J54" s="151">
        <v>1.0185565320238508</v>
      </c>
      <c r="K54" s="151">
        <v>0.84411171979219546</v>
      </c>
      <c r="L54" s="151">
        <v>0.95656798027779244</v>
      </c>
      <c r="M54" s="151">
        <v>1.1195736162231564</v>
      </c>
      <c r="N54" s="151">
        <v>1.0344511561810226</v>
      </c>
      <c r="O54" s="151">
        <v>1.2735808637351176</v>
      </c>
      <c r="P54" s="151">
        <v>1.3697186834122745</v>
      </c>
      <c r="Q54" s="151">
        <v>1.3554497824653395</v>
      </c>
    </row>
    <row r="55" spans="1:17" x14ac:dyDescent="0.25">
      <c r="A55" s="152" t="s">
        <v>326</v>
      </c>
      <c r="B55" s="151">
        <v>0.30072872329822642</v>
      </c>
      <c r="C55" s="151">
        <v>0.29418051066078776</v>
      </c>
      <c r="D55" s="151">
        <v>0.29114221920910677</v>
      </c>
      <c r="E55" s="151">
        <v>0.3338125804777109</v>
      </c>
      <c r="F55" s="151">
        <v>0.34432554665889115</v>
      </c>
      <c r="G55" s="151">
        <v>0.33781542433468809</v>
      </c>
      <c r="H55" s="151">
        <v>0.36887616220548541</v>
      </c>
      <c r="I55" s="151">
        <v>0.36782647878336866</v>
      </c>
      <c r="J55" s="151">
        <v>0.3515994328333677</v>
      </c>
      <c r="K55" s="151">
        <v>0.29279119197085457</v>
      </c>
      <c r="L55" s="151">
        <v>0.33154925950635034</v>
      </c>
      <c r="M55" s="151">
        <v>0.37773467156556778</v>
      </c>
      <c r="N55" s="151">
        <v>0.34886376847234996</v>
      </c>
      <c r="O55" s="151">
        <v>0.42670139238397897</v>
      </c>
      <c r="P55" s="151">
        <v>0.45163990911590335</v>
      </c>
      <c r="Q55" s="151">
        <v>0.44893920470657395</v>
      </c>
    </row>
    <row r="56" spans="1:17" x14ac:dyDescent="0.25">
      <c r="A56" s="150" t="s">
        <v>33</v>
      </c>
      <c r="B56" s="87">
        <v>9.4921697969775121E-2</v>
      </c>
      <c r="C56" s="87">
        <v>8.4270056575000543E-2</v>
      </c>
      <c r="D56" s="87">
        <v>8.6970278322498623E-2</v>
      </c>
      <c r="E56" s="87">
        <v>8.4014804128800802E-2</v>
      </c>
      <c r="F56" s="87">
        <v>4.5220893270901154E-2</v>
      </c>
      <c r="G56" s="87">
        <v>4.0321275656089256E-2</v>
      </c>
      <c r="H56" s="87">
        <v>1.4744984587641351E-2</v>
      </c>
      <c r="I56" s="87">
        <v>1.6439245584659431E-3</v>
      </c>
      <c r="J56" s="87">
        <v>1.3416113635529523E-2</v>
      </c>
      <c r="K56" s="87">
        <v>1.2997149416560527E-4</v>
      </c>
      <c r="L56" s="87">
        <v>1.5897790395465491E-3</v>
      </c>
      <c r="M56" s="87">
        <v>2.5576357166746219E-3</v>
      </c>
      <c r="N56" s="87">
        <v>1.739263263978828E-3</v>
      </c>
      <c r="O56" s="87">
        <v>1.4042217368102495E-3</v>
      </c>
      <c r="P56" s="87">
        <v>1.8323335012870687E-3</v>
      </c>
      <c r="Q56" s="87">
        <v>1.2936787030508174E-3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3.2038420865404451E-3</v>
      </c>
      <c r="C59" s="87">
        <v>3.357715612772138E-3</v>
      </c>
      <c r="D59" s="87">
        <v>2.9362798763898535E-3</v>
      </c>
      <c r="E59" s="87">
        <v>3.3249825016785041E-3</v>
      </c>
      <c r="F59" s="87">
        <v>1.6495861036053005E-3</v>
      </c>
      <c r="G59" s="87">
        <v>1.5470463487189362E-3</v>
      </c>
      <c r="H59" s="87">
        <v>7.3144696369457571E-4</v>
      </c>
      <c r="I59" s="87">
        <v>5.4229836933037012E-5</v>
      </c>
      <c r="J59" s="87">
        <v>2.3448411870361288E-4</v>
      </c>
      <c r="K59" s="87">
        <v>3.6736085035402875E-6</v>
      </c>
      <c r="L59" s="87">
        <v>3.5070270552677234E-5</v>
      </c>
      <c r="M59" s="87">
        <v>5.783144846300282E-5</v>
      </c>
      <c r="N59" s="87">
        <v>3.0229616376681105E-5</v>
      </c>
      <c r="O59" s="87">
        <v>1.5524798207419885E-5</v>
      </c>
      <c r="P59" s="87">
        <v>2.6169808784305045E-5</v>
      </c>
      <c r="Q59" s="87">
        <v>1.3884455592643838E-5</v>
      </c>
    </row>
    <row r="60" spans="1:17" x14ac:dyDescent="0.25">
      <c r="A60" s="150" t="s">
        <v>29</v>
      </c>
      <c r="B60" s="87">
        <v>0</v>
      </c>
      <c r="C60" s="87">
        <v>0</v>
      </c>
      <c r="D60" s="87">
        <v>0</v>
      </c>
      <c r="E60" s="87">
        <v>6.6616696889894951E-4</v>
      </c>
      <c r="F60" s="87">
        <v>7.7665186628270546E-4</v>
      </c>
      <c r="G60" s="87">
        <v>1.596218233468954E-3</v>
      </c>
      <c r="H60" s="87">
        <v>6.3362749758791163E-4</v>
      </c>
      <c r="I60" s="87">
        <v>7.4176731154169519E-5</v>
      </c>
      <c r="J60" s="87">
        <v>4.700706843859392E-4</v>
      </c>
      <c r="K60" s="87">
        <v>1.1271377319399842E-5</v>
      </c>
      <c r="L60" s="87">
        <v>1.0250144338686291E-4</v>
      </c>
      <c r="M60" s="87">
        <v>9.262672201562508E-5</v>
      </c>
      <c r="N60" s="87">
        <v>3.3090326952208779E-5</v>
      </c>
      <c r="O60" s="87">
        <v>2.6396186221162205E-5</v>
      </c>
      <c r="P60" s="87">
        <v>7.1163132403484711E-5</v>
      </c>
      <c r="Q60" s="87">
        <v>2.6478219298701909E-5</v>
      </c>
    </row>
    <row r="61" spans="1:17" x14ac:dyDescent="0.25">
      <c r="A61" s="150" t="s">
        <v>28</v>
      </c>
      <c r="B61" s="87">
        <v>1.4010975961496159E-2</v>
      </c>
      <c r="C61" s="87">
        <v>2.0852946871766057E-3</v>
      </c>
      <c r="D61" s="87">
        <v>4.2639756445838209E-3</v>
      </c>
      <c r="E61" s="87">
        <v>2.3056143571731072E-3</v>
      </c>
      <c r="F61" s="87">
        <v>4.7220715354424703E-3</v>
      </c>
      <c r="G61" s="87">
        <v>2.8965210828193772E-3</v>
      </c>
      <c r="H61" s="87">
        <v>5.1716194010517627E-3</v>
      </c>
      <c r="I61" s="87">
        <v>2.9273652994177956E-3</v>
      </c>
      <c r="J61" s="87">
        <v>3.3718168196130568E-3</v>
      </c>
      <c r="K61" s="87">
        <v>0</v>
      </c>
      <c r="L61" s="87">
        <v>3.7349739096660915E-3</v>
      </c>
      <c r="M61" s="87">
        <v>3.5002336700433673E-3</v>
      </c>
      <c r="N61" s="87">
        <v>0</v>
      </c>
      <c r="O61" s="87">
        <v>0</v>
      </c>
      <c r="P61" s="87">
        <v>2.9410562136049042E-3</v>
      </c>
      <c r="Q61" s="87">
        <v>0</v>
      </c>
    </row>
    <row r="62" spans="1:17" x14ac:dyDescent="0.25">
      <c r="A62" s="150" t="s">
        <v>26</v>
      </c>
      <c r="B62" s="87">
        <v>9.3703132375099665E-3</v>
      </c>
      <c r="C62" s="87">
        <v>7.774579814242291E-3</v>
      </c>
      <c r="D62" s="87">
        <v>8.5845119599946493E-3</v>
      </c>
      <c r="E62" s="87">
        <v>7.8617738022666341E-3</v>
      </c>
      <c r="F62" s="87">
        <v>4.4345846161713501E-3</v>
      </c>
      <c r="G62" s="87">
        <v>3.9911202987881929E-3</v>
      </c>
      <c r="H62" s="87">
        <v>1.2903382652449057E-3</v>
      </c>
      <c r="I62" s="87">
        <v>1.7328204275090253E-4</v>
      </c>
      <c r="J62" s="87">
        <v>1.6171182566012861E-3</v>
      </c>
      <c r="K62" s="87">
        <v>1.5055458526673118E-5</v>
      </c>
      <c r="L62" s="87">
        <v>1.9000222108255633E-4</v>
      </c>
      <c r="M62" s="87">
        <v>2.9476004720215015E-4</v>
      </c>
      <c r="N62" s="87">
        <v>2.0619226606300074E-4</v>
      </c>
      <c r="O62" s="87">
        <v>1.7584617778533448E-4</v>
      </c>
      <c r="P62" s="87">
        <v>2.2797589993039293E-4</v>
      </c>
      <c r="Q62" s="87">
        <v>1.6272808129895203E-4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0.11650617081948475</v>
      </c>
      <c r="C64" s="87">
        <v>0.1222637684376164</v>
      </c>
      <c r="D64" s="87">
        <v>0.11865245955727888</v>
      </c>
      <c r="E64" s="87">
        <v>0.12552023946600907</v>
      </c>
      <c r="F64" s="87">
        <v>0.15252411324556603</v>
      </c>
      <c r="G64" s="87">
        <v>0.14840591583261356</v>
      </c>
      <c r="H64" s="87">
        <v>0.20545128200573853</v>
      </c>
      <c r="I64" s="87">
        <v>0.20659157796082503</v>
      </c>
      <c r="J64" s="87">
        <v>0.18554641588833531</v>
      </c>
      <c r="K64" s="87">
        <v>0.16351663350309179</v>
      </c>
      <c r="L64" s="87">
        <v>0.18131958167373569</v>
      </c>
      <c r="M64" s="87">
        <v>0.25193143864005968</v>
      </c>
      <c r="N64" s="87">
        <v>0.23690913707294228</v>
      </c>
      <c r="O64" s="87">
        <v>0.30333666855778052</v>
      </c>
      <c r="P64" s="87">
        <v>0.35129801552677653</v>
      </c>
      <c r="Q64" s="87">
        <v>0.34306061582659203</v>
      </c>
    </row>
    <row r="65" spans="1:17" x14ac:dyDescent="0.25">
      <c r="A65" s="150" t="s">
        <v>22</v>
      </c>
      <c r="B65" s="87">
        <v>6.2715723223420006E-2</v>
      </c>
      <c r="C65" s="87">
        <v>7.4429095533979778E-2</v>
      </c>
      <c r="D65" s="87">
        <v>6.9734713848360941E-2</v>
      </c>
      <c r="E65" s="87">
        <v>0.11011899925288382</v>
      </c>
      <c r="F65" s="87">
        <v>0.13499764602092215</v>
      </c>
      <c r="G65" s="87">
        <v>0.1390573268821898</v>
      </c>
      <c r="H65" s="87">
        <v>0.14085286348452636</v>
      </c>
      <c r="I65" s="87">
        <v>0.15636192235382179</v>
      </c>
      <c r="J65" s="87">
        <v>0.14694341343019893</v>
      </c>
      <c r="K65" s="87">
        <v>0.12911458652924759</v>
      </c>
      <c r="L65" s="87">
        <v>0.14457735094837992</v>
      </c>
      <c r="M65" s="87">
        <v>0.11930014532110933</v>
      </c>
      <c r="N65" s="87">
        <v>0.10994585592603696</v>
      </c>
      <c r="O65" s="87">
        <v>0.12174273492717431</v>
      </c>
      <c r="P65" s="87">
        <v>9.5243195033116679E-2</v>
      </c>
      <c r="Q65" s="87">
        <v>0.10438181942074083</v>
      </c>
    </row>
    <row r="66" spans="1:17" x14ac:dyDescent="0.25">
      <c r="A66" s="152" t="s">
        <v>325</v>
      </c>
      <c r="B66" s="151">
        <v>5.1663221513027144</v>
      </c>
      <c r="C66" s="151">
        <v>5.0118285275444272</v>
      </c>
      <c r="D66" s="151">
        <v>4.9729414902654767</v>
      </c>
      <c r="E66" s="151">
        <v>5.5914984661567448</v>
      </c>
      <c r="F66" s="151">
        <v>5.6867001211117696</v>
      </c>
      <c r="G66" s="151">
        <v>5.5551470610136686</v>
      </c>
      <c r="H66" s="151">
        <v>6.1063748028029945</v>
      </c>
      <c r="I66" s="151">
        <v>6.0312851090275093</v>
      </c>
      <c r="J66" s="151">
        <v>5.7737604558152</v>
      </c>
      <c r="K66" s="151">
        <v>4.7849075773363303</v>
      </c>
      <c r="L66" s="151">
        <v>5.4223739224889718</v>
      </c>
      <c r="M66" s="151">
        <v>6.346383013104977</v>
      </c>
      <c r="N66" s="151">
        <v>5.8638602681804235</v>
      </c>
      <c r="O66" s="151">
        <v>7.219384096144208</v>
      </c>
      <c r="P66" s="151">
        <v>7.7643481939712924</v>
      </c>
      <c r="Q66" s="151">
        <v>7.6834639097463819</v>
      </c>
    </row>
    <row r="67" spans="1:17" x14ac:dyDescent="0.25">
      <c r="A67" s="156" t="s">
        <v>333</v>
      </c>
      <c r="B67" s="204">
        <v>17.344388150682747</v>
      </c>
      <c r="C67" s="204">
        <v>14.44609740467782</v>
      </c>
      <c r="D67" s="204">
        <v>16.271446977601176</v>
      </c>
      <c r="E67" s="204">
        <v>15.786560592633679</v>
      </c>
      <c r="F67" s="204">
        <v>15.689248701382239</v>
      </c>
      <c r="G67" s="204">
        <v>17.316523505350634</v>
      </c>
      <c r="H67" s="204">
        <v>18.348605969962673</v>
      </c>
      <c r="I67" s="204">
        <v>17.940214400804244</v>
      </c>
      <c r="J67" s="204">
        <v>18.962043307985478</v>
      </c>
      <c r="K67" s="204">
        <v>18.528778379501592</v>
      </c>
      <c r="L67" s="204">
        <v>18.737951700605265</v>
      </c>
      <c r="M67" s="204">
        <v>19.033369063383308</v>
      </c>
      <c r="N67" s="204">
        <v>14.771170525912964</v>
      </c>
      <c r="O67" s="204">
        <v>11.993443605157015</v>
      </c>
      <c r="P67" s="204">
        <v>11.885613913275391</v>
      </c>
      <c r="Q67" s="204">
        <v>11.668747875280578</v>
      </c>
    </row>
    <row r="68" spans="1:17" x14ac:dyDescent="0.25">
      <c r="A68" s="72" t="s">
        <v>319</v>
      </c>
      <c r="B68" s="306">
        <v>39.09586311070413</v>
      </c>
      <c r="C68" s="306">
        <v>49.082164997222591</v>
      </c>
      <c r="D68" s="306">
        <v>50.560548728038924</v>
      </c>
      <c r="E68" s="306">
        <v>54.823508526786263</v>
      </c>
      <c r="F68" s="306">
        <v>57.803227659927003</v>
      </c>
      <c r="G68" s="306">
        <v>62.290290025026749</v>
      </c>
      <c r="H68" s="306">
        <v>65.69192998752257</v>
      </c>
      <c r="I68" s="306">
        <v>74.978931379932888</v>
      </c>
      <c r="J68" s="306">
        <v>72.905033735022997</v>
      </c>
      <c r="K68" s="306">
        <v>70.666728380947703</v>
      </c>
      <c r="L68" s="306">
        <v>90.24021741708826</v>
      </c>
      <c r="M68" s="306">
        <v>102.97698713986165</v>
      </c>
      <c r="N68" s="306">
        <v>102.54777423784236</v>
      </c>
      <c r="O68" s="306">
        <v>123.09942081116054</v>
      </c>
      <c r="P68" s="306">
        <v>125.84857207494073</v>
      </c>
      <c r="Q68" s="306">
        <v>134.40024840849671</v>
      </c>
    </row>
    <row r="70" spans="1:17" ht="12.75" x14ac:dyDescent="0.25">
      <c r="A70" s="98" t="s">
        <v>90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</v>
      </c>
      <c r="C72" s="77">
        <f t="shared" si="0"/>
        <v>0.99999999999999967</v>
      </c>
      <c r="D72" s="77">
        <f t="shared" si="0"/>
        <v>1</v>
      </c>
      <c r="E72" s="77">
        <f t="shared" si="0"/>
        <v>0.99999999999999989</v>
      </c>
      <c r="F72" s="77">
        <f t="shared" si="0"/>
        <v>1</v>
      </c>
      <c r="G72" s="77">
        <f t="shared" si="0"/>
        <v>1</v>
      </c>
      <c r="H72" s="77">
        <f t="shared" si="0"/>
        <v>0.99999999999999967</v>
      </c>
      <c r="I72" s="77">
        <f t="shared" si="0"/>
        <v>0.99999999999999989</v>
      </c>
      <c r="J72" s="77">
        <f t="shared" si="0"/>
        <v>1</v>
      </c>
      <c r="K72" s="77">
        <f t="shared" si="0"/>
        <v>0.99999999999999989</v>
      </c>
      <c r="L72" s="77">
        <f t="shared" si="0"/>
        <v>1</v>
      </c>
      <c r="M72" s="77">
        <f t="shared" si="0"/>
        <v>1</v>
      </c>
      <c r="N72" s="77">
        <f t="shared" si="0"/>
        <v>1</v>
      </c>
      <c r="O72" s="77">
        <f t="shared" si="0"/>
        <v>1</v>
      </c>
      <c r="P72" s="77">
        <f t="shared" si="0"/>
        <v>1</v>
      </c>
      <c r="Q72" s="77">
        <f t="shared" si="0"/>
        <v>1</v>
      </c>
    </row>
    <row r="73" spans="1:17" x14ac:dyDescent="0.25">
      <c r="A73" s="132" t="s">
        <v>83</v>
      </c>
      <c r="B73" s="203">
        <f t="shared" ref="B73:Q73" si="1">IF(B$6=0,0,B$6/B$5)</f>
        <v>2.1785030323673876E-2</v>
      </c>
      <c r="C73" s="203">
        <f t="shared" si="1"/>
        <v>2.0089181972760252E-2</v>
      </c>
      <c r="D73" s="203">
        <f t="shared" si="1"/>
        <v>1.9843227393717792E-2</v>
      </c>
      <c r="E73" s="203">
        <f t="shared" si="1"/>
        <v>1.9203305867733396E-2</v>
      </c>
      <c r="F73" s="203">
        <f t="shared" si="1"/>
        <v>1.8865556871093973E-2</v>
      </c>
      <c r="G73" s="203">
        <f t="shared" si="1"/>
        <v>1.8957920275640031E-2</v>
      </c>
      <c r="H73" s="203">
        <f t="shared" si="1"/>
        <v>1.8820231212616396E-2</v>
      </c>
      <c r="I73" s="203">
        <f t="shared" si="1"/>
        <v>1.8774149602044651E-2</v>
      </c>
      <c r="J73" s="203">
        <f t="shared" si="1"/>
        <v>1.8951339873108698E-2</v>
      </c>
      <c r="K73" s="203">
        <f t="shared" si="1"/>
        <v>1.972874673810681E-2</v>
      </c>
      <c r="L73" s="203">
        <f t="shared" si="1"/>
        <v>1.9333419652434704E-2</v>
      </c>
      <c r="M73" s="203">
        <f t="shared" si="1"/>
        <v>1.8757555781558383E-2</v>
      </c>
      <c r="N73" s="203">
        <f t="shared" si="1"/>
        <v>1.8656148242365295E-2</v>
      </c>
      <c r="O73" s="203">
        <f t="shared" si="1"/>
        <v>1.7756114346336681E-2</v>
      </c>
      <c r="P73" s="203">
        <f t="shared" si="1"/>
        <v>1.7167666227679651E-2</v>
      </c>
      <c r="Q73" s="203">
        <f t="shared" si="1"/>
        <v>1.7142903299538565E-2</v>
      </c>
    </row>
    <row r="74" spans="1:17" x14ac:dyDescent="0.25">
      <c r="A74" s="76" t="s">
        <v>82</v>
      </c>
      <c r="B74" s="202">
        <f t="shared" ref="B74:Q74" si="2">IF(B$7=0,0,B$7/B$5)</f>
        <v>2.5138098404027618E-3</v>
      </c>
      <c r="C74" s="202">
        <f t="shared" si="2"/>
        <v>2.5366860362053111E-3</v>
      </c>
      <c r="D74" s="202">
        <f t="shared" si="2"/>
        <v>2.538043462781611E-3</v>
      </c>
      <c r="E74" s="202">
        <f t="shared" si="2"/>
        <v>2.4681028697210177E-3</v>
      </c>
      <c r="F74" s="202">
        <f t="shared" si="2"/>
        <v>2.4104984590863801E-3</v>
      </c>
      <c r="G74" s="202">
        <f t="shared" si="2"/>
        <v>2.4712762684885345E-3</v>
      </c>
      <c r="H74" s="202">
        <f t="shared" si="2"/>
        <v>2.4759615930828116E-3</v>
      </c>
      <c r="I74" s="202">
        <f t="shared" si="2"/>
        <v>2.4458389871503837E-3</v>
      </c>
      <c r="J74" s="202">
        <f t="shared" si="2"/>
        <v>2.4615095889502017E-3</v>
      </c>
      <c r="K74" s="202">
        <f t="shared" si="2"/>
        <v>2.5942936626545923E-3</v>
      </c>
      <c r="L74" s="202">
        <f t="shared" si="2"/>
        <v>2.4045203079517984E-3</v>
      </c>
      <c r="M74" s="202">
        <f t="shared" si="2"/>
        <v>2.3447539351357529E-3</v>
      </c>
      <c r="N74" s="202">
        <f t="shared" si="2"/>
        <v>2.3127031629156551E-3</v>
      </c>
      <c r="O74" s="202">
        <f t="shared" si="2"/>
        <v>2.2103526106303168E-3</v>
      </c>
      <c r="P74" s="202">
        <f t="shared" si="2"/>
        <v>2.171798838641797E-3</v>
      </c>
      <c r="Q74" s="202">
        <f t="shared" si="2"/>
        <v>2.1236323806826762E-3</v>
      </c>
    </row>
    <row r="75" spans="1:17" x14ac:dyDescent="0.25">
      <c r="A75" s="76" t="s">
        <v>81</v>
      </c>
      <c r="B75" s="202">
        <f t="shared" ref="B75:Q75" si="3">IF(B$8=0,0,B$8/B$5)</f>
        <v>9.8014662616577652E-2</v>
      </c>
      <c r="C75" s="202">
        <f t="shared" si="3"/>
        <v>7.8151125162059729E-2</v>
      </c>
      <c r="D75" s="202">
        <f t="shared" si="3"/>
        <v>7.5288140129633696E-2</v>
      </c>
      <c r="E75" s="202">
        <f t="shared" si="3"/>
        <v>7.2909293366283365E-2</v>
      </c>
      <c r="F75" s="202">
        <f t="shared" si="3"/>
        <v>7.2955487119391496E-2</v>
      </c>
      <c r="G75" s="202">
        <f t="shared" si="3"/>
        <v>7.0130258355280084E-2</v>
      </c>
      <c r="H75" s="202">
        <f t="shared" si="3"/>
        <v>6.8561817336592515E-2</v>
      </c>
      <c r="I75" s="202">
        <f t="shared" si="3"/>
        <v>6.9396468548631782E-2</v>
      </c>
      <c r="J75" s="202">
        <f t="shared" si="3"/>
        <v>7.0324553934823786E-2</v>
      </c>
      <c r="K75" s="202">
        <f t="shared" si="3"/>
        <v>6.9777651635579765E-2</v>
      </c>
      <c r="L75" s="202">
        <f t="shared" si="3"/>
        <v>7.6750651412777093E-2</v>
      </c>
      <c r="M75" s="202">
        <f t="shared" si="3"/>
        <v>7.451564623290903E-2</v>
      </c>
      <c r="N75" s="202">
        <f t="shared" si="3"/>
        <v>7.5085057288327151E-2</v>
      </c>
      <c r="O75" s="202">
        <f t="shared" si="3"/>
        <v>7.2231081158436364E-2</v>
      </c>
      <c r="P75" s="202">
        <f t="shared" si="3"/>
        <v>6.8567048373181921E-2</v>
      </c>
      <c r="Q75" s="202">
        <f t="shared" si="3"/>
        <v>7.0915591862840757E-2</v>
      </c>
    </row>
    <row r="76" spans="1:17" x14ac:dyDescent="0.25">
      <c r="A76" s="76" t="s">
        <v>80</v>
      </c>
      <c r="B76" s="202">
        <f t="shared" ref="B76:Q76" si="4">IF(B$9=0,0,B$9/B$5)</f>
        <v>4.8015409820163737E-2</v>
      </c>
      <c r="C76" s="202">
        <f t="shared" si="4"/>
        <v>3.8796977827103056E-2</v>
      </c>
      <c r="D76" s="202">
        <f t="shared" si="4"/>
        <v>3.7557926218236531E-2</v>
      </c>
      <c r="E76" s="202">
        <f t="shared" si="4"/>
        <v>3.5668064493208258E-2</v>
      </c>
      <c r="F76" s="202">
        <f t="shared" si="4"/>
        <v>3.5113129366944468E-2</v>
      </c>
      <c r="G76" s="202">
        <f t="shared" si="4"/>
        <v>3.4291128132878844E-2</v>
      </c>
      <c r="H76" s="202">
        <f t="shared" si="4"/>
        <v>3.3364160330332245E-2</v>
      </c>
      <c r="I76" s="202">
        <f t="shared" si="4"/>
        <v>3.4068582902411694E-2</v>
      </c>
      <c r="J76" s="202">
        <f t="shared" si="4"/>
        <v>3.4651326560888686E-2</v>
      </c>
      <c r="K76" s="202">
        <f t="shared" si="4"/>
        <v>3.615195429808548E-2</v>
      </c>
      <c r="L76" s="202">
        <f t="shared" si="4"/>
        <v>3.8532890762779132E-2</v>
      </c>
      <c r="M76" s="202">
        <f t="shared" si="4"/>
        <v>3.6708398213606594E-2</v>
      </c>
      <c r="N76" s="202">
        <f t="shared" si="4"/>
        <v>3.7055357645339654E-2</v>
      </c>
      <c r="O76" s="202">
        <f t="shared" si="4"/>
        <v>3.4354289649391412E-2</v>
      </c>
      <c r="P76" s="202">
        <f t="shared" si="4"/>
        <v>3.1988840030282552E-2</v>
      </c>
      <c r="Q76" s="202">
        <f t="shared" si="4"/>
        <v>3.3110857309620295E-2</v>
      </c>
    </row>
    <row r="77" spans="1:17" x14ac:dyDescent="0.25">
      <c r="A77" s="129" t="s">
        <v>79</v>
      </c>
      <c r="B77" s="201">
        <f t="shared" ref="B77:Q77" si="5">IF(B$10=0,0,B$10/B$5)</f>
        <v>3.1424074677580051E-2</v>
      </c>
      <c r="C77" s="201">
        <f t="shared" si="5"/>
        <v>3.2683028946155275E-2</v>
      </c>
      <c r="D77" s="201">
        <f t="shared" si="5"/>
        <v>3.2942527397399314E-2</v>
      </c>
      <c r="E77" s="201">
        <f t="shared" si="5"/>
        <v>3.1223754727163065E-2</v>
      </c>
      <c r="F77" s="201">
        <f t="shared" si="5"/>
        <v>2.9793550657083525E-2</v>
      </c>
      <c r="G77" s="201">
        <f t="shared" si="5"/>
        <v>3.1298639402552106E-2</v>
      </c>
      <c r="H77" s="201">
        <f t="shared" si="5"/>
        <v>3.1205812157091922E-2</v>
      </c>
      <c r="I77" s="201">
        <f t="shared" si="5"/>
        <v>3.1134319407596166E-2</v>
      </c>
      <c r="J77" s="201">
        <f t="shared" si="5"/>
        <v>3.1472574761857865E-2</v>
      </c>
      <c r="K77" s="201">
        <f t="shared" si="5"/>
        <v>3.5283151166886115E-2</v>
      </c>
      <c r="L77" s="201">
        <f t="shared" si="5"/>
        <v>3.1450239885649302E-2</v>
      </c>
      <c r="M77" s="201">
        <f t="shared" si="5"/>
        <v>2.9857389791303566E-2</v>
      </c>
      <c r="N77" s="201">
        <f t="shared" si="5"/>
        <v>2.9502080042339712E-2</v>
      </c>
      <c r="O77" s="201">
        <f t="shared" si="5"/>
        <v>2.6694579915794638E-2</v>
      </c>
      <c r="P77" s="201">
        <f t="shared" si="5"/>
        <v>2.5592280466808441E-2</v>
      </c>
      <c r="Q77" s="201">
        <f t="shared" si="5"/>
        <v>2.4879764367966555E-2</v>
      </c>
    </row>
    <row r="78" spans="1:17" x14ac:dyDescent="0.25">
      <c r="A78" s="127" t="s">
        <v>324</v>
      </c>
      <c r="B78" s="200">
        <f t="shared" ref="B78:Q78" si="6">IF(B$15=0,0,B$15/B$5)</f>
        <v>0.21794334147554945</v>
      </c>
      <c r="C78" s="200">
        <f t="shared" si="6"/>
        <v>0.22988874957378269</v>
      </c>
      <c r="D78" s="200">
        <f t="shared" si="6"/>
        <v>0.22304052977286057</v>
      </c>
      <c r="E78" s="200">
        <f t="shared" si="6"/>
        <v>0.24196949372450952</v>
      </c>
      <c r="F78" s="200">
        <f t="shared" si="6"/>
        <v>0.22378826662015103</v>
      </c>
      <c r="G78" s="200">
        <f t="shared" si="6"/>
        <v>0.18560215670009939</v>
      </c>
      <c r="H78" s="200">
        <f t="shared" si="6"/>
        <v>0.19620221075234162</v>
      </c>
      <c r="I78" s="200">
        <f t="shared" si="6"/>
        <v>0.18145366107412603</v>
      </c>
      <c r="J78" s="200">
        <f t="shared" si="6"/>
        <v>0.16181730540049322</v>
      </c>
      <c r="K78" s="200">
        <f t="shared" si="6"/>
        <v>0.14209835723393935</v>
      </c>
      <c r="L78" s="200">
        <f t="shared" si="6"/>
        <v>0.1377225418597873</v>
      </c>
      <c r="M78" s="200">
        <f t="shared" si="6"/>
        <v>0.14409603324431181</v>
      </c>
      <c r="N78" s="200">
        <f t="shared" si="6"/>
        <v>0.14761210157948568</v>
      </c>
      <c r="O78" s="200">
        <f t="shared" si="6"/>
        <v>0.13808820647238232</v>
      </c>
      <c r="P78" s="200">
        <f t="shared" si="6"/>
        <v>0.16148237643719779</v>
      </c>
      <c r="Q78" s="200">
        <f t="shared" si="6"/>
        <v>0.15082446288134235</v>
      </c>
    </row>
    <row r="79" spans="1:17" x14ac:dyDescent="0.25">
      <c r="A79" s="127" t="s">
        <v>323</v>
      </c>
      <c r="B79" s="200">
        <f t="shared" ref="B79:Q79" si="7">IF(B$26=0,0,B$26/B$5)</f>
        <v>0.26159126926901777</v>
      </c>
      <c r="C79" s="200">
        <f t="shared" si="7"/>
        <v>0.21215918535725664</v>
      </c>
      <c r="D79" s="200">
        <f t="shared" si="7"/>
        <v>0.20375990203286304</v>
      </c>
      <c r="E79" s="200">
        <f t="shared" si="7"/>
        <v>0.19315624034581419</v>
      </c>
      <c r="F79" s="200">
        <f t="shared" si="7"/>
        <v>0.19418261468507203</v>
      </c>
      <c r="G79" s="200">
        <f t="shared" si="7"/>
        <v>0.19922172766811538</v>
      </c>
      <c r="H79" s="200">
        <f t="shared" si="7"/>
        <v>0.19559843436180363</v>
      </c>
      <c r="I79" s="200">
        <f t="shared" si="7"/>
        <v>0.18640297332049763</v>
      </c>
      <c r="J79" s="200">
        <f t="shared" si="7"/>
        <v>0.19469056722630801</v>
      </c>
      <c r="K79" s="200">
        <f t="shared" si="7"/>
        <v>0.19533762753998291</v>
      </c>
      <c r="L79" s="200">
        <f t="shared" si="7"/>
        <v>0.17989661387826908</v>
      </c>
      <c r="M79" s="200">
        <f t="shared" si="7"/>
        <v>0.16903978490546592</v>
      </c>
      <c r="N79" s="200">
        <f t="shared" si="7"/>
        <v>0.16256959701195114</v>
      </c>
      <c r="O79" s="200">
        <f t="shared" si="7"/>
        <v>0.15989131335840545</v>
      </c>
      <c r="P79" s="200">
        <f t="shared" si="7"/>
        <v>0.13981276976416931</v>
      </c>
      <c r="Q79" s="200">
        <f t="shared" si="7"/>
        <v>0.13272082591716353</v>
      </c>
    </row>
    <row r="80" spans="1:17" x14ac:dyDescent="0.25">
      <c r="A80" s="142" t="s">
        <v>332</v>
      </c>
      <c r="B80" s="199">
        <f t="shared" ref="B80:Q80" si="8">IF(B$27=0,0,B$27/B$5)</f>
        <v>0.24855384791230103</v>
      </c>
      <c r="C80" s="199">
        <f t="shared" si="8"/>
        <v>0.19825387476207906</v>
      </c>
      <c r="D80" s="199">
        <f t="shared" si="8"/>
        <v>0.18987936476371881</v>
      </c>
      <c r="E80" s="199">
        <f t="shared" si="8"/>
        <v>0.17857841915854819</v>
      </c>
      <c r="F80" s="199">
        <f t="shared" si="8"/>
        <v>0.17920575666478961</v>
      </c>
      <c r="G80" s="199">
        <f t="shared" si="8"/>
        <v>0.1843920297540875</v>
      </c>
      <c r="H80" s="199">
        <f t="shared" si="8"/>
        <v>0.18037882199588343</v>
      </c>
      <c r="I80" s="199">
        <f t="shared" si="8"/>
        <v>0.17192919581895447</v>
      </c>
      <c r="J80" s="199">
        <f t="shared" si="8"/>
        <v>0.18035059795732189</v>
      </c>
      <c r="K80" s="199">
        <f t="shared" si="8"/>
        <v>0.18254030308540978</v>
      </c>
      <c r="L80" s="199">
        <f t="shared" si="8"/>
        <v>0.16758320784555508</v>
      </c>
      <c r="M80" s="199">
        <f t="shared" si="8"/>
        <v>0.15595021497982833</v>
      </c>
      <c r="N80" s="199">
        <f t="shared" si="8"/>
        <v>0.14988109195562849</v>
      </c>
      <c r="O80" s="199">
        <f t="shared" si="8"/>
        <v>0.14586460772807908</v>
      </c>
      <c r="P80" s="199">
        <f t="shared" si="8"/>
        <v>0.12497336492878841</v>
      </c>
      <c r="Q80" s="199">
        <f t="shared" si="8"/>
        <v>0.1183974236197234</v>
      </c>
    </row>
    <row r="81" spans="1:17" x14ac:dyDescent="0.25">
      <c r="A81" s="142" t="s">
        <v>331</v>
      </c>
      <c r="B81" s="199">
        <f t="shared" ref="B81:Q81" si="9">IF(B$33=0,0,B$33/B$5)</f>
        <v>1.3037421356716707E-2</v>
      </c>
      <c r="C81" s="199">
        <f t="shared" si="9"/>
        <v>1.3905310595177574E-2</v>
      </c>
      <c r="D81" s="199">
        <f t="shared" si="9"/>
        <v>1.3880537269144223E-2</v>
      </c>
      <c r="E81" s="199">
        <f t="shared" si="9"/>
        <v>1.4577821187265983E-2</v>
      </c>
      <c r="F81" s="199">
        <f t="shared" si="9"/>
        <v>1.4976858020282455E-2</v>
      </c>
      <c r="G81" s="199">
        <f t="shared" si="9"/>
        <v>1.4829697914027884E-2</v>
      </c>
      <c r="H81" s="199">
        <f t="shared" si="9"/>
        <v>1.5219612365920203E-2</v>
      </c>
      <c r="I81" s="199">
        <f t="shared" si="9"/>
        <v>1.447377750154316E-2</v>
      </c>
      <c r="J81" s="199">
        <f t="shared" si="9"/>
        <v>1.4339969268986126E-2</v>
      </c>
      <c r="K81" s="199">
        <f t="shared" si="9"/>
        <v>1.2797324454573114E-2</v>
      </c>
      <c r="L81" s="199">
        <f t="shared" si="9"/>
        <v>1.2313406032714008E-2</v>
      </c>
      <c r="M81" s="199">
        <f t="shared" si="9"/>
        <v>1.3089569925637588E-2</v>
      </c>
      <c r="N81" s="199">
        <f t="shared" si="9"/>
        <v>1.2688505056322677E-2</v>
      </c>
      <c r="O81" s="199">
        <f t="shared" si="9"/>
        <v>1.4026705630326354E-2</v>
      </c>
      <c r="P81" s="199">
        <f t="shared" si="9"/>
        <v>1.4839404835380886E-2</v>
      </c>
      <c r="Q81" s="199">
        <f t="shared" si="9"/>
        <v>1.4323402297440134E-2</v>
      </c>
    </row>
    <row r="82" spans="1:17" x14ac:dyDescent="0.25">
      <c r="A82" s="127" t="s">
        <v>322</v>
      </c>
      <c r="B82" s="200">
        <f t="shared" ref="B82:Q82" si="10">IF(B$34=0,0,B$34/B$5)</f>
        <v>2.0972858953685235E-2</v>
      </c>
      <c r="C82" s="200">
        <f t="shared" si="10"/>
        <v>2.2391759548645442E-2</v>
      </c>
      <c r="D82" s="200">
        <f t="shared" si="10"/>
        <v>2.24740348556762E-2</v>
      </c>
      <c r="E82" s="200">
        <f t="shared" si="10"/>
        <v>2.3802340564473785E-2</v>
      </c>
      <c r="F82" s="200">
        <f t="shared" si="10"/>
        <v>2.4565822526971412E-2</v>
      </c>
      <c r="G82" s="200">
        <f t="shared" si="10"/>
        <v>2.4427555767679972E-2</v>
      </c>
      <c r="H82" s="200">
        <f t="shared" si="10"/>
        <v>2.5005834543507657E-2</v>
      </c>
      <c r="I82" s="200">
        <f t="shared" si="10"/>
        <v>2.387848781368784E-2</v>
      </c>
      <c r="J82" s="200">
        <f t="shared" si="10"/>
        <v>2.377094747444719E-2</v>
      </c>
      <c r="K82" s="200">
        <f t="shared" si="10"/>
        <v>2.1232143897818526E-2</v>
      </c>
      <c r="L82" s="200">
        <f t="shared" si="10"/>
        <v>2.0488966306105871E-2</v>
      </c>
      <c r="M82" s="200">
        <f t="shared" si="10"/>
        <v>2.165268509357407E-2</v>
      </c>
      <c r="N82" s="200">
        <f t="shared" si="10"/>
        <v>2.0958001970357239E-2</v>
      </c>
      <c r="O82" s="200">
        <f t="shared" si="10"/>
        <v>2.3249313302052509E-2</v>
      </c>
      <c r="P82" s="200">
        <f t="shared" si="10"/>
        <v>2.4394347580394746E-2</v>
      </c>
      <c r="Q82" s="200">
        <f t="shared" si="10"/>
        <v>2.3634318418165597E-2</v>
      </c>
    </row>
    <row r="83" spans="1:17" x14ac:dyDescent="0.25">
      <c r="A83" s="142" t="s">
        <v>330</v>
      </c>
      <c r="B83" s="199">
        <f t="shared" ref="B83:Q83" si="11">IF(B$35=0,0,B$35/B$5)</f>
        <v>1.0506077530621327E-2</v>
      </c>
      <c r="C83" s="199">
        <f t="shared" si="11"/>
        <v>1.1149125155118195E-2</v>
      </c>
      <c r="D83" s="199">
        <f t="shared" si="11"/>
        <v>1.1276025299602869E-2</v>
      </c>
      <c r="E83" s="199">
        <f t="shared" si="11"/>
        <v>1.1845524713534099E-2</v>
      </c>
      <c r="F83" s="199">
        <f t="shared" si="11"/>
        <v>1.2133411966690955E-2</v>
      </c>
      <c r="G83" s="199">
        <f t="shared" si="11"/>
        <v>1.207200514361401E-2</v>
      </c>
      <c r="H83" s="199">
        <f t="shared" si="11"/>
        <v>1.2396915258458248E-2</v>
      </c>
      <c r="I83" s="199">
        <f t="shared" si="11"/>
        <v>1.178991464272479E-2</v>
      </c>
      <c r="J83" s="199">
        <f t="shared" si="11"/>
        <v>1.1809234822055203E-2</v>
      </c>
      <c r="K83" s="199">
        <f t="shared" si="11"/>
        <v>1.0513291487754624E-2</v>
      </c>
      <c r="L83" s="199">
        <f t="shared" si="11"/>
        <v>1.0182026094256426E-2</v>
      </c>
      <c r="M83" s="199">
        <f t="shared" si="11"/>
        <v>1.0944066301986568E-2</v>
      </c>
      <c r="N83" s="199">
        <f t="shared" si="11"/>
        <v>1.0581313059802602E-2</v>
      </c>
      <c r="O83" s="199">
        <f t="shared" si="11"/>
        <v>1.1841847819000743E-2</v>
      </c>
      <c r="P83" s="199">
        <f t="shared" si="11"/>
        <v>1.2487983560096824E-2</v>
      </c>
      <c r="Q83" s="199">
        <f t="shared" si="11"/>
        <v>1.2098404299478312E-2</v>
      </c>
    </row>
    <row r="84" spans="1:17" x14ac:dyDescent="0.25">
      <c r="A84" s="142" t="s">
        <v>329</v>
      </c>
      <c r="B84" s="199">
        <f t="shared" ref="B84:Q84" si="12">IF(B$41=0,0,B$41/B$5)</f>
        <v>8.8486544245361901E-3</v>
      </c>
      <c r="C84" s="199">
        <f t="shared" si="12"/>
        <v>9.5167901578204379E-3</v>
      </c>
      <c r="D84" s="199">
        <f t="shared" si="12"/>
        <v>9.4752400378740036E-3</v>
      </c>
      <c r="E84" s="199">
        <f t="shared" si="12"/>
        <v>1.0147503610626772E-2</v>
      </c>
      <c r="F84" s="199">
        <f t="shared" si="12"/>
        <v>1.0573572247652771E-2</v>
      </c>
      <c r="G84" s="199">
        <f t="shared" si="12"/>
        <v>1.0514976946332048E-2</v>
      </c>
      <c r="H84" s="199">
        <f t="shared" si="12"/>
        <v>1.0719951750550405E-2</v>
      </c>
      <c r="I84" s="199">
        <f t="shared" si="12"/>
        <v>1.029217421252452E-2</v>
      </c>
      <c r="J84" s="199">
        <f t="shared" si="12"/>
        <v>1.0181921173899199E-2</v>
      </c>
      <c r="K84" s="199">
        <f t="shared" si="12"/>
        <v>9.1305248073669572E-3</v>
      </c>
      <c r="L84" s="199">
        <f t="shared" si="12"/>
        <v>8.7786736781377221E-3</v>
      </c>
      <c r="M84" s="199">
        <f t="shared" si="12"/>
        <v>9.0840194236397349E-3</v>
      </c>
      <c r="N84" s="199">
        <f t="shared" si="12"/>
        <v>8.8018673226941194E-3</v>
      </c>
      <c r="O84" s="199">
        <f t="shared" si="12"/>
        <v>9.66655441944342E-3</v>
      </c>
      <c r="P84" s="199">
        <f t="shared" si="12"/>
        <v>1.0064585577366652E-2</v>
      </c>
      <c r="Q84" s="199">
        <f t="shared" si="12"/>
        <v>9.7581788339163207E-3</v>
      </c>
    </row>
    <row r="85" spans="1:17" x14ac:dyDescent="0.25">
      <c r="A85" s="142" t="s">
        <v>328</v>
      </c>
      <c r="B85" s="199">
        <f t="shared" ref="B85:Q85" si="13">IF(B$52=0,0,B$52/B$5)</f>
        <v>1.6181269985277207E-3</v>
      </c>
      <c r="C85" s="199">
        <f t="shared" si="13"/>
        <v>1.7258442357068104E-3</v>
      </c>
      <c r="D85" s="199">
        <f t="shared" si="13"/>
        <v>1.7227695181993305E-3</v>
      </c>
      <c r="E85" s="199">
        <f t="shared" si="13"/>
        <v>1.8093122403129121E-3</v>
      </c>
      <c r="F85" s="199">
        <f t="shared" si="13"/>
        <v>1.8588383126276874E-3</v>
      </c>
      <c r="G85" s="199">
        <f t="shared" si="13"/>
        <v>1.8405736777339131E-3</v>
      </c>
      <c r="H85" s="199">
        <f t="shared" si="13"/>
        <v>1.8889675344990057E-3</v>
      </c>
      <c r="I85" s="199">
        <f t="shared" si="13"/>
        <v>1.7963989584385256E-3</v>
      </c>
      <c r="J85" s="199">
        <f t="shared" si="13"/>
        <v>1.7797914784927875E-3</v>
      </c>
      <c r="K85" s="199">
        <f t="shared" si="13"/>
        <v>1.5883276026969445E-3</v>
      </c>
      <c r="L85" s="199">
        <f t="shared" si="13"/>
        <v>1.528266533711724E-3</v>
      </c>
      <c r="M85" s="199">
        <f t="shared" si="13"/>
        <v>1.6245993679477658E-3</v>
      </c>
      <c r="N85" s="199">
        <f t="shared" si="13"/>
        <v>1.5748215878605171E-3</v>
      </c>
      <c r="O85" s="199">
        <f t="shared" si="13"/>
        <v>1.7409110636083466E-3</v>
      </c>
      <c r="P85" s="199">
        <f t="shared" si="13"/>
        <v>1.8417784429312725E-3</v>
      </c>
      <c r="Q85" s="199">
        <f t="shared" si="13"/>
        <v>1.7777352847709671E-3</v>
      </c>
    </row>
    <row r="86" spans="1:17" x14ac:dyDescent="0.25">
      <c r="A86" s="127" t="s">
        <v>321</v>
      </c>
      <c r="B86" s="200">
        <f t="shared" ref="B86:Q86" si="14">IF(B$53=0,0,B$53/B$5)</f>
        <v>3.0231703783850379E-2</v>
      </c>
      <c r="C86" s="200">
        <f t="shared" si="14"/>
        <v>3.2256940451829148E-2</v>
      </c>
      <c r="D86" s="200">
        <f t="shared" si="14"/>
        <v>3.2195510519223237E-2</v>
      </c>
      <c r="E86" s="200">
        <f t="shared" si="14"/>
        <v>3.3844457449763894E-2</v>
      </c>
      <c r="F86" s="200">
        <f t="shared" si="14"/>
        <v>3.4794766187913516E-2</v>
      </c>
      <c r="G86" s="200">
        <f t="shared" si="14"/>
        <v>3.4460175425370845E-2</v>
      </c>
      <c r="H86" s="200">
        <f t="shared" si="14"/>
        <v>3.5354714052517708E-2</v>
      </c>
      <c r="I86" s="200">
        <f t="shared" si="14"/>
        <v>3.3637875319772928E-2</v>
      </c>
      <c r="J86" s="200">
        <f t="shared" si="14"/>
        <v>3.3324464596470905E-2</v>
      </c>
      <c r="K86" s="200">
        <f t="shared" si="14"/>
        <v>2.9746610643103882E-2</v>
      </c>
      <c r="L86" s="200">
        <f t="shared" si="14"/>
        <v>2.8620709995874561E-2</v>
      </c>
      <c r="M86" s="200">
        <f t="shared" si="14"/>
        <v>3.0384839630327731E-2</v>
      </c>
      <c r="N86" s="200">
        <f t="shared" si="14"/>
        <v>2.945323218922425E-2</v>
      </c>
      <c r="O86" s="200">
        <f t="shared" si="14"/>
        <v>3.2549288576378066E-2</v>
      </c>
      <c r="P86" s="200">
        <f t="shared" si="14"/>
        <v>3.4409073345160003E-2</v>
      </c>
      <c r="Q86" s="200">
        <f t="shared" si="14"/>
        <v>3.3219602672546152E-2</v>
      </c>
    </row>
    <row r="87" spans="1:17" x14ac:dyDescent="0.25">
      <c r="A87" s="142" t="s">
        <v>327</v>
      </c>
      <c r="B87" s="199">
        <f t="shared" ref="B87:Q87" si="15">IF(B$54=0,0,B$54/B$5)</f>
        <v>4.3197183870480309E-3</v>
      </c>
      <c r="C87" s="199">
        <f t="shared" si="15"/>
        <v>4.6072780968037536E-3</v>
      </c>
      <c r="D87" s="199">
        <f t="shared" si="15"/>
        <v>4.5990698945031147E-3</v>
      </c>
      <c r="E87" s="199">
        <f t="shared" si="15"/>
        <v>4.8301025565372887E-3</v>
      </c>
      <c r="F87" s="199">
        <f t="shared" si="15"/>
        <v>4.9623163354378698E-3</v>
      </c>
      <c r="G87" s="199">
        <f t="shared" si="15"/>
        <v>4.9135574436727954E-3</v>
      </c>
      <c r="H87" s="199">
        <f t="shared" si="15"/>
        <v>5.0427486833459151E-3</v>
      </c>
      <c r="I87" s="199">
        <f t="shared" si="15"/>
        <v>4.795629526175225E-3</v>
      </c>
      <c r="J87" s="199">
        <f t="shared" si="15"/>
        <v>4.7512945410044614E-3</v>
      </c>
      <c r="K87" s="199">
        <f t="shared" si="15"/>
        <v>4.2401665359200003E-3</v>
      </c>
      <c r="L87" s="199">
        <f t="shared" si="15"/>
        <v>4.0798287476763824E-3</v>
      </c>
      <c r="M87" s="199">
        <f t="shared" si="15"/>
        <v>4.3369968906617623E-3</v>
      </c>
      <c r="N87" s="199">
        <f t="shared" si="15"/>
        <v>4.2041111578948248E-3</v>
      </c>
      <c r="O87" s="199">
        <f t="shared" si="15"/>
        <v>4.6475001891240547E-3</v>
      </c>
      <c r="P87" s="199">
        <f t="shared" si="15"/>
        <v>4.9167736599400264E-3</v>
      </c>
      <c r="Q87" s="199">
        <f t="shared" si="15"/>
        <v>4.7458053687481671E-3</v>
      </c>
    </row>
    <row r="88" spans="1:17" x14ac:dyDescent="0.25">
      <c r="A88" s="142" t="s">
        <v>326</v>
      </c>
      <c r="B88" s="199">
        <f t="shared" ref="B88:Q88" si="16">IF(B$55=0,0,B$55/B$5)</f>
        <v>1.4253531685072267E-3</v>
      </c>
      <c r="C88" s="199">
        <f t="shared" si="16"/>
        <v>1.5329773720006881E-3</v>
      </c>
      <c r="D88" s="199">
        <f t="shared" si="16"/>
        <v>1.526284422736754E-3</v>
      </c>
      <c r="E88" s="199">
        <f t="shared" si="16"/>
        <v>1.6345735441695168E-3</v>
      </c>
      <c r="F88" s="199">
        <f t="shared" si="16"/>
        <v>1.7032052538792552E-3</v>
      </c>
      <c r="G88" s="199">
        <f t="shared" si="16"/>
        <v>1.6937666438499677E-3</v>
      </c>
      <c r="H88" s="199">
        <f t="shared" si="16"/>
        <v>1.7267842612909488E-3</v>
      </c>
      <c r="I88" s="199">
        <f t="shared" si="16"/>
        <v>1.6578772795072892E-3</v>
      </c>
      <c r="J88" s="199">
        <f t="shared" si="16"/>
        <v>1.6401175716011477E-3</v>
      </c>
      <c r="K88" s="199">
        <f t="shared" si="16"/>
        <v>1.4707572292830815E-3</v>
      </c>
      <c r="L88" s="199">
        <f t="shared" si="16"/>
        <v>1.4140805756554849E-3</v>
      </c>
      <c r="M88" s="199">
        <f t="shared" si="16"/>
        <v>1.4632660794575854E-3</v>
      </c>
      <c r="N88" s="199">
        <f t="shared" si="16"/>
        <v>1.417816639148486E-3</v>
      </c>
      <c r="O88" s="199">
        <f t="shared" si="16"/>
        <v>1.5571016009050906E-3</v>
      </c>
      <c r="P88" s="199">
        <f t="shared" si="16"/>
        <v>1.6212169957313741E-3</v>
      </c>
      <c r="Q88" s="199">
        <f t="shared" si="16"/>
        <v>1.5718605849512335E-3</v>
      </c>
    </row>
    <row r="89" spans="1:17" x14ac:dyDescent="0.25">
      <c r="A89" s="142" t="s">
        <v>325</v>
      </c>
      <c r="B89" s="199">
        <f t="shared" ref="B89:Q89" si="17">IF(B$66=0,0,B$66/B$5)</f>
        <v>2.448663222829512E-2</v>
      </c>
      <c r="C89" s="199">
        <f t="shared" si="17"/>
        <v>2.6116684983024701E-2</v>
      </c>
      <c r="D89" s="199">
        <f t="shared" si="17"/>
        <v>2.6070156201983368E-2</v>
      </c>
      <c r="E89" s="199">
        <f t="shared" si="17"/>
        <v>2.7379781349057088E-2</v>
      </c>
      <c r="F89" s="199">
        <f t="shared" si="17"/>
        <v>2.8129244598596389E-2</v>
      </c>
      <c r="G89" s="199">
        <f t="shared" si="17"/>
        <v>2.7852851337848081E-2</v>
      </c>
      <c r="H89" s="199">
        <f t="shared" si="17"/>
        <v>2.8585181107880848E-2</v>
      </c>
      <c r="I89" s="199">
        <f t="shared" si="17"/>
        <v>2.718436851409041E-2</v>
      </c>
      <c r="J89" s="199">
        <f t="shared" si="17"/>
        <v>2.6933052483865294E-2</v>
      </c>
      <c r="K89" s="199">
        <f t="shared" si="17"/>
        <v>2.4035686877900801E-2</v>
      </c>
      <c r="L89" s="199">
        <f t="shared" si="17"/>
        <v>2.3126800672542695E-2</v>
      </c>
      <c r="M89" s="199">
        <f t="shared" si="17"/>
        <v>2.4584576660208385E-2</v>
      </c>
      <c r="N89" s="199">
        <f t="shared" si="17"/>
        <v>2.3831304392180942E-2</v>
      </c>
      <c r="O89" s="199">
        <f t="shared" si="17"/>
        <v>2.6344686786348923E-2</v>
      </c>
      <c r="P89" s="199">
        <f t="shared" si="17"/>
        <v>2.7871082689488604E-2</v>
      </c>
      <c r="Q89" s="199">
        <f t="shared" si="17"/>
        <v>2.6901936718846751E-2</v>
      </c>
    </row>
    <row r="90" spans="1:17" x14ac:dyDescent="0.25">
      <c r="A90" s="127" t="s">
        <v>320</v>
      </c>
      <c r="B90" s="200">
        <f t="shared" ref="B90:Q90" si="18">IF(B$67=0,0,B$67/B$5)</f>
        <v>8.2206575864317025E-2</v>
      </c>
      <c r="C90" s="200">
        <f t="shared" si="18"/>
        <v>7.5278747682318209E-2</v>
      </c>
      <c r="D90" s="200">
        <f t="shared" si="18"/>
        <v>8.5301458939085029E-2</v>
      </c>
      <c r="E90" s="200">
        <f t="shared" si="18"/>
        <v>7.7301742975714613E-2</v>
      </c>
      <c r="F90" s="200">
        <f t="shared" si="18"/>
        <v>7.7606820280706285E-2</v>
      </c>
      <c r="G90" s="200">
        <f t="shared" si="18"/>
        <v>8.6823003889094766E-2</v>
      </c>
      <c r="H90" s="200">
        <f t="shared" si="18"/>
        <v>8.5893552503159082E-2</v>
      </c>
      <c r="I90" s="200">
        <f t="shared" si="18"/>
        <v>8.0860611076615227E-2</v>
      </c>
      <c r="J90" s="200">
        <f t="shared" si="18"/>
        <v>8.8452874261683023E-2</v>
      </c>
      <c r="K90" s="200">
        <f t="shared" si="18"/>
        <v>9.307429833527478E-2</v>
      </c>
      <c r="L90" s="200">
        <f t="shared" si="18"/>
        <v>7.9918662966849602E-2</v>
      </c>
      <c r="M90" s="200">
        <f t="shared" si="18"/>
        <v>7.3731339547981598E-2</v>
      </c>
      <c r="N90" s="200">
        <f t="shared" si="18"/>
        <v>6.0031488632500303E-2</v>
      </c>
      <c r="O90" s="200">
        <f t="shared" si="18"/>
        <v>4.3765993201047938E-2</v>
      </c>
      <c r="P90" s="200">
        <f t="shared" si="18"/>
        <v>4.2664872815653565E-2</v>
      </c>
      <c r="Q90" s="200">
        <f t="shared" si="18"/>
        <v>4.0855520454880008E-2</v>
      </c>
    </row>
    <row r="91" spans="1:17" x14ac:dyDescent="0.25">
      <c r="A91" s="72" t="s">
        <v>319</v>
      </c>
      <c r="B91" s="71">
        <f t="shared" ref="B91:Q91" si="19">IF(B$68=0,0,B$68/B$5)</f>
        <v>0.18530126337518216</v>
      </c>
      <c r="C91" s="71">
        <f t="shared" si="19"/>
        <v>0.25576761744188403</v>
      </c>
      <c r="D91" s="71">
        <f t="shared" si="19"/>
        <v>0.26505869927852288</v>
      </c>
      <c r="E91" s="71">
        <f t="shared" si="19"/>
        <v>0.26845320361561487</v>
      </c>
      <c r="F91" s="71">
        <f t="shared" si="19"/>
        <v>0.28592348722558592</v>
      </c>
      <c r="G91" s="71">
        <f t="shared" si="19"/>
        <v>0.31231615811479996</v>
      </c>
      <c r="H91" s="71">
        <f t="shared" si="19"/>
        <v>0.30751727115695426</v>
      </c>
      <c r="I91" s="71">
        <f t="shared" si="19"/>
        <v>0.33794703194746556</v>
      </c>
      <c r="J91" s="71">
        <f t="shared" si="19"/>
        <v>0.34008253632096846</v>
      </c>
      <c r="K91" s="71">
        <f t="shared" si="19"/>
        <v>0.35497516484856773</v>
      </c>
      <c r="L91" s="71">
        <f t="shared" si="19"/>
        <v>0.38488078297152151</v>
      </c>
      <c r="M91" s="71">
        <f t="shared" si="19"/>
        <v>0.39891157362382551</v>
      </c>
      <c r="N91" s="71">
        <f t="shared" si="19"/>
        <v>0.41676423223519388</v>
      </c>
      <c r="O91" s="71">
        <f t="shared" si="19"/>
        <v>0.44920946740914436</v>
      </c>
      <c r="P91" s="71">
        <f t="shared" si="19"/>
        <v>0.45174892612083029</v>
      </c>
      <c r="Q91" s="71">
        <f t="shared" si="19"/>
        <v>0.47057252043525355</v>
      </c>
    </row>
    <row r="93" spans="1:17" ht="12.75" x14ac:dyDescent="0.25">
      <c r="A93" s="98" t="s">
        <v>128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53">
        <f>IF(B$5=0,0,B$5/OIS_fec!B$5)</f>
        <v>0.17900003040800008</v>
      </c>
      <c r="C95" s="253">
        <f>IF(C$5=0,0,C$5/OIS_fec!C$5)</f>
        <v>0.18776881927292702</v>
      </c>
      <c r="D95" s="253">
        <f>IF(D$5=0,0,D$5/OIS_fec!D$5)</f>
        <v>0.18964147787627197</v>
      </c>
      <c r="E95" s="253">
        <f>IF(E$5=0,0,E$5/OIS_fec!E$5)</f>
        <v>0.19174246968678937</v>
      </c>
      <c r="F95" s="253">
        <f>IF(F$5=0,0,F$5/OIS_fec!F$5)</f>
        <v>0.19271546547542004</v>
      </c>
      <c r="G95" s="253">
        <f>IF(G$5=0,0,G$5/OIS_fec!G$5)</f>
        <v>0.19463568984709356</v>
      </c>
      <c r="H95" s="253">
        <f>IF(H$5=0,0,H$5/OIS_fec!H$5)</f>
        <v>0.19753938355546705</v>
      </c>
      <c r="I95" s="253">
        <f>IF(I$5=0,0,I$5/OIS_fec!I$5)</f>
        <v>0.20329502933635216</v>
      </c>
      <c r="J95" s="253">
        <f>IF(J$5=0,0,J$5/OIS_fec!J$5)</f>
        <v>0.20382369581851792</v>
      </c>
      <c r="K95" s="253">
        <f>IF(K$5=0,0,K$5/OIS_fec!K$5)</f>
        <v>0.20609109697570976</v>
      </c>
      <c r="L95" s="253">
        <f>IF(L$5=0,0,L$5/OIS_fec!L$5)</f>
        <v>0.21333921336462325</v>
      </c>
      <c r="M95" s="253">
        <f>IF(M$5=0,0,M$5/OIS_fec!M$5)</f>
        <v>0.2182377310559698</v>
      </c>
      <c r="N95" s="253">
        <f>IF(N$5=0,0,N$5/OIS_fec!N$5)</f>
        <v>0.22082882970190487</v>
      </c>
      <c r="O95" s="253">
        <f>IF(O$5=0,0,O$5/OIS_fec!O$5)</f>
        <v>0.22290121313125685</v>
      </c>
      <c r="P95" s="253">
        <f>IF(P$5=0,0,P$5/OIS_fec!P$5)</f>
        <v>0.22463173420180518</v>
      </c>
      <c r="Q95" s="253">
        <f>IF(Q$5=0,0,Q$5/OIS_fec!Q$5)</f>
        <v>0.22713424899077347</v>
      </c>
    </row>
    <row r="96" spans="1:17" x14ac:dyDescent="0.25">
      <c r="A96" s="132" t="s">
        <v>83</v>
      </c>
      <c r="B96" s="282">
        <f>IF(B$6=0,0,B$6/OIS_fec!B$6)</f>
        <v>0.23223846140268287</v>
      </c>
      <c r="C96" s="282">
        <f>IF(C$6=0,0,C$6/OIS_fec!C$6)</f>
        <v>0.23223846140268284</v>
      </c>
      <c r="D96" s="282">
        <f>IF(D$6=0,0,D$6/OIS_fec!D$6)</f>
        <v>0.23223846140268284</v>
      </c>
      <c r="E96" s="282">
        <f>IF(E$6=0,0,E$6/OIS_fec!E$6)</f>
        <v>0.23223846140268284</v>
      </c>
      <c r="F96" s="282">
        <f>IF(F$6=0,0,F$6/OIS_fec!F$6)</f>
        <v>0.23223846140268284</v>
      </c>
      <c r="G96" s="282">
        <f>IF(G$6=0,0,G$6/OIS_fec!G$6)</f>
        <v>0.23459964252909785</v>
      </c>
      <c r="H96" s="282">
        <f>IF(H$6=0,0,H$6/OIS_fec!H$6)</f>
        <v>0.23856609216745425</v>
      </c>
      <c r="I96" s="282">
        <f>IF(I$6=0,0,I$6/OIS_fec!I$6)</f>
        <v>0.2416775679773974</v>
      </c>
      <c r="J96" s="282">
        <f>IF(J$6=0,0,J$6/OIS_fec!J$6)</f>
        <v>0.24334936868970045</v>
      </c>
      <c r="K96" s="282">
        <f>IF(K$6=0,0,K$6/OIS_fec!K$6)</f>
        <v>0.2460106849970933</v>
      </c>
      <c r="L96" s="282">
        <f>IF(L$6=0,0,L$6/OIS_fec!L$6)</f>
        <v>0.24881319648947564</v>
      </c>
      <c r="M96" s="282">
        <f>IF(M$6=0,0,M$6/OIS_fec!M$6)</f>
        <v>0.25262548364408216</v>
      </c>
      <c r="N96" s="282">
        <f>IF(N$6=0,0,N$6/OIS_fec!N$6)</f>
        <v>0.25262548364408216</v>
      </c>
      <c r="O96" s="282">
        <f>IF(O$6=0,0,O$6/OIS_fec!O$6)</f>
        <v>0.25262548364408216</v>
      </c>
      <c r="P96" s="282">
        <f>IF(P$6=0,0,P$6/OIS_fec!P$6)</f>
        <v>0.25262548364408216</v>
      </c>
      <c r="Q96" s="282">
        <f>IF(Q$6=0,0,Q$6/OIS_fec!Q$6)</f>
        <v>0.2526254836440821</v>
      </c>
    </row>
    <row r="97" spans="1:17" x14ac:dyDescent="0.25">
      <c r="A97" s="76" t="s">
        <v>82</v>
      </c>
      <c r="B97" s="281">
        <f>IF(B$7=0,0,B$7/OIS_fec!B$7)</f>
        <v>6.080471736148519E-2</v>
      </c>
      <c r="C97" s="281">
        <f>IF(C$7=0,0,C$7/OIS_fec!C$7)</f>
        <v>6.0804717361485204E-2</v>
      </c>
      <c r="D97" s="281">
        <f>IF(D$7=0,0,D$7/OIS_fec!D$7)</f>
        <v>6.080471736148519E-2</v>
      </c>
      <c r="E97" s="281">
        <f>IF(E$7=0,0,E$7/OIS_fec!E$7)</f>
        <v>6.0804717361485204E-2</v>
      </c>
      <c r="F97" s="281">
        <f>IF(F$7=0,0,F$7/OIS_fec!F$7)</f>
        <v>6.0804717361485204E-2</v>
      </c>
      <c r="G97" s="281">
        <f>IF(G$7=0,0,G$7/OIS_fec!G$7)</f>
        <v>6.1422922245223208E-2</v>
      </c>
      <c r="H97" s="281">
        <f>IF(H$7=0,0,H$7/OIS_fec!H$7)</f>
        <v>6.2461418830724785E-2</v>
      </c>
      <c r="I97" s="281">
        <f>IF(I$7=0,0,I$7/OIS_fec!I$7)</f>
        <v>6.3276066008707277E-2</v>
      </c>
      <c r="J97" s="281">
        <f>IF(J$7=0,0,J$7/OIS_fec!J$7)</f>
        <v>6.3713777183602022E-2</v>
      </c>
      <c r="K97" s="281">
        <f>IF(K$7=0,0,K$7/OIS_fec!K$7)</f>
        <v>6.4410563516508146E-2</v>
      </c>
      <c r="L97" s="281">
        <f>IF(L$7=0,0,L$7/OIS_fec!L$7)</f>
        <v>6.5144317599132501E-2</v>
      </c>
      <c r="M97" s="281">
        <f>IF(M$7=0,0,M$7/OIS_fec!M$7)</f>
        <v>6.6142451334331262E-2</v>
      </c>
      <c r="N97" s="281">
        <f>IF(N$7=0,0,N$7/OIS_fec!N$7)</f>
        <v>6.6142451334331262E-2</v>
      </c>
      <c r="O97" s="281">
        <f>IF(O$7=0,0,O$7/OIS_fec!O$7)</f>
        <v>6.6142451334331248E-2</v>
      </c>
      <c r="P97" s="281">
        <f>IF(P$7=0,0,P$7/OIS_fec!P$7)</f>
        <v>6.6142451334331262E-2</v>
      </c>
      <c r="Q97" s="281">
        <f>IF(Q$7=0,0,Q$7/OIS_fec!Q$7)</f>
        <v>6.6142451334331248E-2</v>
      </c>
    </row>
    <row r="98" spans="1:17" x14ac:dyDescent="0.25">
      <c r="A98" s="76" t="s">
        <v>81</v>
      </c>
      <c r="B98" s="281">
        <f>IF(B$8=0,0,B$8/OIS_fec!B$8)</f>
        <v>0.33343545690983173</v>
      </c>
      <c r="C98" s="281">
        <f>IF(C$8=0,0,C$8/OIS_fec!C$8)</f>
        <v>0.33343545690983173</v>
      </c>
      <c r="D98" s="281">
        <f>IF(D$8=0,0,D$8/OIS_fec!D$8)</f>
        <v>0.33343545690983178</v>
      </c>
      <c r="E98" s="281">
        <f>IF(E$8=0,0,E$8/OIS_fec!E$8)</f>
        <v>0.33343545690983178</v>
      </c>
      <c r="F98" s="281">
        <f>IF(F$8=0,0,F$8/OIS_fec!F$8)</f>
        <v>0.33343545690983173</v>
      </c>
      <c r="G98" s="281">
        <f>IF(G$8=0,0,G$8/OIS_fec!G$8)</f>
        <v>0.33682551341889527</v>
      </c>
      <c r="H98" s="281">
        <f>IF(H$8=0,0,H$8/OIS_fec!H$8)</f>
        <v>0.34252032787592873</v>
      </c>
      <c r="I98" s="281">
        <f>IF(I$8=0,0,I$8/OIS_fec!I$8)</f>
        <v>0.34698761702384201</v>
      </c>
      <c r="J98" s="281">
        <f>IF(J$8=0,0,J$8/OIS_fec!J$8)</f>
        <v>0.34938789831662237</v>
      </c>
      <c r="K98" s="281">
        <f>IF(K$8=0,0,K$8/OIS_fec!K$8)</f>
        <v>0.35320887273049645</v>
      </c>
      <c r="L98" s="281">
        <f>IF(L$8=0,0,L$8/OIS_fec!L$8)</f>
        <v>0.35723256757550004</v>
      </c>
      <c r="M98" s="281">
        <f>IF(M$8=0,0,M$8/OIS_fec!M$8)</f>
        <v>0.36270604385324556</v>
      </c>
      <c r="N98" s="281">
        <f>IF(N$8=0,0,N$8/OIS_fec!N$8)</f>
        <v>0.36270604385324562</v>
      </c>
      <c r="O98" s="281">
        <f>IF(O$8=0,0,O$8/OIS_fec!O$8)</f>
        <v>0.36270604385324556</v>
      </c>
      <c r="P98" s="281">
        <f>IF(P$8=0,0,P$8/OIS_fec!P$8)</f>
        <v>0.36270604385324556</v>
      </c>
      <c r="Q98" s="281">
        <f>IF(Q$8=0,0,Q$8/OIS_fec!Q$8)</f>
        <v>0.36270604385324556</v>
      </c>
    </row>
    <row r="99" spans="1:17" x14ac:dyDescent="0.25">
      <c r="A99" s="76" t="s">
        <v>80</v>
      </c>
      <c r="B99" s="281">
        <f>IF(B$9=0,0,B$9/OIS_fec!B$9)</f>
        <v>0.23340792285171583</v>
      </c>
      <c r="C99" s="281">
        <f>IF(C$9=0,0,C$9/OIS_fec!C$9)</f>
        <v>0.23340792285171583</v>
      </c>
      <c r="D99" s="281">
        <f>IF(D$9=0,0,D$9/OIS_fec!D$9)</f>
        <v>0.23340792285171583</v>
      </c>
      <c r="E99" s="281">
        <f>IF(E$9=0,0,E$9/OIS_fec!E$9)</f>
        <v>0.23340792285171583</v>
      </c>
      <c r="F99" s="281">
        <f>IF(F$9=0,0,F$9/OIS_fec!F$9)</f>
        <v>0.23340792285171585</v>
      </c>
      <c r="G99" s="281">
        <f>IF(G$9=0,0,G$9/OIS_fec!G$9)</f>
        <v>0.23578099395658164</v>
      </c>
      <c r="H99" s="281">
        <f>IF(H$9=0,0,H$9/OIS_fec!H$9)</f>
        <v>0.23976741707354957</v>
      </c>
      <c r="I99" s="281">
        <f>IF(I$9=0,0,I$9/OIS_fec!I$9)</f>
        <v>0.24289456105054538</v>
      </c>
      <c r="J99" s="281">
        <f>IF(J$9=0,0,J$9/OIS_fec!J$9)</f>
        <v>0.2445747802929735</v>
      </c>
      <c r="K99" s="281">
        <f>IF(K$9=0,0,K$9/OIS_fec!K$9)</f>
        <v>0.24724949794141204</v>
      </c>
      <c r="L99" s="281">
        <f>IF(L$9=0,0,L$9/OIS_fec!L$9)</f>
        <v>0.25006612177819687</v>
      </c>
      <c r="M99" s="281">
        <f>IF(M$9=0,0,M$9/OIS_fec!M$9)</f>
        <v>0.25389760610984724</v>
      </c>
      <c r="N99" s="281">
        <f>IF(N$9=0,0,N$9/OIS_fec!N$9)</f>
        <v>0.2538976061098473</v>
      </c>
      <c r="O99" s="281">
        <f>IF(O$9=0,0,O$9/OIS_fec!O$9)</f>
        <v>0.25389760610984724</v>
      </c>
      <c r="P99" s="281">
        <f>IF(P$9=0,0,P$9/OIS_fec!P$9)</f>
        <v>0.25389760610984724</v>
      </c>
      <c r="Q99" s="281">
        <f>IF(Q$9=0,0,Q$9/OIS_fec!Q$9)</f>
        <v>0.25389760610984724</v>
      </c>
    </row>
    <row r="100" spans="1:17" x14ac:dyDescent="0.25">
      <c r="A100" s="129" t="s">
        <v>79</v>
      </c>
      <c r="B100" s="280">
        <f>IF(B$10=0,0,B$10/OIS_fec!B$10)</f>
        <v>0.34817872149400603</v>
      </c>
      <c r="C100" s="280">
        <f>IF(C$10=0,0,C$10/OIS_fec!C$10)</f>
        <v>0.34836151110423441</v>
      </c>
      <c r="D100" s="280">
        <f>IF(D$10=0,0,D$10/OIS_fec!D$10)</f>
        <v>0.348290547488595</v>
      </c>
      <c r="E100" s="280">
        <f>IF(E$10=0,0,E$10/OIS_fec!E$10)</f>
        <v>0.34907947604311274</v>
      </c>
      <c r="F100" s="280">
        <f>IF(F$10=0,0,F$10/OIS_fec!F$10)</f>
        <v>0.34970246918062053</v>
      </c>
      <c r="G100" s="280">
        <f>IF(G$10=0,0,G$10/OIS_fec!G$10)</f>
        <v>0.35275022285221319</v>
      </c>
      <c r="H100" s="280">
        <f>IF(H$10=0,0,H$10/OIS_fec!H$10)</f>
        <v>0.35896270040728717</v>
      </c>
      <c r="I100" s="280">
        <f>IF(I$10=0,0,I$10/OIS_fec!I$10)</f>
        <v>0.36323131596834846</v>
      </c>
      <c r="J100" s="280">
        <f>IF(J$10=0,0,J$10/OIS_fec!J$10)</f>
        <v>0.36557576729615782</v>
      </c>
      <c r="K100" s="280">
        <f>IF(K$10=0,0,K$10/OIS_fec!K$10)</f>
        <v>0.36787378131869275</v>
      </c>
      <c r="L100" s="280">
        <f>IF(L$10=0,0,L$10/OIS_fec!L$10)</f>
        <v>0.37259599748816707</v>
      </c>
      <c r="M100" s="280">
        <f>IF(M$10=0,0,M$10/OIS_fec!M$10)</f>
        <v>0.37918607075309757</v>
      </c>
      <c r="N100" s="280">
        <f>IF(N$10=0,0,N$10/OIS_fec!N$10)</f>
        <v>0.37902949290522159</v>
      </c>
      <c r="O100" s="280">
        <f>IF(O$10=0,0,O$10/OIS_fec!O$10)</f>
        <v>0.38083315246077082</v>
      </c>
      <c r="P100" s="280">
        <f>IF(P$10=0,0,P$10/OIS_fec!P$10)</f>
        <v>0.38186952803877483</v>
      </c>
      <c r="Q100" s="280">
        <f>IF(Q$10=0,0,Q$10/OIS_fec!Q$10)</f>
        <v>0.38179055143593399</v>
      </c>
    </row>
    <row r="101" spans="1:17" x14ac:dyDescent="0.25">
      <c r="A101" s="127" t="s">
        <v>324</v>
      </c>
      <c r="B101" s="305">
        <f>IF(B$15=0,0,B$15/OIS_fec!B$15)</f>
        <v>0.19884752438174549</v>
      </c>
      <c r="C101" s="305">
        <f>IF(C$15=0,0,C$15/OIS_fec!C$15)</f>
        <v>0.20108471807328357</v>
      </c>
      <c r="D101" s="305">
        <f>IF(D$15=0,0,D$15/OIS_fec!D$15)</f>
        <v>0.20185132605010761</v>
      </c>
      <c r="E101" s="305">
        <f>IF(E$15=0,0,E$15/OIS_fec!E$15)</f>
        <v>0.20414821911406783</v>
      </c>
      <c r="F101" s="305">
        <f>IF(F$15=0,0,F$15/OIS_fec!F$15)</f>
        <v>0.20603209660396796</v>
      </c>
      <c r="G101" s="305">
        <f>IF(G$15=0,0,G$15/OIS_fec!G$15)</f>
        <v>0.20851864006517931</v>
      </c>
      <c r="H101" s="305">
        <f>IF(H$15=0,0,H$15/OIS_fec!H$15)</f>
        <v>0.21004809633812133</v>
      </c>
      <c r="I101" s="305">
        <f>IF(I$15=0,0,I$15/OIS_fec!I$15)</f>
        <v>0.21496207488768485</v>
      </c>
      <c r="J101" s="305">
        <f>IF(J$15=0,0,J$15/OIS_fec!J$15)</f>
        <v>0.21746666793657107</v>
      </c>
      <c r="K101" s="305">
        <f>IF(K$15=0,0,K$15/OIS_fec!K$15)</f>
        <v>0.21996115959452772</v>
      </c>
      <c r="L101" s="305">
        <f>IF(L$15=0,0,L$15/OIS_fec!L$15)</f>
        <v>0.22247319538935992</v>
      </c>
      <c r="M101" s="305">
        <f>IF(M$15=0,0,M$15/OIS_fec!M$15)</f>
        <v>0.22178755153305507</v>
      </c>
      <c r="N101" s="305">
        <f>IF(N$15=0,0,N$15/OIS_fec!N$15)</f>
        <v>0.22308499636412438</v>
      </c>
      <c r="O101" s="305">
        <f>IF(O$15=0,0,O$15/OIS_fec!O$15)</f>
        <v>0.22103801306648413</v>
      </c>
      <c r="P101" s="305">
        <f>IF(P$15=0,0,P$15/OIS_fec!P$15)</f>
        <v>0.21562612318004318</v>
      </c>
      <c r="Q101" s="305">
        <f>IF(Q$15=0,0,Q$15/OIS_fec!Q$15)</f>
        <v>0.21808676665554111</v>
      </c>
    </row>
    <row r="102" spans="1:17" x14ac:dyDescent="0.25">
      <c r="A102" s="127" t="s">
        <v>323</v>
      </c>
      <c r="B102" s="305">
        <f>IF(B$26=0,0,B$26/OIS_fec!B$26)</f>
        <v>0.11510077183555431</v>
      </c>
      <c r="C102" s="305">
        <f>IF(C$26=0,0,C$26/OIS_fec!C$26)</f>
        <v>0.11757171210503353</v>
      </c>
      <c r="D102" s="305">
        <f>IF(D$26=0,0,D$26/OIS_fec!D$26)</f>
        <v>0.11929039860688866</v>
      </c>
      <c r="E102" s="305">
        <f>IF(E$26=0,0,E$26/OIS_fec!E$26)</f>
        <v>0.11968229881167114</v>
      </c>
      <c r="F102" s="305">
        <f>IF(F$26=0,0,F$26/OIS_fec!F$26)</f>
        <v>0.12024112784093129</v>
      </c>
      <c r="G102" s="305">
        <f>IF(G$26=0,0,G$26/OIS_fec!G$26)</f>
        <v>0.12192310723466708</v>
      </c>
      <c r="H102" s="305">
        <f>IF(H$26=0,0,H$26/OIS_fec!H$26)</f>
        <v>0.12347926395075526</v>
      </c>
      <c r="I102" s="305">
        <f>IF(I$26=0,0,I$26/OIS_fec!I$26)</f>
        <v>0.12572083811231305</v>
      </c>
      <c r="J102" s="305">
        <f>IF(J$26=0,0,J$26/OIS_fec!J$26)</f>
        <v>0.12705426906009323</v>
      </c>
      <c r="K102" s="305">
        <f>IF(K$26=0,0,K$26/OIS_fec!K$26)</f>
        <v>0.12765347580529224</v>
      </c>
      <c r="L102" s="305">
        <f>IF(L$26=0,0,L$26/OIS_fec!L$26)</f>
        <v>0.13072808599981767</v>
      </c>
      <c r="M102" s="305">
        <f>IF(M$26=0,0,M$26/OIS_fec!M$26)</f>
        <v>0.13322073263422654</v>
      </c>
      <c r="N102" s="305">
        <f>IF(N$26=0,0,N$26/OIS_fec!N$26)</f>
        <v>0.13361693475268832</v>
      </c>
      <c r="O102" s="305">
        <f>IF(O$26=0,0,O$26/OIS_fec!O$26)</f>
        <v>0.13486282604612146</v>
      </c>
      <c r="P102" s="305">
        <f>IF(P$26=0,0,P$26/OIS_fec!P$26)</f>
        <v>0.13520817763040435</v>
      </c>
      <c r="Q102" s="305">
        <f>IF(Q$26=0,0,Q$26/OIS_fec!Q$26)</f>
        <v>0.13502658164776213</v>
      </c>
    </row>
    <row r="103" spans="1:17" x14ac:dyDescent="0.25">
      <c r="A103" s="127" t="s">
        <v>322</v>
      </c>
      <c r="B103" s="305">
        <f>IF(B$34=0,0,B$34/OIS_fec!B$34)</f>
        <v>0.124248595265323</v>
      </c>
      <c r="C103" s="305">
        <f>IF(C$34=0,0,C$34/OIS_fec!C$34)</f>
        <v>0.12437499632061037</v>
      </c>
      <c r="D103" s="305">
        <f>IF(D$34=0,0,D$34/OIS_fec!D$34)</f>
        <v>0.12505478863162334</v>
      </c>
      <c r="E103" s="305">
        <f>IF(E$34=0,0,E$34/OIS_fec!E$34)</f>
        <v>0.12611089240219114</v>
      </c>
      <c r="F103" s="305">
        <f>IF(F$34=0,0,F$34/OIS_fec!F$34)</f>
        <v>0.12668819549311525</v>
      </c>
      <c r="G103" s="305">
        <f>IF(G$34=0,0,G$34/OIS_fec!G$34)</f>
        <v>0.12851874099255181</v>
      </c>
      <c r="H103" s="305">
        <f>IF(H$34=0,0,H$34/OIS_fec!H$34)</f>
        <v>0.13035805917598259</v>
      </c>
      <c r="I103" s="305">
        <f>IF(I$34=0,0,I$34/OIS_fec!I$34)</f>
        <v>0.13260279472157857</v>
      </c>
      <c r="J103" s="305">
        <f>IF(J$34=0,0,J$34/OIS_fec!J$34)</f>
        <v>0.13415902798343105</v>
      </c>
      <c r="K103" s="305">
        <f>IF(K$34=0,0,K$34/OIS_fec!K$34)</f>
        <v>0.13574381343365058</v>
      </c>
      <c r="L103" s="305">
        <f>IF(L$34=0,0,L$34/OIS_fec!L$34)</f>
        <v>0.13769135244649505</v>
      </c>
      <c r="M103" s="305">
        <f>IF(M$34=0,0,M$34/OIS_fec!M$34)</f>
        <v>0.138980844916858</v>
      </c>
      <c r="N103" s="305">
        <f>IF(N$34=0,0,N$34/OIS_fec!N$34)</f>
        <v>0.13877396120184979</v>
      </c>
      <c r="O103" s="305">
        <f>IF(O$34=0,0,O$34/OIS_fec!O$34)</f>
        <v>0.13925891670413112</v>
      </c>
      <c r="P103" s="305">
        <f>IF(P$34=0,0,P$34/OIS_fec!P$34)</f>
        <v>0.13811514058463317</v>
      </c>
      <c r="Q103" s="305">
        <f>IF(Q$34=0,0,Q$34/OIS_fec!Q$34)</f>
        <v>0.13863262851456029</v>
      </c>
    </row>
    <row r="104" spans="1:17" x14ac:dyDescent="0.25">
      <c r="A104" s="127" t="s">
        <v>321</v>
      </c>
      <c r="B104" s="305">
        <f>IF(B$53=0,0,B$53/OIS_fec!B$53)</f>
        <v>0.34626070879370596</v>
      </c>
      <c r="C104" s="305">
        <f>IF(C$53=0,0,C$53/OIS_fec!C$53)</f>
        <v>0.34639751704949512</v>
      </c>
      <c r="D104" s="305">
        <f>IF(D$53=0,0,D$53/OIS_fec!D$53)</f>
        <v>0.34635489613680909</v>
      </c>
      <c r="E104" s="305">
        <f>IF(E$53=0,0,E$53/OIS_fec!E$53)</f>
        <v>0.34667875592205805</v>
      </c>
      <c r="F104" s="305">
        <f>IF(F$53=0,0,F$53/OIS_fec!F$53)</f>
        <v>0.3469169356389199</v>
      </c>
      <c r="G104" s="305">
        <f>IF(G$53=0,0,G$53/OIS_fec!G$53)</f>
        <v>0.35051827988295708</v>
      </c>
      <c r="H104" s="305">
        <f>IF(H$53=0,0,H$53/OIS_fec!H$53)</f>
        <v>0.35632853353774452</v>
      </c>
      <c r="I104" s="305">
        <f>IF(I$53=0,0,I$53/OIS_fec!I$53)</f>
        <v>0.36114462247448764</v>
      </c>
      <c r="J104" s="305">
        <f>IF(J$53=0,0,J$53/OIS_fec!J$53)</f>
        <v>0.36361628892009007</v>
      </c>
      <c r="K104" s="305">
        <f>IF(K$53=0,0,K$53/OIS_fec!K$53)</f>
        <v>0.36768035346393979</v>
      </c>
      <c r="L104" s="305">
        <f>IF(L$53=0,0,L$53/OIS_fec!L$53)</f>
        <v>0.3718551147468358</v>
      </c>
      <c r="M104" s="305">
        <f>IF(M$53=0,0,M$53/OIS_fec!M$53)</f>
        <v>0.37705688484933242</v>
      </c>
      <c r="N104" s="305">
        <f>IF(N$53=0,0,N$53/OIS_fec!N$53)</f>
        <v>0.3770490129082899</v>
      </c>
      <c r="O104" s="305">
        <f>IF(O$53=0,0,O$53/OIS_fec!O$53)</f>
        <v>0.37693036241449035</v>
      </c>
      <c r="P104" s="305">
        <f>IF(P$53=0,0,P$53/OIS_fec!P$53)</f>
        <v>0.37664464583295876</v>
      </c>
      <c r="Q104" s="305">
        <f>IF(Q$53=0,0,Q$53/OIS_fec!Q$53)</f>
        <v>0.37672422478033984</v>
      </c>
    </row>
    <row r="105" spans="1:17" x14ac:dyDescent="0.25">
      <c r="A105" s="127" t="s">
        <v>320</v>
      </c>
      <c r="B105" s="305">
        <f>IF(B$67=0,0,B$67/OIS_fec!B$67)</f>
        <v>0.16988123546692874</v>
      </c>
      <c r="C105" s="305">
        <f>IF(C$67=0,0,C$67/OIS_fec!C$67)</f>
        <v>0.16988123546692871</v>
      </c>
      <c r="D105" s="305">
        <f>IF(D$67=0,0,D$67/OIS_fec!D$67)</f>
        <v>0.16988123546692876</v>
      </c>
      <c r="E105" s="305">
        <f>IF(E$67=0,0,E$67/OIS_fec!E$67)</f>
        <v>0.16988123546692871</v>
      </c>
      <c r="F105" s="305">
        <f>IF(F$67=0,0,F$67/OIS_fec!F$67)</f>
        <v>0.16988123546692871</v>
      </c>
      <c r="G105" s="305">
        <f>IF(G$67=0,0,G$67/OIS_fec!G$67)</f>
        <v>0.17160842727010325</v>
      </c>
      <c r="H105" s="305">
        <f>IF(H$67=0,0,H$67/OIS_fec!H$67)</f>
        <v>0.17450986470174801</v>
      </c>
      <c r="I105" s="305">
        <f>IF(I$67=0,0,I$67/OIS_fec!I$67)</f>
        <v>0.17678589319214558</v>
      </c>
      <c r="J105" s="305">
        <f>IF(J$67=0,0,J$67/OIS_fec!J$67)</f>
        <v>0.17800880678167413</v>
      </c>
      <c r="K105" s="305">
        <f>IF(K$67=0,0,K$67/OIS_fec!K$67)</f>
        <v>0.17995554592013352</v>
      </c>
      <c r="L105" s="305">
        <f>IF(L$67=0,0,L$67/OIS_fec!L$67)</f>
        <v>0.1820055686074207</v>
      </c>
      <c r="M105" s="305">
        <f>IF(M$67=0,0,M$67/OIS_fec!M$67)</f>
        <v>0.18479423697814468</v>
      </c>
      <c r="N105" s="305">
        <f>IF(N$67=0,0,N$67/OIS_fec!N$67)</f>
        <v>0.18479423697814462</v>
      </c>
      <c r="O105" s="305">
        <f>IF(O$67=0,0,O$67/OIS_fec!O$67)</f>
        <v>0.18479423697814465</v>
      </c>
      <c r="P105" s="305">
        <f>IF(P$67=0,0,P$67/OIS_fec!P$67)</f>
        <v>0.18479423697814465</v>
      </c>
      <c r="Q105" s="305">
        <f>IF(Q$67=0,0,Q$67/OIS_fec!Q$67)</f>
        <v>0.18479423697814468</v>
      </c>
    </row>
    <row r="106" spans="1:17" x14ac:dyDescent="0.25">
      <c r="A106" s="72" t="s">
        <v>319</v>
      </c>
      <c r="B106" s="304">
        <f>IF(B$68=0,0,B$68/OIS_fec!B$68)</f>
        <v>0.24616159640741289</v>
      </c>
      <c r="C106" s="304">
        <f>IF(C$68=0,0,C$68/OIS_fec!C$68)</f>
        <v>0.24616159640741284</v>
      </c>
      <c r="D106" s="304">
        <f>IF(D$68=0,0,D$68/OIS_fec!D$68)</f>
        <v>0.24616159640741286</v>
      </c>
      <c r="E106" s="304">
        <f>IF(E$68=0,0,E$68/OIS_fec!E$68)</f>
        <v>0.24616159640741286</v>
      </c>
      <c r="F106" s="304">
        <f>IF(F$68=0,0,F$68/OIS_fec!F$68)</f>
        <v>0.24616159640741286</v>
      </c>
      <c r="G106" s="304">
        <f>IF(G$68=0,0,G$68/OIS_fec!G$68)</f>
        <v>0.24866433480817052</v>
      </c>
      <c r="H106" s="304">
        <f>IF(H$68=0,0,H$68/OIS_fec!H$68)</f>
        <v>0.25286858060428113</v>
      </c>
      <c r="I106" s="304">
        <f>IF(I$68=0,0,I$68/OIS_fec!I$68)</f>
        <v>0.25616659527391245</v>
      </c>
      <c r="J106" s="304">
        <f>IF(J$68=0,0,J$68/OIS_fec!J$68)</f>
        <v>0.25793862360087416</v>
      </c>
      <c r="K106" s="304">
        <f>IF(K$68=0,0,K$68/OIS_fec!K$68)</f>
        <v>0.26075949085436934</v>
      </c>
      <c r="L106" s="304">
        <f>IF(L$68=0,0,L$68/OIS_fec!L$68)</f>
        <v>0.26373001821124309</v>
      </c>
      <c r="M106" s="304">
        <f>IF(M$68=0,0,M$68/OIS_fec!M$68)</f>
        <v>0.26777085919112809</v>
      </c>
      <c r="N106" s="304">
        <f>IF(N$68=0,0,N$68/OIS_fec!N$68)</f>
        <v>0.26777085919112809</v>
      </c>
      <c r="O106" s="304">
        <f>IF(O$68=0,0,O$68/OIS_fec!O$68)</f>
        <v>0.26777085919112809</v>
      </c>
      <c r="P106" s="304">
        <f>IF(P$68=0,0,P$68/OIS_fec!P$68)</f>
        <v>0.26777085919112814</v>
      </c>
      <c r="Q106" s="304">
        <f>IF(Q$68=0,0,Q$68/OIS_fec!Q$68)</f>
        <v>0.26777085919112814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useful energy demand"</f>
        <v>PL: Industry Summary / useful energy demand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91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8085.5046816574968</v>
      </c>
      <c r="C5" s="96">
        <f t="shared" ref="C5:Q5" si="1">SUM(C6:C10,C15,C26)</f>
        <v>7417.939309045455</v>
      </c>
      <c r="D5" s="96">
        <f t="shared" si="1"/>
        <v>7078.3918071439912</v>
      </c>
      <c r="E5" s="96">
        <f t="shared" si="1"/>
        <v>7470.6140871967073</v>
      </c>
      <c r="F5" s="96">
        <f t="shared" si="1"/>
        <v>7377.6409248648279</v>
      </c>
      <c r="G5" s="96">
        <f t="shared" si="1"/>
        <v>6806.244527580634</v>
      </c>
      <c r="H5" s="96">
        <f t="shared" si="1"/>
        <v>6972.1179701876918</v>
      </c>
      <c r="I5" s="96">
        <f t="shared" si="1"/>
        <v>7466.4164480279287</v>
      </c>
      <c r="J5" s="96">
        <f t="shared" si="1"/>
        <v>6772.3439905468167</v>
      </c>
      <c r="K5" s="96">
        <f t="shared" si="1"/>
        <v>6051.6998077115513</v>
      </c>
      <c r="L5" s="96">
        <f t="shared" si="1"/>
        <v>6476.595771857892</v>
      </c>
      <c r="M5" s="96">
        <f t="shared" si="1"/>
        <v>6831.0135237474824</v>
      </c>
      <c r="N5" s="96">
        <f t="shared" si="1"/>
        <v>6827.0045998503465</v>
      </c>
      <c r="O5" s="96">
        <f t="shared" si="1"/>
        <v>7076.4955789349842</v>
      </c>
      <c r="P5" s="96">
        <f t="shared" si="1"/>
        <v>7195.5392125597828</v>
      </c>
      <c r="Q5" s="96">
        <f t="shared" si="1"/>
        <v>7296.3929425840925</v>
      </c>
    </row>
    <row r="6" spans="1:17" x14ac:dyDescent="0.25">
      <c r="A6" s="76" t="s">
        <v>83</v>
      </c>
      <c r="B6" s="95">
        <v>64.975357571794376</v>
      </c>
      <c r="C6" s="95">
        <v>60.870389714554001</v>
      </c>
      <c r="D6" s="95">
        <v>59.06347230942076</v>
      </c>
      <c r="E6" s="95">
        <v>60.898659927346017</v>
      </c>
      <c r="F6" s="95">
        <v>58.688641776966293</v>
      </c>
      <c r="G6" s="95">
        <v>57.636867950935383</v>
      </c>
      <c r="H6" s="95">
        <v>57.493320622928437</v>
      </c>
      <c r="I6" s="95">
        <v>59.598581776779923</v>
      </c>
      <c r="J6" s="95">
        <v>56.801824614860806</v>
      </c>
      <c r="K6" s="95">
        <v>52.440332181294423</v>
      </c>
      <c r="L6" s="95">
        <v>55.813570947889332</v>
      </c>
      <c r="M6" s="95">
        <v>57.257657711699878</v>
      </c>
      <c r="N6" s="95">
        <v>57.78390828527651</v>
      </c>
      <c r="O6" s="95">
        <v>61.203655605880222</v>
      </c>
      <c r="P6" s="95">
        <v>61.356911009290172</v>
      </c>
      <c r="Q6" s="95">
        <v>62.505361432587627</v>
      </c>
    </row>
    <row r="7" spans="1:17" x14ac:dyDescent="0.25">
      <c r="A7" s="76" t="s">
        <v>82</v>
      </c>
      <c r="B7" s="95">
        <v>20.957678332952032</v>
      </c>
      <c r="C7" s="95">
        <v>19.744763693425359</v>
      </c>
      <c r="D7" s="95">
        <v>19.176312233818997</v>
      </c>
      <c r="E7" s="95">
        <v>19.752767500230796</v>
      </c>
      <c r="F7" s="95">
        <v>18.256966036082229</v>
      </c>
      <c r="G7" s="95">
        <v>17.881744471701992</v>
      </c>
      <c r="H7" s="95">
        <v>18.056034709952606</v>
      </c>
      <c r="I7" s="95">
        <v>18.487984114199481</v>
      </c>
      <c r="J7" s="95">
        <v>17.733330842900578</v>
      </c>
      <c r="K7" s="95">
        <v>17.004163300105606</v>
      </c>
      <c r="L7" s="95">
        <v>17.92059606405055</v>
      </c>
      <c r="M7" s="95">
        <v>18.228483849197634</v>
      </c>
      <c r="N7" s="95">
        <v>18.37776301382236</v>
      </c>
      <c r="O7" s="95">
        <v>19.47880163188514</v>
      </c>
      <c r="P7" s="95">
        <v>19.297304749344082</v>
      </c>
      <c r="Q7" s="95">
        <v>19.45225151968604</v>
      </c>
    </row>
    <row r="8" spans="1:17" x14ac:dyDescent="0.25">
      <c r="A8" s="76" t="s">
        <v>81</v>
      </c>
      <c r="B8" s="95">
        <v>209.80318192816486</v>
      </c>
      <c r="C8" s="95">
        <v>192.08838032555343</v>
      </c>
      <c r="D8" s="95">
        <v>183.55732659716932</v>
      </c>
      <c r="E8" s="95">
        <v>192.72629412025299</v>
      </c>
      <c r="F8" s="95">
        <v>195.93891787966584</v>
      </c>
      <c r="G8" s="95">
        <v>182.09471595585529</v>
      </c>
      <c r="H8" s="95">
        <v>185.41948694037828</v>
      </c>
      <c r="I8" s="95">
        <v>196.48318319346555</v>
      </c>
      <c r="J8" s="95">
        <v>181.66207898512181</v>
      </c>
      <c r="K8" s="95">
        <v>159.01235396695986</v>
      </c>
      <c r="L8" s="95">
        <v>173.28897000169263</v>
      </c>
      <c r="M8" s="95">
        <v>180.73295963409399</v>
      </c>
      <c r="N8" s="95">
        <v>183.79412659919839</v>
      </c>
      <c r="O8" s="95">
        <v>193.06393630555471</v>
      </c>
      <c r="P8" s="95">
        <v>195.16852080935658</v>
      </c>
      <c r="Q8" s="95">
        <v>201.34750510027177</v>
      </c>
    </row>
    <row r="9" spans="1:17" x14ac:dyDescent="0.25">
      <c r="A9" s="76" t="s">
        <v>80</v>
      </c>
      <c r="B9" s="95">
        <v>124.39697492856894</v>
      </c>
      <c r="C9" s="95">
        <v>116.36994027512365</v>
      </c>
      <c r="D9" s="95">
        <v>116.21473302278781</v>
      </c>
      <c r="E9" s="95">
        <v>119.006390502659</v>
      </c>
      <c r="F9" s="95">
        <v>113.78073740424084</v>
      </c>
      <c r="G9" s="95">
        <v>112.16031472764472</v>
      </c>
      <c r="H9" s="95">
        <v>112.12671944869899</v>
      </c>
      <c r="I9" s="95">
        <v>112.72904304722522</v>
      </c>
      <c r="J9" s="95">
        <v>111.66941745386056</v>
      </c>
      <c r="K9" s="95">
        <v>110.90010064780888</v>
      </c>
      <c r="L9" s="95">
        <v>119.1532094725722</v>
      </c>
      <c r="M9" s="95">
        <v>118.14872723728195</v>
      </c>
      <c r="N9" s="95">
        <v>117.55542500163672</v>
      </c>
      <c r="O9" s="95">
        <v>127.33561278487294</v>
      </c>
      <c r="P9" s="95">
        <v>124.54195020858847</v>
      </c>
      <c r="Q9" s="95">
        <v>130.48435977508495</v>
      </c>
    </row>
    <row r="10" spans="1:17" x14ac:dyDescent="0.25">
      <c r="A10" s="94" t="s">
        <v>79</v>
      </c>
      <c r="B10" s="93">
        <f t="shared" ref="B10" si="2">SUM(B11:B14)</f>
        <v>164.92059327438045</v>
      </c>
      <c r="C10" s="93">
        <f t="shared" ref="C10:Q10" si="3">SUM(C11:C14)</f>
        <v>155.26754093938865</v>
      </c>
      <c r="D10" s="93">
        <f t="shared" si="3"/>
        <v>151.86157085512536</v>
      </c>
      <c r="E10" s="93">
        <f t="shared" si="3"/>
        <v>154.91470764636523</v>
      </c>
      <c r="F10" s="93">
        <f t="shared" si="3"/>
        <v>144.31059108553617</v>
      </c>
      <c r="G10" s="93">
        <f t="shared" si="3"/>
        <v>141.60118559440957</v>
      </c>
      <c r="H10" s="93">
        <f t="shared" si="3"/>
        <v>140.77684744931204</v>
      </c>
      <c r="I10" s="93">
        <f t="shared" si="3"/>
        <v>143.81067983974529</v>
      </c>
      <c r="J10" s="93">
        <f t="shared" si="3"/>
        <v>137.43105278684831</v>
      </c>
      <c r="K10" s="93">
        <f t="shared" si="3"/>
        <v>132.09342189209559</v>
      </c>
      <c r="L10" s="93">
        <f t="shared" si="3"/>
        <v>138.47899099481185</v>
      </c>
      <c r="M10" s="93">
        <f t="shared" si="3"/>
        <v>140.03742054408522</v>
      </c>
      <c r="N10" s="93">
        <f t="shared" si="3"/>
        <v>141.32342379498203</v>
      </c>
      <c r="O10" s="93">
        <f t="shared" si="3"/>
        <v>150.2917757815554</v>
      </c>
      <c r="P10" s="93">
        <f t="shared" si="3"/>
        <v>148.8465072455559</v>
      </c>
      <c r="Q10" s="93">
        <f t="shared" si="3"/>
        <v>150.38049001910056</v>
      </c>
    </row>
    <row r="11" spans="1:17" x14ac:dyDescent="0.25">
      <c r="A11" s="92" t="s">
        <v>68</v>
      </c>
      <c r="B11" s="91">
        <v>25.428355940425632</v>
      </c>
      <c r="C11" s="91">
        <v>23.904122530161896</v>
      </c>
      <c r="D11" s="91">
        <v>23.297882505533117</v>
      </c>
      <c r="E11" s="91">
        <v>23.723481303119371</v>
      </c>
      <c r="F11" s="91">
        <v>21.949109190603977</v>
      </c>
      <c r="G11" s="91">
        <v>21.348001003869726</v>
      </c>
      <c r="H11" s="91">
        <v>21.292993224242171</v>
      </c>
      <c r="I11" s="91">
        <v>21.741448499595023</v>
      </c>
      <c r="J11" s="91">
        <v>20.701429569793198</v>
      </c>
      <c r="K11" s="91">
        <v>19.818786160588498</v>
      </c>
      <c r="L11" s="91">
        <v>20.720942818987169</v>
      </c>
      <c r="M11" s="91">
        <v>20.998322185353299</v>
      </c>
      <c r="N11" s="91">
        <v>21.10915662365159</v>
      </c>
      <c r="O11" s="91">
        <v>22.187655875491508</v>
      </c>
      <c r="P11" s="91">
        <v>21.907989668368153</v>
      </c>
      <c r="Q11" s="91">
        <v>22.171750053807504</v>
      </c>
    </row>
    <row r="12" spans="1:17" x14ac:dyDescent="0.25">
      <c r="A12" s="92" t="s">
        <v>66</v>
      </c>
      <c r="B12" s="91">
        <v>43.950459087847392</v>
      </c>
      <c r="C12" s="91">
        <v>41.640852486376346</v>
      </c>
      <c r="D12" s="91">
        <v>40.700660900636684</v>
      </c>
      <c r="E12" s="91">
        <v>41.742996889852435</v>
      </c>
      <c r="F12" s="91">
        <v>39.097531246826705</v>
      </c>
      <c r="G12" s="91">
        <v>38.075426438140987</v>
      </c>
      <c r="H12" s="91">
        <v>38.363318994072365</v>
      </c>
      <c r="I12" s="91">
        <v>39.787220400323214</v>
      </c>
      <c r="J12" s="91">
        <v>38.487721625793448</v>
      </c>
      <c r="K12" s="91">
        <v>37.166477859735885</v>
      </c>
      <c r="L12" s="91">
        <v>38.84451899037694</v>
      </c>
      <c r="M12" s="91">
        <v>39.120806504549449</v>
      </c>
      <c r="N12" s="91">
        <v>39.64658571767113</v>
      </c>
      <c r="O12" s="91">
        <v>41.870154825189672</v>
      </c>
      <c r="P12" s="91">
        <v>41.737728395353926</v>
      </c>
      <c r="Q12" s="91">
        <v>42.196189013211686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95.541778246107441</v>
      </c>
      <c r="C14" s="89">
        <v>89.722565922850407</v>
      </c>
      <c r="D14" s="89">
        <v>87.863027448955549</v>
      </c>
      <c r="E14" s="89">
        <v>89.448229453393409</v>
      </c>
      <c r="F14" s="89">
        <v>83.263950648105492</v>
      </c>
      <c r="G14" s="89">
        <v>82.177758152398866</v>
      </c>
      <c r="H14" s="89">
        <v>81.120535230997504</v>
      </c>
      <c r="I14" s="89">
        <v>82.282010939827046</v>
      </c>
      <c r="J14" s="89">
        <v>78.241901591261666</v>
      </c>
      <c r="K14" s="89">
        <v>75.108157871771212</v>
      </c>
      <c r="L14" s="89">
        <v>78.913529185447743</v>
      </c>
      <c r="M14" s="89">
        <v>79.918291854182471</v>
      </c>
      <c r="N14" s="89">
        <v>80.567681453659304</v>
      </c>
      <c r="O14" s="89">
        <v>86.233965080874214</v>
      </c>
      <c r="P14" s="89">
        <v>85.200789181833827</v>
      </c>
      <c r="Q14" s="89">
        <v>86.012550952081369</v>
      </c>
    </row>
    <row r="15" spans="1:17" x14ac:dyDescent="0.25">
      <c r="A15" s="86" t="s">
        <v>87</v>
      </c>
      <c r="B15" s="85">
        <f t="shared" ref="B15" si="4">SUM(B16:B25)</f>
        <v>2830.7558237422304</v>
      </c>
      <c r="C15" s="85">
        <f t="shared" ref="C15:Q15" si="5">SUM(C16:C25)</f>
        <v>2665.8122634830643</v>
      </c>
      <c r="D15" s="85">
        <f t="shared" si="5"/>
        <v>2602.197028176317</v>
      </c>
      <c r="E15" s="85">
        <f t="shared" si="5"/>
        <v>2758.0041223052576</v>
      </c>
      <c r="F15" s="85">
        <f t="shared" si="5"/>
        <v>2504.0419188287342</v>
      </c>
      <c r="G15" s="85">
        <f t="shared" si="5"/>
        <v>2405.8002866258871</v>
      </c>
      <c r="H15" s="85">
        <f t="shared" si="5"/>
        <v>2404.0617494605276</v>
      </c>
      <c r="I15" s="85">
        <f t="shared" si="5"/>
        <v>2422.4842376116399</v>
      </c>
      <c r="J15" s="85">
        <f t="shared" si="5"/>
        <v>2275.0175178186569</v>
      </c>
      <c r="K15" s="85">
        <f t="shared" si="5"/>
        <v>2166.519652538424</v>
      </c>
      <c r="L15" s="85">
        <f t="shared" si="5"/>
        <v>2273.7819385369412</v>
      </c>
      <c r="M15" s="85">
        <f t="shared" si="5"/>
        <v>2344.1790393448437</v>
      </c>
      <c r="N15" s="85">
        <f t="shared" si="5"/>
        <v>2453.2838351493474</v>
      </c>
      <c r="O15" s="85">
        <f t="shared" si="5"/>
        <v>2596.6276774440958</v>
      </c>
      <c r="P15" s="85">
        <f t="shared" si="5"/>
        <v>2586.014341514182</v>
      </c>
      <c r="Q15" s="85">
        <f t="shared" si="5"/>
        <v>2553.3896420757342</v>
      </c>
    </row>
    <row r="16" spans="1:17" x14ac:dyDescent="0.25">
      <c r="A16" s="88" t="s">
        <v>33</v>
      </c>
      <c r="B16" s="87">
        <v>1154.1683683872557</v>
      </c>
      <c r="C16" s="87">
        <v>1110.5718015602229</v>
      </c>
      <c r="D16" s="87">
        <v>1035.4538742224715</v>
      </c>
      <c r="E16" s="87">
        <v>828.70485737961167</v>
      </c>
      <c r="F16" s="87">
        <v>905.78562767920948</v>
      </c>
      <c r="G16" s="87">
        <v>883.52461672785887</v>
      </c>
      <c r="H16" s="87">
        <v>815.93354751181107</v>
      </c>
      <c r="I16" s="87">
        <v>814.42588892645642</v>
      </c>
      <c r="J16" s="87">
        <v>931.47170340542368</v>
      </c>
      <c r="K16" s="87">
        <v>844.97225656290414</v>
      </c>
      <c r="L16" s="87">
        <v>948.03004462779688</v>
      </c>
      <c r="M16" s="87">
        <v>1056.8998757182173</v>
      </c>
      <c r="N16" s="87">
        <v>1043.6900500122779</v>
      </c>
      <c r="O16" s="87">
        <v>1043.5099252157281</v>
      </c>
      <c r="P16" s="87">
        <v>1029.3822271649515</v>
      </c>
      <c r="Q16" s="87">
        <v>981.19855780046566</v>
      </c>
    </row>
    <row r="17" spans="1:17" x14ac:dyDescent="0.25">
      <c r="A17" s="88" t="s">
        <v>31</v>
      </c>
      <c r="B17" s="87">
        <v>293.9975729905654</v>
      </c>
      <c r="C17" s="87">
        <v>259.01809549302521</v>
      </c>
      <c r="D17" s="87">
        <v>264.37084023233757</v>
      </c>
      <c r="E17" s="87">
        <v>280.68327036082513</v>
      </c>
      <c r="F17" s="87">
        <v>289.84867759415562</v>
      </c>
      <c r="G17" s="87">
        <v>239.01131349910551</v>
      </c>
      <c r="H17" s="87">
        <v>279.16778987775314</v>
      </c>
      <c r="I17" s="87">
        <v>296.64290505587718</v>
      </c>
      <c r="J17" s="87">
        <v>261.3230909609785</v>
      </c>
      <c r="K17" s="87">
        <v>284.98490010696236</v>
      </c>
      <c r="L17" s="87">
        <v>243.62657687020709</v>
      </c>
      <c r="M17" s="87">
        <v>177.65728609499246</v>
      </c>
      <c r="N17" s="87">
        <v>140.4063626231821</v>
      </c>
      <c r="O17" s="87">
        <v>173.35690658141817</v>
      </c>
      <c r="P17" s="87">
        <v>149.00097755758239</v>
      </c>
      <c r="Q17" s="87">
        <v>110.8649572780931</v>
      </c>
    </row>
    <row r="18" spans="1:17" x14ac:dyDescent="0.25">
      <c r="A18" s="88" t="s">
        <v>30</v>
      </c>
      <c r="B18" s="87">
        <v>2.3129372909110293</v>
      </c>
      <c r="C18" s="87">
        <v>1.5657160396605774</v>
      </c>
      <c r="D18" s="87">
        <v>0.8658526829110188</v>
      </c>
      <c r="E18" s="87">
        <v>0.84901032376087471</v>
      </c>
      <c r="F18" s="87">
        <v>1.7710321989496514</v>
      </c>
      <c r="G18" s="87">
        <v>0.63745258616712552</v>
      </c>
      <c r="H18" s="87">
        <v>1.2818247543735737</v>
      </c>
      <c r="I18" s="87">
        <v>2.5626873354546129</v>
      </c>
      <c r="J18" s="87">
        <v>0.80760052007930294</v>
      </c>
      <c r="K18" s="87">
        <v>1.4202743808953771</v>
      </c>
      <c r="L18" s="87">
        <v>1.4535516861056612</v>
      </c>
      <c r="M18" s="87">
        <v>1.4626290028565423</v>
      </c>
      <c r="N18" s="87">
        <v>1.5737628868793792</v>
      </c>
      <c r="O18" s="87">
        <v>1.4898300519836829</v>
      </c>
      <c r="P18" s="87">
        <v>1.5039867305824979</v>
      </c>
      <c r="Q18" s="87">
        <v>1.4727447427971747</v>
      </c>
    </row>
    <row r="19" spans="1:17" x14ac:dyDescent="0.25">
      <c r="A19" s="88" t="s">
        <v>68</v>
      </c>
      <c r="B19" s="87">
        <v>31.810246854761804</v>
      </c>
      <c r="C19" s="87">
        <v>31.516754885399941</v>
      </c>
      <c r="D19" s="87">
        <v>30.790221587955568</v>
      </c>
      <c r="E19" s="87">
        <v>35.115915365277878</v>
      </c>
      <c r="F19" s="87">
        <v>34.894450516826218</v>
      </c>
      <c r="G19" s="87">
        <v>29.985591399761887</v>
      </c>
      <c r="H19" s="87">
        <v>27.912922551616472</v>
      </c>
      <c r="I19" s="87">
        <v>26.926302916933828</v>
      </c>
      <c r="J19" s="87">
        <v>30.509099545576266</v>
      </c>
      <c r="K19" s="87">
        <v>24.330117894537334</v>
      </c>
      <c r="L19" s="87">
        <v>20.898006058390937</v>
      </c>
      <c r="M19" s="87">
        <v>25.987612925856155</v>
      </c>
      <c r="N19" s="87">
        <v>49.031912661831484</v>
      </c>
      <c r="O19" s="87">
        <v>47.787993669401793</v>
      </c>
      <c r="P19" s="87">
        <v>33.215541738749124</v>
      </c>
      <c r="Q19" s="87">
        <v>27.403020096503461</v>
      </c>
    </row>
    <row r="20" spans="1:17" x14ac:dyDescent="0.25">
      <c r="A20" s="88" t="s">
        <v>29</v>
      </c>
      <c r="B20" s="87">
        <v>163.08902769658664</v>
      </c>
      <c r="C20" s="87">
        <v>121.9502984844668</v>
      </c>
      <c r="D20" s="87">
        <v>123.0670557937832</v>
      </c>
      <c r="E20" s="87">
        <v>111.11944823124081</v>
      </c>
      <c r="F20" s="87">
        <v>139.48380646643304</v>
      </c>
      <c r="G20" s="87">
        <v>108.33127019677879</v>
      </c>
      <c r="H20" s="87">
        <v>104.00017648761657</v>
      </c>
      <c r="I20" s="87">
        <v>91.14874616963796</v>
      </c>
      <c r="J20" s="87">
        <v>51.595089544972964</v>
      </c>
      <c r="K20" s="87">
        <v>49.226156304843393</v>
      </c>
      <c r="L20" s="87">
        <v>45.424585292066872</v>
      </c>
      <c r="M20" s="87">
        <v>50.752330612292546</v>
      </c>
      <c r="N20" s="87">
        <v>42.366542024438431</v>
      </c>
      <c r="O20" s="87">
        <v>36.415252916008228</v>
      </c>
      <c r="P20" s="87">
        <v>31.954914129819969</v>
      </c>
      <c r="Q20" s="87">
        <v>33.488608848576476</v>
      </c>
    </row>
    <row r="21" spans="1:17" x14ac:dyDescent="0.25">
      <c r="A21" s="88" t="s">
        <v>28</v>
      </c>
      <c r="B21" s="87">
        <v>13.510364286476394</v>
      </c>
      <c r="C21" s="87">
        <v>9.6819135257534956</v>
      </c>
      <c r="D21" s="87">
        <v>6.8212324399135662</v>
      </c>
      <c r="E21" s="87">
        <v>7.4809570621154107</v>
      </c>
      <c r="F21" s="87">
        <v>3.1671695916372293</v>
      </c>
      <c r="G21" s="87">
        <v>4.223883546804001</v>
      </c>
      <c r="H21" s="87">
        <v>5.5321625793853917</v>
      </c>
      <c r="I21" s="87">
        <v>3.1244671755779678</v>
      </c>
      <c r="J21" s="87">
        <v>1.8400099685576854</v>
      </c>
      <c r="K21" s="87">
        <v>3.5169998530629094</v>
      </c>
      <c r="L21" s="87">
        <v>3.9338020485215903</v>
      </c>
      <c r="M21" s="87">
        <v>3.17283223640547</v>
      </c>
      <c r="N21" s="87">
        <v>8.3458184245989635</v>
      </c>
      <c r="O21" s="87">
        <v>5.9122374429673528</v>
      </c>
      <c r="P21" s="87">
        <v>13.587539265057002</v>
      </c>
      <c r="Q21" s="87">
        <v>12.22563718541552</v>
      </c>
    </row>
    <row r="22" spans="1:17" x14ac:dyDescent="0.25">
      <c r="A22" s="88" t="s">
        <v>66</v>
      </c>
      <c r="B22" s="87">
        <v>100.54112652717845</v>
      </c>
      <c r="C22" s="87">
        <v>84.007323968233933</v>
      </c>
      <c r="D22" s="87">
        <v>72.647728448078226</v>
      </c>
      <c r="E22" s="87">
        <v>98.428405956054135</v>
      </c>
      <c r="F22" s="87">
        <v>174.71027991364201</v>
      </c>
      <c r="G22" s="87">
        <v>167.05565600992341</v>
      </c>
      <c r="H22" s="87">
        <v>195.59006500870237</v>
      </c>
      <c r="I22" s="87">
        <v>228.52936698117324</v>
      </c>
      <c r="J22" s="87">
        <v>257.47038704160155</v>
      </c>
      <c r="K22" s="87">
        <v>229.52074616051544</v>
      </c>
      <c r="L22" s="87">
        <v>231.29816229791155</v>
      </c>
      <c r="M22" s="87">
        <v>268.05272027013905</v>
      </c>
      <c r="N22" s="87">
        <v>378.70383227626928</v>
      </c>
      <c r="O22" s="87">
        <v>374.40784228890152</v>
      </c>
      <c r="P22" s="87">
        <v>428.82755582029398</v>
      </c>
      <c r="Q22" s="87">
        <v>404.75609499536677</v>
      </c>
    </row>
    <row r="23" spans="1:17" x14ac:dyDescent="0.25">
      <c r="A23" s="88" t="s">
        <v>25</v>
      </c>
      <c r="B23" s="87">
        <v>29.055683420983001</v>
      </c>
      <c r="C23" s="87">
        <v>39.805711068989865</v>
      </c>
      <c r="D23" s="87">
        <v>41.595724925533808</v>
      </c>
      <c r="E23" s="87">
        <v>45.459909349632426</v>
      </c>
      <c r="F23" s="87">
        <v>52.274443822893772</v>
      </c>
      <c r="G23" s="87">
        <v>38.034973772523202</v>
      </c>
      <c r="H23" s="87">
        <v>37.897952939880703</v>
      </c>
      <c r="I23" s="87">
        <v>42.021344482937621</v>
      </c>
      <c r="J23" s="87">
        <v>43.879598430131459</v>
      </c>
      <c r="K23" s="87">
        <v>35.764815296176018</v>
      </c>
      <c r="L23" s="87">
        <v>42.137367037110408</v>
      </c>
      <c r="M23" s="87">
        <v>47.435568125145927</v>
      </c>
      <c r="N23" s="87">
        <v>43.814989639840057</v>
      </c>
      <c r="O23" s="87">
        <v>43.890198616570451</v>
      </c>
      <c r="P23" s="87">
        <v>52.758730706107912</v>
      </c>
      <c r="Q23" s="87">
        <v>51.491357073178357</v>
      </c>
    </row>
    <row r="24" spans="1:17" x14ac:dyDescent="0.25">
      <c r="A24" s="88" t="s">
        <v>86</v>
      </c>
      <c r="B24" s="87">
        <v>246.6834930723017</v>
      </c>
      <c r="C24" s="87">
        <v>243.25622165425111</v>
      </c>
      <c r="D24" s="87">
        <v>276.98591791872366</v>
      </c>
      <c r="E24" s="87">
        <v>299.10042931838257</v>
      </c>
      <c r="F24" s="87">
        <v>310.48547549325144</v>
      </c>
      <c r="G24" s="87">
        <v>305.29799100369735</v>
      </c>
      <c r="H24" s="87">
        <v>323.38569695664751</v>
      </c>
      <c r="I24" s="87">
        <v>311.62749028667344</v>
      </c>
      <c r="J24" s="87">
        <v>336.12306173079037</v>
      </c>
      <c r="K24" s="87">
        <v>334.41125911473483</v>
      </c>
      <c r="L24" s="87">
        <v>370.17308494310618</v>
      </c>
      <c r="M24" s="87">
        <v>383.51205451877644</v>
      </c>
      <c r="N24" s="87">
        <v>404.45719863412074</v>
      </c>
      <c r="O24" s="87">
        <v>531.68254240911062</v>
      </c>
      <c r="P24" s="87">
        <v>539.88577579882121</v>
      </c>
      <c r="Q24" s="87">
        <v>567.63575235908957</v>
      </c>
    </row>
    <row r="25" spans="1:17" x14ac:dyDescent="0.25">
      <c r="A25" s="88" t="s">
        <v>22</v>
      </c>
      <c r="B25" s="87">
        <v>795.5870032152103</v>
      </c>
      <c r="C25" s="87">
        <v>764.43842680306034</v>
      </c>
      <c r="D25" s="87">
        <v>749.59857992460888</v>
      </c>
      <c r="E25" s="87">
        <v>1051.0619189583565</v>
      </c>
      <c r="F25" s="87">
        <v>591.62095555173607</v>
      </c>
      <c r="G25" s="87">
        <v>629.69753788326682</v>
      </c>
      <c r="H25" s="87">
        <v>613.35961079274102</v>
      </c>
      <c r="I25" s="87">
        <v>605.47503828091737</v>
      </c>
      <c r="J25" s="87">
        <v>359.99787667054522</v>
      </c>
      <c r="K25" s="87">
        <v>358.37212686379229</v>
      </c>
      <c r="L25" s="87">
        <v>366.80675767572376</v>
      </c>
      <c r="M25" s="87">
        <v>329.24612984016181</v>
      </c>
      <c r="N25" s="87">
        <v>340.89336596590942</v>
      </c>
      <c r="O25" s="87">
        <v>338.17494825200561</v>
      </c>
      <c r="P25" s="87">
        <v>305.89709260221633</v>
      </c>
      <c r="Q25" s="87">
        <v>362.85291169624816</v>
      </c>
    </row>
    <row r="26" spans="1:17" x14ac:dyDescent="0.25">
      <c r="A26" s="86" t="s">
        <v>85</v>
      </c>
      <c r="B26" s="85">
        <f t="shared" ref="B26" si="6">SUM(B27:B36)</f>
        <v>4669.695071879406</v>
      </c>
      <c r="C26" s="85">
        <f t="shared" ref="C26:Q26" si="7">SUM(C27:C36)</f>
        <v>4207.7860306143457</v>
      </c>
      <c r="D26" s="85">
        <f t="shared" si="7"/>
        <v>3946.3213639493515</v>
      </c>
      <c r="E26" s="85">
        <f t="shared" si="7"/>
        <v>4165.3111451945961</v>
      </c>
      <c r="F26" s="85">
        <f t="shared" si="7"/>
        <v>4342.6231518536024</v>
      </c>
      <c r="G26" s="85">
        <f t="shared" si="7"/>
        <v>3889.0694122542</v>
      </c>
      <c r="H26" s="85">
        <f t="shared" si="7"/>
        <v>4054.183811555894</v>
      </c>
      <c r="I26" s="85">
        <f t="shared" si="7"/>
        <v>4512.8227384448728</v>
      </c>
      <c r="J26" s="85">
        <f t="shared" si="7"/>
        <v>3992.0287680445681</v>
      </c>
      <c r="K26" s="85">
        <f t="shared" si="7"/>
        <v>3413.7297831848623</v>
      </c>
      <c r="L26" s="85">
        <f t="shared" si="7"/>
        <v>3698.1584958399349</v>
      </c>
      <c r="M26" s="85">
        <f t="shared" si="7"/>
        <v>3972.4292354262807</v>
      </c>
      <c r="N26" s="85">
        <f t="shared" si="7"/>
        <v>3854.8861180060831</v>
      </c>
      <c r="O26" s="85">
        <f t="shared" si="7"/>
        <v>3928.4941193811401</v>
      </c>
      <c r="P26" s="85">
        <f t="shared" si="7"/>
        <v>4060.3136770234651</v>
      </c>
      <c r="Q26" s="85">
        <f t="shared" si="7"/>
        <v>4178.8333326616275</v>
      </c>
    </row>
    <row r="27" spans="1:17" x14ac:dyDescent="0.25">
      <c r="A27" s="84" t="s">
        <v>33</v>
      </c>
      <c r="B27" s="83">
        <v>1064.9322907218946</v>
      </c>
      <c r="C27" s="83">
        <v>832.11580544309788</v>
      </c>
      <c r="D27" s="83">
        <v>713.32686814011186</v>
      </c>
      <c r="E27" s="83">
        <v>675.2893583680268</v>
      </c>
      <c r="F27" s="83">
        <v>616.54519050510805</v>
      </c>
      <c r="G27" s="83">
        <v>555.05094399801783</v>
      </c>
      <c r="H27" s="83">
        <v>534.10168384465976</v>
      </c>
      <c r="I27" s="83">
        <v>734.79186469000035</v>
      </c>
      <c r="J27" s="83">
        <v>562.59774956335286</v>
      </c>
      <c r="K27" s="83">
        <v>487.77337548166355</v>
      </c>
      <c r="L27" s="83">
        <v>530.10291754590014</v>
      </c>
      <c r="M27" s="83">
        <v>587.73530747161681</v>
      </c>
      <c r="N27" s="83">
        <v>531.06576434409476</v>
      </c>
      <c r="O27" s="83">
        <v>448.06421334486612</v>
      </c>
      <c r="P27" s="83">
        <v>459.73864678774254</v>
      </c>
      <c r="Q27" s="83">
        <v>462.53721507621304</v>
      </c>
    </row>
    <row r="28" spans="1:17" x14ac:dyDescent="0.25">
      <c r="A28" s="84" t="s">
        <v>47</v>
      </c>
      <c r="B28" s="83">
        <v>953.9347116461837</v>
      </c>
      <c r="C28" s="83">
        <v>795.83408134175227</v>
      </c>
      <c r="D28" s="83">
        <v>720.96511981990125</v>
      </c>
      <c r="E28" s="83">
        <v>783.14186900003995</v>
      </c>
      <c r="F28" s="83">
        <v>838.38132982431887</v>
      </c>
      <c r="G28" s="83">
        <v>553.05039976667854</v>
      </c>
      <c r="H28" s="83">
        <v>618.99600719871478</v>
      </c>
      <c r="I28" s="83">
        <v>632.78835960470303</v>
      </c>
      <c r="J28" s="83">
        <v>527.22034688339807</v>
      </c>
      <c r="K28" s="83">
        <v>289.45442451318047</v>
      </c>
      <c r="L28" s="83">
        <v>335.84936147100859</v>
      </c>
      <c r="M28" s="83">
        <v>409.68640781583281</v>
      </c>
      <c r="N28" s="83">
        <v>411.40217281639332</v>
      </c>
      <c r="O28" s="83">
        <v>446.85578904100259</v>
      </c>
      <c r="P28" s="83">
        <v>511.22338756406168</v>
      </c>
      <c r="Q28" s="83">
        <v>536.74323817418929</v>
      </c>
    </row>
    <row r="29" spans="1:17" x14ac:dyDescent="0.25">
      <c r="A29" s="84" t="s">
        <v>30</v>
      </c>
      <c r="B29" s="83">
        <v>22.110703969027565</v>
      </c>
      <c r="C29" s="83">
        <v>22.177268949760723</v>
      </c>
      <c r="D29" s="83">
        <v>33.818290039588867</v>
      </c>
      <c r="E29" s="83">
        <v>31.684772976224636</v>
      </c>
      <c r="F29" s="83">
        <v>35.427023182862015</v>
      </c>
      <c r="G29" s="83">
        <v>26.639488156961001</v>
      </c>
      <c r="H29" s="83">
        <v>20.949802436988588</v>
      </c>
      <c r="I29" s="83">
        <v>17.685352442841342</v>
      </c>
      <c r="J29" s="83">
        <v>19.647122447333825</v>
      </c>
      <c r="K29" s="83">
        <v>19.099005240327848</v>
      </c>
      <c r="L29" s="83">
        <v>19.475226469505934</v>
      </c>
      <c r="M29" s="83">
        <v>19.796160326650682</v>
      </c>
      <c r="N29" s="83">
        <v>16.651802856251816</v>
      </c>
      <c r="O29" s="83">
        <v>20.086441795592844</v>
      </c>
      <c r="P29" s="83">
        <v>22.535703307966699</v>
      </c>
      <c r="Q29" s="83">
        <v>22.964136534783343</v>
      </c>
    </row>
    <row r="30" spans="1:17" x14ac:dyDescent="0.25">
      <c r="A30" s="84" t="s">
        <v>68</v>
      </c>
      <c r="B30" s="83">
        <v>100.29613774225085</v>
      </c>
      <c r="C30" s="83">
        <v>126.41877577304577</v>
      </c>
      <c r="D30" s="83">
        <v>117.36833223354419</v>
      </c>
      <c r="E30" s="83">
        <v>117.72883845059721</v>
      </c>
      <c r="F30" s="83">
        <v>111.72952994773102</v>
      </c>
      <c r="G30" s="83">
        <v>109.0384026248018</v>
      </c>
      <c r="H30" s="83">
        <v>106.49686657847464</v>
      </c>
      <c r="I30" s="83">
        <v>98.398716460137223</v>
      </c>
      <c r="J30" s="83">
        <v>95.53910233516676</v>
      </c>
      <c r="K30" s="83">
        <v>98.775287485610704</v>
      </c>
      <c r="L30" s="83">
        <v>94.523632931162922</v>
      </c>
      <c r="M30" s="83">
        <v>85.067993056151892</v>
      </c>
      <c r="N30" s="83">
        <v>61.905470831629799</v>
      </c>
      <c r="O30" s="83">
        <v>59.95351069789092</v>
      </c>
      <c r="P30" s="83">
        <v>50.613423210453419</v>
      </c>
      <c r="Q30" s="83">
        <v>48.70836918312051</v>
      </c>
    </row>
    <row r="31" spans="1:17" x14ac:dyDescent="0.25">
      <c r="A31" s="84" t="s">
        <v>29</v>
      </c>
      <c r="B31" s="83">
        <v>91.485840622454418</v>
      </c>
      <c r="C31" s="83">
        <v>73.280937781990147</v>
      </c>
      <c r="D31" s="83">
        <v>77.76690956635106</v>
      </c>
      <c r="E31" s="83">
        <v>80.637814533016225</v>
      </c>
      <c r="F31" s="83">
        <v>66.041295918033171</v>
      </c>
      <c r="G31" s="83">
        <v>54.502621505003461</v>
      </c>
      <c r="H31" s="83">
        <v>40.256377122956017</v>
      </c>
      <c r="I31" s="83">
        <v>30.587054566335436</v>
      </c>
      <c r="J31" s="83">
        <v>32.053019986649225</v>
      </c>
      <c r="K31" s="83">
        <v>27.191766280554827</v>
      </c>
      <c r="L31" s="83">
        <v>25.840555168171282</v>
      </c>
      <c r="M31" s="83">
        <v>23.69855427955714</v>
      </c>
      <c r="N31" s="83">
        <v>19.507907546398197</v>
      </c>
      <c r="O31" s="83">
        <v>17.012701417338292</v>
      </c>
      <c r="P31" s="83">
        <v>9.5037071500901611</v>
      </c>
      <c r="Q31" s="83">
        <v>4.3682170695398632</v>
      </c>
    </row>
    <row r="32" spans="1:17" x14ac:dyDescent="0.25">
      <c r="A32" s="84" t="s">
        <v>28</v>
      </c>
      <c r="B32" s="83">
        <v>0</v>
      </c>
      <c r="C32" s="83">
        <v>0</v>
      </c>
      <c r="D32" s="83">
        <v>0</v>
      </c>
      <c r="E32" s="83">
        <v>40.182309191630736</v>
      </c>
      <c r="F32" s="83">
        <v>29.40338790284699</v>
      </c>
      <c r="G32" s="83">
        <v>64.334708948182566</v>
      </c>
      <c r="H32" s="83">
        <v>32.9357905560259</v>
      </c>
      <c r="I32" s="83">
        <v>14.828112326497944</v>
      </c>
      <c r="J32" s="83">
        <v>10.923511748962627</v>
      </c>
      <c r="K32" s="83">
        <v>26.529218565188327</v>
      </c>
      <c r="L32" s="83">
        <v>17.001582150231233</v>
      </c>
      <c r="M32" s="83">
        <v>0.62742172241224881</v>
      </c>
      <c r="N32" s="83">
        <v>0.62738770954482137</v>
      </c>
      <c r="O32" s="83">
        <v>1.5684477000795203</v>
      </c>
      <c r="P32" s="83">
        <v>0.31369424522559014</v>
      </c>
      <c r="Q32" s="83">
        <v>0.42152451815645936</v>
      </c>
    </row>
    <row r="33" spans="1:17" x14ac:dyDescent="0.25">
      <c r="A33" s="84" t="s">
        <v>66</v>
      </c>
      <c r="B33" s="83">
        <v>760.60162706305846</v>
      </c>
      <c r="C33" s="83">
        <v>777.19377537940261</v>
      </c>
      <c r="D33" s="83">
        <v>777.66114064408941</v>
      </c>
      <c r="E33" s="83">
        <v>816.59788822942539</v>
      </c>
      <c r="F33" s="83">
        <v>884.83761171927563</v>
      </c>
      <c r="G33" s="83">
        <v>916.94371697955739</v>
      </c>
      <c r="H33" s="83">
        <v>978.20323196037714</v>
      </c>
      <c r="I33" s="83">
        <v>1005.664470544306</v>
      </c>
      <c r="J33" s="83">
        <v>971.37184112256693</v>
      </c>
      <c r="K33" s="83">
        <v>972.45018014155187</v>
      </c>
      <c r="L33" s="83">
        <v>1035.4281972835818</v>
      </c>
      <c r="M33" s="83">
        <v>1063.4911514552139</v>
      </c>
      <c r="N33" s="83">
        <v>985.07221495724298</v>
      </c>
      <c r="O33" s="83">
        <v>1021.0531638241508</v>
      </c>
      <c r="P33" s="83">
        <v>991.72937599669842</v>
      </c>
      <c r="Q33" s="83">
        <v>1046.6205484472266</v>
      </c>
    </row>
    <row r="34" spans="1:17" x14ac:dyDescent="0.25">
      <c r="A34" s="84" t="s">
        <v>25</v>
      </c>
      <c r="B34" s="83">
        <v>608.99852575950138</v>
      </c>
      <c r="C34" s="83">
        <v>542.27263281664739</v>
      </c>
      <c r="D34" s="83">
        <v>494.33734115188446</v>
      </c>
      <c r="E34" s="83">
        <v>527.55933170100479</v>
      </c>
      <c r="F34" s="83">
        <v>541.85395426472576</v>
      </c>
      <c r="G34" s="83">
        <v>406.07848279523756</v>
      </c>
      <c r="H34" s="83">
        <v>417.19920267679305</v>
      </c>
      <c r="I34" s="83">
        <v>534.90704995266572</v>
      </c>
      <c r="J34" s="83">
        <v>357.90388755908373</v>
      </c>
      <c r="K34" s="83">
        <v>196.64815576768669</v>
      </c>
      <c r="L34" s="83">
        <v>259.14364076244971</v>
      </c>
      <c r="M34" s="83">
        <v>249.80430282636198</v>
      </c>
      <c r="N34" s="83">
        <v>246.6433486851499</v>
      </c>
      <c r="O34" s="83">
        <v>243.03885180684517</v>
      </c>
      <c r="P34" s="83">
        <v>263.57749654286118</v>
      </c>
      <c r="Q34" s="83">
        <v>207.98284236755467</v>
      </c>
    </row>
    <row r="35" spans="1:17" x14ac:dyDescent="0.25">
      <c r="A35" s="84" t="s">
        <v>23</v>
      </c>
      <c r="B35" s="83">
        <v>3.7543952774211258</v>
      </c>
      <c r="C35" s="83">
        <v>6.2860308001142275</v>
      </c>
      <c r="D35" s="83">
        <v>6.280611507552921</v>
      </c>
      <c r="E35" s="83">
        <v>12.368213332100161</v>
      </c>
      <c r="F35" s="83">
        <v>16.410841162551307</v>
      </c>
      <c r="G35" s="83">
        <v>27.70979587998611</v>
      </c>
      <c r="H35" s="83">
        <v>53.965984644735947</v>
      </c>
      <c r="I35" s="83">
        <v>64.0477969109252</v>
      </c>
      <c r="J35" s="83">
        <v>65.542340000252139</v>
      </c>
      <c r="K35" s="83">
        <v>101.96672128222849</v>
      </c>
      <c r="L35" s="83">
        <v>126.04719129314866</v>
      </c>
      <c r="M35" s="83">
        <v>156.00139438522797</v>
      </c>
      <c r="N35" s="83">
        <v>164.2554758882352</v>
      </c>
      <c r="O35" s="83">
        <v>183.11945126116703</v>
      </c>
      <c r="P35" s="83">
        <v>224.38133840176306</v>
      </c>
      <c r="Q35" s="83">
        <v>224.30689439967847</v>
      </c>
    </row>
    <row r="36" spans="1:17" x14ac:dyDescent="0.25">
      <c r="A36" s="82" t="s">
        <v>21</v>
      </c>
      <c r="B36" s="81">
        <v>1063.5808390776137</v>
      </c>
      <c r="C36" s="81">
        <v>1032.2067223285346</v>
      </c>
      <c r="D36" s="81">
        <v>1004.7967508463274</v>
      </c>
      <c r="E36" s="81">
        <v>1080.1207494125304</v>
      </c>
      <c r="F36" s="81">
        <v>1201.9929874261493</v>
      </c>
      <c r="G36" s="81">
        <v>1175.7208515997736</v>
      </c>
      <c r="H36" s="81">
        <v>1251.0788645361679</v>
      </c>
      <c r="I36" s="81">
        <v>1379.123960946461</v>
      </c>
      <c r="J36" s="81">
        <v>1349.229846397802</v>
      </c>
      <c r="K36" s="81">
        <v>1193.8416484268696</v>
      </c>
      <c r="L36" s="81">
        <v>1254.7461907647748</v>
      </c>
      <c r="M36" s="81">
        <v>1376.5205420872551</v>
      </c>
      <c r="N36" s="81">
        <v>1417.7545723711423</v>
      </c>
      <c r="O36" s="81">
        <v>1487.7415484922067</v>
      </c>
      <c r="P36" s="81">
        <v>1526.6969038166023</v>
      </c>
      <c r="Q36" s="81">
        <v>1624.1803468911648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90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1</v>
      </c>
      <c r="D40" s="77">
        <f t="shared" si="8"/>
        <v>1</v>
      </c>
      <c r="E40" s="77">
        <f t="shared" si="8"/>
        <v>1</v>
      </c>
      <c r="F40" s="77">
        <f t="shared" si="8"/>
        <v>1</v>
      </c>
      <c r="G40" s="77">
        <f t="shared" si="8"/>
        <v>1</v>
      </c>
      <c r="H40" s="77">
        <f t="shared" si="8"/>
        <v>1</v>
      </c>
      <c r="I40" s="77">
        <f t="shared" si="8"/>
        <v>0.99999999999999989</v>
      </c>
      <c r="J40" s="77">
        <f t="shared" si="8"/>
        <v>1</v>
      </c>
      <c r="K40" s="77">
        <f t="shared" si="8"/>
        <v>1</v>
      </c>
      <c r="L40" s="77">
        <f t="shared" si="8"/>
        <v>1</v>
      </c>
      <c r="M40" s="77">
        <f t="shared" si="8"/>
        <v>1</v>
      </c>
      <c r="N40" s="77">
        <f t="shared" si="8"/>
        <v>1</v>
      </c>
      <c r="O40" s="77">
        <f t="shared" si="8"/>
        <v>1</v>
      </c>
      <c r="P40" s="77">
        <f t="shared" si="8"/>
        <v>1</v>
      </c>
      <c r="Q40" s="77">
        <f t="shared" si="8"/>
        <v>1</v>
      </c>
    </row>
    <row r="41" spans="1:17" x14ac:dyDescent="0.25">
      <c r="A41" s="76" t="s">
        <v>83</v>
      </c>
      <c r="B41" s="75">
        <f t="shared" ref="B41:Q41" si="9">IF(B6=0,0,B6/B$5)</f>
        <v>8.0360299239199354E-3</v>
      </c>
      <c r="C41" s="75">
        <f t="shared" si="9"/>
        <v>8.2058354993992041E-3</v>
      </c>
      <c r="D41" s="75">
        <f t="shared" si="9"/>
        <v>8.3441936980388556E-3</v>
      </c>
      <c r="E41" s="75">
        <f t="shared" si="9"/>
        <v>8.1517609150384834E-3</v>
      </c>
      <c r="F41" s="75">
        <f t="shared" si="9"/>
        <v>7.9549333417906314E-3</v>
      </c>
      <c r="G41" s="75">
        <f t="shared" si="9"/>
        <v>8.468233504890418E-3</v>
      </c>
      <c r="H41" s="75">
        <f t="shared" si="9"/>
        <v>8.2461772547116983E-3</v>
      </c>
      <c r="I41" s="75">
        <f t="shared" si="9"/>
        <v>7.9822204121123494E-3</v>
      </c>
      <c r="J41" s="75">
        <f t="shared" si="9"/>
        <v>8.3873212427111928E-3</v>
      </c>
      <c r="K41" s="75">
        <f t="shared" si="9"/>
        <v>8.6653888737955632E-3</v>
      </c>
      <c r="L41" s="75">
        <f t="shared" si="9"/>
        <v>8.6177326660420109E-3</v>
      </c>
      <c r="M41" s="75">
        <f t="shared" si="9"/>
        <v>8.382014983962207E-3</v>
      </c>
      <c r="N41" s="75">
        <f t="shared" si="9"/>
        <v>8.464020704855418E-3</v>
      </c>
      <c r="O41" s="75">
        <f t="shared" si="9"/>
        <v>8.6488650947608454E-3</v>
      </c>
      <c r="P41" s="75">
        <f t="shared" si="9"/>
        <v>8.5270761782788914E-3</v>
      </c>
      <c r="Q41" s="75">
        <f t="shared" si="9"/>
        <v>8.5666111905495466E-3</v>
      </c>
    </row>
    <row r="42" spans="1:17" x14ac:dyDescent="0.25">
      <c r="A42" s="76" t="s">
        <v>82</v>
      </c>
      <c r="B42" s="75">
        <f t="shared" ref="B42:Q42" si="10">IF(B7=0,0,B7/B$5)</f>
        <v>2.5920062084060025E-3</v>
      </c>
      <c r="C42" s="75">
        <f t="shared" si="10"/>
        <v>2.6617585923557692E-3</v>
      </c>
      <c r="D42" s="75">
        <f t="shared" si="10"/>
        <v>2.7091340457397355E-3</v>
      </c>
      <c r="E42" s="75">
        <f t="shared" si="10"/>
        <v>2.644062090435577E-3</v>
      </c>
      <c r="F42" s="75">
        <f t="shared" si="10"/>
        <v>2.4746346727923373E-3</v>
      </c>
      <c r="G42" s="75">
        <f t="shared" si="10"/>
        <v>2.6272556619499365E-3</v>
      </c>
      <c r="H42" s="75">
        <f t="shared" si="10"/>
        <v>2.5897488807789825E-3</v>
      </c>
      <c r="I42" s="75">
        <f t="shared" si="10"/>
        <v>2.4761522803998736E-3</v>
      </c>
      <c r="J42" s="75">
        <f t="shared" si="10"/>
        <v>2.6184923370185663E-3</v>
      </c>
      <c r="K42" s="75">
        <f t="shared" si="10"/>
        <v>2.8098160583638941E-3</v>
      </c>
      <c r="L42" s="75">
        <f t="shared" si="10"/>
        <v>2.7669776986729874E-3</v>
      </c>
      <c r="M42" s="75">
        <f t="shared" si="10"/>
        <v>2.6684889124912051E-3</v>
      </c>
      <c r="N42" s="75">
        <f t="shared" si="10"/>
        <v>2.6919218736464914E-3</v>
      </c>
      <c r="O42" s="75">
        <f t="shared" si="10"/>
        <v>2.7526056385690145E-3</v>
      </c>
      <c r="P42" s="75">
        <f t="shared" si="10"/>
        <v>2.6818427610901933E-3</v>
      </c>
      <c r="Q42" s="75">
        <f t="shared" si="10"/>
        <v>2.6660093107316704E-3</v>
      </c>
    </row>
    <row r="43" spans="1:17" x14ac:dyDescent="0.25">
      <c r="A43" s="76" t="s">
        <v>81</v>
      </c>
      <c r="B43" s="75">
        <f t="shared" ref="B43:Q43" si="11">IF(B8=0,0,B8/B$5)</f>
        <v>2.5948062636599208E-2</v>
      </c>
      <c r="C43" s="75">
        <f t="shared" si="11"/>
        <v>2.5895113497534327E-2</v>
      </c>
      <c r="D43" s="75">
        <f t="shared" si="11"/>
        <v>2.5932066435190953E-2</v>
      </c>
      <c r="E43" s="75">
        <f t="shared" si="11"/>
        <v>2.5797918600902071E-2</v>
      </c>
      <c r="F43" s="75">
        <f t="shared" si="11"/>
        <v>2.655847849944741E-2</v>
      </c>
      <c r="G43" s="75">
        <f t="shared" si="11"/>
        <v>2.6754066095915477E-2</v>
      </c>
      <c r="H43" s="75">
        <f t="shared" si="11"/>
        <v>2.6594427652145237E-2</v>
      </c>
      <c r="I43" s="75">
        <f t="shared" si="11"/>
        <v>2.6315593907886264E-2</v>
      </c>
      <c r="J43" s="75">
        <f t="shared" si="11"/>
        <v>2.6824106873291582E-2</v>
      </c>
      <c r="K43" s="75">
        <f t="shared" si="11"/>
        <v>2.6275651307808401E-2</v>
      </c>
      <c r="L43" s="75">
        <f t="shared" si="11"/>
        <v>2.6756181195477409E-2</v>
      </c>
      <c r="M43" s="75">
        <f t="shared" si="11"/>
        <v>2.6457707777299815E-2</v>
      </c>
      <c r="N43" s="75">
        <f t="shared" si="11"/>
        <v>2.6921635090626322E-2</v>
      </c>
      <c r="O43" s="75">
        <f t="shared" si="11"/>
        <v>2.7282421666489746E-2</v>
      </c>
      <c r="P43" s="75">
        <f t="shared" si="11"/>
        <v>2.7123543496044157E-2</v>
      </c>
      <c r="Q43" s="75">
        <f t="shared" si="11"/>
        <v>2.7595485424742282E-2</v>
      </c>
    </row>
    <row r="44" spans="1:17" x14ac:dyDescent="0.25">
      <c r="A44" s="76" t="s">
        <v>80</v>
      </c>
      <c r="B44" s="75">
        <f t="shared" ref="B44:Q44" si="12">IF(B9=0,0,B9/B$5)</f>
        <v>1.5385183711632958E-2</v>
      </c>
      <c r="C44" s="75">
        <f t="shared" si="12"/>
        <v>1.5687637149204205E-2</v>
      </c>
      <c r="D44" s="75">
        <f t="shared" si="12"/>
        <v>1.6418239649505704E-2</v>
      </c>
      <c r="E44" s="75">
        <f t="shared" si="12"/>
        <v>1.5929934154491343E-2</v>
      </c>
      <c r="F44" s="75">
        <f t="shared" si="12"/>
        <v>1.542237397604513E-2</v>
      </c>
      <c r="G44" s="75">
        <f t="shared" si="12"/>
        <v>1.6479031024104789E-2</v>
      </c>
      <c r="H44" s="75">
        <f t="shared" si="12"/>
        <v>1.6082160389159408E-2</v>
      </c>
      <c r="I44" s="75">
        <f t="shared" si="12"/>
        <v>1.5098145654197984E-2</v>
      </c>
      <c r="J44" s="75">
        <f t="shared" si="12"/>
        <v>1.6489035053407569E-2</v>
      </c>
      <c r="K44" s="75">
        <f t="shared" si="12"/>
        <v>1.8325446431842383E-2</v>
      </c>
      <c r="L44" s="75">
        <f t="shared" si="12"/>
        <v>1.8397505984597155E-2</v>
      </c>
      <c r="M44" s="75">
        <f t="shared" si="12"/>
        <v>1.7295929341458214E-2</v>
      </c>
      <c r="N44" s="75">
        <f t="shared" si="12"/>
        <v>1.7219180576531854E-2</v>
      </c>
      <c r="O44" s="75">
        <f t="shared" si="12"/>
        <v>1.7994162698825145E-2</v>
      </c>
      <c r="P44" s="75">
        <f t="shared" si="12"/>
        <v>1.7308216455995548E-2</v>
      </c>
      <c r="Q44" s="75">
        <f t="shared" si="12"/>
        <v>1.7883406335414905E-2</v>
      </c>
    </row>
    <row r="45" spans="1:17" x14ac:dyDescent="0.25">
      <c r="A45" s="76" t="s">
        <v>79</v>
      </c>
      <c r="B45" s="75">
        <f t="shared" ref="B45:Q45" si="13">IF(B10=0,0,B10/B$5)</f>
        <v>2.039706855263021E-2</v>
      </c>
      <c r="C45" s="75">
        <f t="shared" si="13"/>
        <v>2.0931357681782999E-2</v>
      </c>
      <c r="D45" s="75">
        <f t="shared" si="13"/>
        <v>2.1454247658607484E-2</v>
      </c>
      <c r="E45" s="75">
        <f t="shared" si="13"/>
        <v>2.073654265073888E-2</v>
      </c>
      <c r="F45" s="75">
        <f t="shared" si="13"/>
        <v>1.9560533313456186E-2</v>
      </c>
      <c r="G45" s="75">
        <f t="shared" si="13"/>
        <v>2.0804598633006138E-2</v>
      </c>
      <c r="H45" s="75">
        <f t="shared" si="13"/>
        <v>2.0191403537815109E-2</v>
      </c>
      <c r="I45" s="75">
        <f t="shared" si="13"/>
        <v>1.9261004370808885E-2</v>
      </c>
      <c r="J45" s="75">
        <f t="shared" si="13"/>
        <v>2.0292981717804293E-2</v>
      </c>
      <c r="K45" s="75">
        <f t="shared" si="13"/>
        <v>2.182749080246376E-2</v>
      </c>
      <c r="L45" s="75">
        <f t="shared" si="13"/>
        <v>2.138144727150193E-2</v>
      </c>
      <c r="M45" s="75">
        <f t="shared" si="13"/>
        <v>2.0500240565657808E-2</v>
      </c>
      <c r="N45" s="75">
        <f t="shared" si="13"/>
        <v>2.0700648685380987E-2</v>
      </c>
      <c r="O45" s="75">
        <f t="shared" si="13"/>
        <v>2.1238164301117867E-2</v>
      </c>
      <c r="P45" s="75">
        <f t="shared" si="13"/>
        <v>2.0685942060567879E-2</v>
      </c>
      <c r="Q45" s="75">
        <f t="shared" si="13"/>
        <v>2.0610251010664698E-2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0.35010255206010671</v>
      </c>
      <c r="C46" s="73">
        <f t="shared" si="14"/>
        <v>0.35937369563436111</v>
      </c>
      <c r="D46" s="73">
        <f t="shared" si="14"/>
        <v>0.36762545774168703</v>
      </c>
      <c r="E46" s="73">
        <f t="shared" si="14"/>
        <v>0.36918037662151254</v>
      </c>
      <c r="F46" s="73">
        <f t="shared" si="14"/>
        <v>0.33940956795408322</v>
      </c>
      <c r="G46" s="73">
        <f t="shared" si="14"/>
        <v>0.35346956414465752</v>
      </c>
      <c r="H46" s="73">
        <f t="shared" si="14"/>
        <v>0.34481082502334787</v>
      </c>
      <c r="I46" s="73">
        <f t="shared" si="14"/>
        <v>0.32445072605767655</v>
      </c>
      <c r="J46" s="73">
        <f t="shared" si="14"/>
        <v>0.33592763760881644</v>
      </c>
      <c r="K46" s="73">
        <f t="shared" si="14"/>
        <v>0.3580018377279181</v>
      </c>
      <c r="L46" s="73">
        <f t="shared" si="14"/>
        <v>0.35107671045597438</v>
      </c>
      <c r="M46" s="73">
        <f t="shared" si="14"/>
        <v>0.34316709097346815</v>
      </c>
      <c r="N46" s="73">
        <f t="shared" si="14"/>
        <v>0.35934996077241921</v>
      </c>
      <c r="O46" s="73">
        <f t="shared" si="14"/>
        <v>0.36693694618754913</v>
      </c>
      <c r="P46" s="73">
        <f t="shared" si="14"/>
        <v>0.35939132080613295</v>
      </c>
      <c r="Q46" s="73">
        <f t="shared" si="14"/>
        <v>0.34995232057381837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0.57753909690670502</v>
      </c>
      <c r="C47" s="71">
        <f t="shared" si="15"/>
        <v>0.56724460194536241</v>
      </c>
      <c r="D47" s="71">
        <f t="shared" si="15"/>
        <v>0.55751666077123019</v>
      </c>
      <c r="E47" s="71">
        <f t="shared" si="15"/>
        <v>0.55755940496688117</v>
      </c>
      <c r="F47" s="71">
        <f t="shared" si="15"/>
        <v>0.58861947824238514</v>
      </c>
      <c r="G47" s="71">
        <f t="shared" si="15"/>
        <v>0.57139725093547578</v>
      </c>
      <c r="H47" s="71">
        <f t="shared" si="15"/>
        <v>0.5814852572620417</v>
      </c>
      <c r="I47" s="71">
        <f t="shared" si="15"/>
        <v>0.604416157316918</v>
      </c>
      <c r="J47" s="71">
        <f t="shared" si="15"/>
        <v>0.58946042516695041</v>
      </c>
      <c r="K47" s="71">
        <f t="shared" si="15"/>
        <v>0.56409436879780783</v>
      </c>
      <c r="L47" s="71">
        <f t="shared" si="15"/>
        <v>0.57100344472773423</v>
      </c>
      <c r="M47" s="71">
        <f t="shared" si="15"/>
        <v>0.58152852744566264</v>
      </c>
      <c r="N47" s="71">
        <f t="shared" si="15"/>
        <v>0.56465263229653972</v>
      </c>
      <c r="O47" s="71">
        <f t="shared" si="15"/>
        <v>0.55514683441268819</v>
      </c>
      <c r="P47" s="71">
        <f t="shared" si="15"/>
        <v>0.56428205824189037</v>
      </c>
      <c r="Q47" s="71">
        <f t="shared" si="15"/>
        <v>0.57272591615407853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2355.5488739480434</v>
      </c>
      <c r="C5" s="96">
        <v>1696.526196604344</v>
      </c>
      <c r="D5" s="96">
        <v>1613.3129792929442</v>
      </c>
      <c r="E5" s="96">
        <v>1608.125941971</v>
      </c>
      <c r="F5" s="96">
        <v>1479.3670345573082</v>
      </c>
      <c r="G5" s="96">
        <v>1449.3929148777349</v>
      </c>
      <c r="H5" s="96">
        <v>1484.4472354614604</v>
      </c>
      <c r="I5" s="96">
        <v>1398.454233864984</v>
      </c>
      <c r="J5" s="96">
        <v>1417.8113932521965</v>
      </c>
      <c r="K5" s="96">
        <v>1322.8125383403722</v>
      </c>
      <c r="L5" s="96">
        <v>1351.5129468932237</v>
      </c>
      <c r="M5" s="96">
        <v>1361.5015354062523</v>
      </c>
      <c r="N5" s="96">
        <v>1193.8174315405174</v>
      </c>
      <c r="O5" s="96">
        <v>1202.2193924270443</v>
      </c>
      <c r="P5" s="96">
        <v>1098.6404378872485</v>
      </c>
      <c r="Q5" s="96">
        <v>1071.4488400831588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34.797176237118265</v>
      </c>
      <c r="C10" s="158">
        <v>32.805616567655747</v>
      </c>
      <c r="D10" s="158">
        <v>32.911667690911919</v>
      </c>
      <c r="E10" s="158">
        <v>32.906263784784471</v>
      </c>
      <c r="F10" s="158">
        <v>30.71825187729052</v>
      </c>
      <c r="G10" s="158">
        <v>31.817527575346052</v>
      </c>
      <c r="H10" s="158">
        <v>33.26019896269073</v>
      </c>
      <c r="I10" s="158">
        <v>34.277369597466006</v>
      </c>
      <c r="J10" s="158">
        <v>33.350450151338435</v>
      </c>
      <c r="K10" s="158">
        <v>35.367813080944124</v>
      </c>
      <c r="L10" s="158">
        <v>36.395148542583556</v>
      </c>
      <c r="M10" s="158">
        <v>36.906243070758464</v>
      </c>
      <c r="N10" s="158">
        <v>34.853233759731218</v>
      </c>
      <c r="O10" s="158">
        <v>34.03849373471644</v>
      </c>
      <c r="P10" s="158">
        <v>32.57167754877532</v>
      </c>
      <c r="Q10" s="158">
        <v>32.509476679997888</v>
      </c>
    </row>
    <row r="11" spans="1:17" x14ac:dyDescent="0.25">
      <c r="A11" s="92" t="s">
        <v>125</v>
      </c>
      <c r="B11" s="91">
        <v>11.815255463356642</v>
      </c>
      <c r="C11" s="91">
        <v>11.171222584430307</v>
      </c>
      <c r="D11" s="91">
        <v>11.194774843140493</v>
      </c>
      <c r="E11" s="91">
        <v>11.334163284407474</v>
      </c>
      <c r="F11" s="91">
        <v>10.687010630865375</v>
      </c>
      <c r="G11" s="91">
        <v>10.980306934739836</v>
      </c>
      <c r="H11" s="91">
        <v>11.522828407102697</v>
      </c>
      <c r="I11" s="91">
        <v>11.799867248798854</v>
      </c>
      <c r="J11" s="91">
        <v>11.451397157785093</v>
      </c>
      <c r="K11" s="91">
        <v>11.847206654969213</v>
      </c>
      <c r="L11" s="91">
        <v>12.27976630326464</v>
      </c>
      <c r="M11" s="91">
        <v>12.612274846432081</v>
      </c>
      <c r="N11" s="91">
        <v>11.883540499986069</v>
      </c>
      <c r="O11" s="91">
        <v>11.918617191034201</v>
      </c>
      <c r="P11" s="91">
        <v>11.58445387337582</v>
      </c>
      <c r="Q11" s="91">
        <v>11.548485002732132</v>
      </c>
    </row>
    <row r="12" spans="1:17" x14ac:dyDescent="0.25">
      <c r="A12" s="92" t="s">
        <v>26</v>
      </c>
      <c r="B12" s="91">
        <v>22.981920773761622</v>
      </c>
      <c r="C12" s="91">
        <v>21.634393983225443</v>
      </c>
      <c r="D12" s="91">
        <v>21.716892847771426</v>
      </c>
      <c r="E12" s="91">
        <v>21.572100500376994</v>
      </c>
      <c r="F12" s="91">
        <v>20.031241246425147</v>
      </c>
      <c r="G12" s="91">
        <v>20.837220640606215</v>
      </c>
      <c r="H12" s="91">
        <v>21.737370555588033</v>
      </c>
      <c r="I12" s="91">
        <v>22.477502348667151</v>
      </c>
      <c r="J12" s="91">
        <v>21.89905299355334</v>
      </c>
      <c r="K12" s="91">
        <v>23.520606425974911</v>
      </c>
      <c r="L12" s="91">
        <v>24.115382239318919</v>
      </c>
      <c r="M12" s="91">
        <v>24.293968224326381</v>
      </c>
      <c r="N12" s="91">
        <v>22.969693259745149</v>
      </c>
      <c r="O12" s="91">
        <v>22.119876543682235</v>
      </c>
      <c r="P12" s="91">
        <v>20.987223675399502</v>
      </c>
      <c r="Q12" s="91">
        <v>20.96099167726576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324</v>
      </c>
      <c r="B15" s="204">
        <v>280.85054957984067</v>
      </c>
      <c r="C15" s="204">
        <v>199.43476704243594</v>
      </c>
      <c r="D15" s="204">
        <v>192.541042644546</v>
      </c>
      <c r="E15" s="204">
        <v>190.80518778809449</v>
      </c>
      <c r="F15" s="204">
        <v>105.09200229468581</v>
      </c>
      <c r="G15" s="204">
        <v>70.543775559510706</v>
      </c>
      <c r="H15" s="204">
        <v>38.756158333338135</v>
      </c>
      <c r="I15" s="204">
        <v>12.941876348170988</v>
      </c>
      <c r="J15" s="204">
        <v>30.757615860885121</v>
      </c>
      <c r="K15" s="204">
        <v>14.114805400092735</v>
      </c>
      <c r="L15" s="204">
        <v>21.186199005033792</v>
      </c>
      <c r="M15" s="204">
        <v>18.74528560669475</v>
      </c>
      <c r="N15" s="204">
        <v>17.439330288059551</v>
      </c>
      <c r="O15" s="204">
        <v>16.239885778582689</v>
      </c>
      <c r="P15" s="204">
        <v>22.394428251589169</v>
      </c>
      <c r="Q15" s="204">
        <v>12.102708560345786</v>
      </c>
    </row>
    <row r="16" spans="1:17" x14ac:dyDescent="0.25">
      <c r="A16" s="88" t="s">
        <v>33</v>
      </c>
      <c r="B16" s="87">
        <v>198.25760457691044</v>
      </c>
      <c r="C16" s="87">
        <v>164.51357494878712</v>
      </c>
      <c r="D16" s="87">
        <v>156.45658062125321</v>
      </c>
      <c r="E16" s="87">
        <v>148.51068766237026</v>
      </c>
      <c r="F16" s="87">
        <v>69.083372713807861</v>
      </c>
      <c r="G16" s="87">
        <v>51.238081549167887</v>
      </c>
      <c r="H16" s="87">
        <v>20.873442581026456</v>
      </c>
      <c r="I16" s="87">
        <v>2.1063347062913067</v>
      </c>
      <c r="J16" s="87">
        <v>14.279074439082406</v>
      </c>
      <c r="K16" s="87">
        <v>0.13522535237456929</v>
      </c>
      <c r="L16" s="87">
        <v>1.5121824964476061</v>
      </c>
      <c r="M16" s="87">
        <v>2.6580595192080385</v>
      </c>
      <c r="N16" s="87">
        <v>1.7563696104442394</v>
      </c>
      <c r="O16" s="87">
        <v>1.3268793038983573</v>
      </c>
      <c r="P16" s="87">
        <v>2.2807453909326942</v>
      </c>
      <c r="Q16" s="87">
        <v>1.4645324893242588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4.5371378787136223</v>
      </c>
      <c r="C19" s="87">
        <v>4.4119773738474866</v>
      </c>
      <c r="D19" s="87">
        <v>3.5504598204545141</v>
      </c>
      <c r="E19" s="87">
        <v>3.9521181117364437</v>
      </c>
      <c r="F19" s="87">
        <v>1.7094699517166625</v>
      </c>
      <c r="G19" s="87">
        <v>1.3438997944328785</v>
      </c>
      <c r="H19" s="87">
        <v>0.70270229773482984</v>
      </c>
      <c r="I19" s="87">
        <v>4.7158469502282925E-2</v>
      </c>
      <c r="J19" s="87">
        <v>0.16939323354544242</v>
      </c>
      <c r="K19" s="87">
        <v>2.5908578056106349E-3</v>
      </c>
      <c r="L19" s="87">
        <v>2.2674634983726429E-2</v>
      </c>
      <c r="M19" s="87">
        <v>4.0723806110199351E-2</v>
      </c>
      <c r="N19" s="87">
        <v>2.0718871103008275E-2</v>
      </c>
      <c r="O19" s="87">
        <v>9.9267206229020077E-3</v>
      </c>
      <c r="P19" s="87">
        <v>2.2174590435859228E-2</v>
      </c>
      <c r="Q19" s="87">
        <v>1.0704872284172065E-2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0.91517678079659392</v>
      </c>
      <c r="F20" s="87">
        <v>0.93023830560753218</v>
      </c>
      <c r="G20" s="87">
        <v>1.6026444232239094</v>
      </c>
      <c r="H20" s="87">
        <v>0.7035644629860498</v>
      </c>
      <c r="I20" s="87">
        <v>7.4553912736195632E-2</v>
      </c>
      <c r="J20" s="87">
        <v>0.39248868307962009</v>
      </c>
      <c r="K20" s="87">
        <v>9.1877472994432181E-3</v>
      </c>
      <c r="L20" s="87">
        <v>7.659713328674822E-2</v>
      </c>
      <c r="M20" s="87">
        <v>7.5387949857389946E-2</v>
      </c>
      <c r="N20" s="87">
        <v>2.6212947508417701E-2</v>
      </c>
      <c r="O20" s="87">
        <v>1.9507533700198611E-2</v>
      </c>
      <c r="P20" s="87">
        <v>6.9693369315415254E-2</v>
      </c>
      <c r="Q20" s="87">
        <v>2.3595150733214571E-2</v>
      </c>
    </row>
    <row r="21" spans="1:17" x14ac:dyDescent="0.25">
      <c r="A21" s="88" t="s">
        <v>28</v>
      </c>
      <c r="B21" s="87">
        <v>27.301569779620099</v>
      </c>
      <c r="C21" s="87">
        <v>9.0193847304915415</v>
      </c>
      <c r="D21" s="87">
        <v>11.615108686855429</v>
      </c>
      <c r="E21" s="87">
        <v>11.972051728330104</v>
      </c>
      <c r="F21" s="87">
        <v>11.157152106592719</v>
      </c>
      <c r="G21" s="87">
        <v>11.516086600238847</v>
      </c>
      <c r="H21" s="87">
        <v>14.076878558792806</v>
      </c>
      <c r="I21" s="87">
        <v>8.6171406491231011</v>
      </c>
      <c r="J21" s="87">
        <v>7.8684951540678387</v>
      </c>
      <c r="K21" s="87">
        <v>5.2995357587160825</v>
      </c>
      <c r="L21" s="87">
        <v>13.082530937535898</v>
      </c>
      <c r="M21" s="87">
        <v>10.012178656270892</v>
      </c>
      <c r="N21" s="87">
        <v>7.6634324281790365</v>
      </c>
      <c r="O21" s="87">
        <v>5.4640917409233865</v>
      </c>
      <c r="P21" s="87">
        <v>13.317662586031785</v>
      </c>
      <c r="Q21" s="87">
        <v>5.4721176226679802</v>
      </c>
    </row>
    <row r="22" spans="1:17" x14ac:dyDescent="0.25">
      <c r="A22" s="88" t="s">
        <v>26</v>
      </c>
      <c r="B22" s="87">
        <v>9.4768977907134371</v>
      </c>
      <c r="C22" s="87">
        <v>7.2957090384682122</v>
      </c>
      <c r="D22" s="87">
        <v>7.4131702830629189</v>
      </c>
      <c r="E22" s="87">
        <v>6.6736328154101647</v>
      </c>
      <c r="F22" s="87">
        <v>3.2820155973664815</v>
      </c>
      <c r="G22" s="87">
        <v>2.4760510429988662</v>
      </c>
      <c r="H22" s="87">
        <v>0.88530582415224768</v>
      </c>
      <c r="I22" s="87">
        <v>0.10761583381985637</v>
      </c>
      <c r="J22" s="87">
        <v>0.83430648094197102</v>
      </c>
      <c r="K22" s="87">
        <v>7.5772272732862831E-3</v>
      </c>
      <c r="L22" s="87">
        <v>8.7732615860477273E-2</v>
      </c>
      <c r="M22" s="87">
        <v>0.14823614802760476</v>
      </c>
      <c r="N22" s="87">
        <v>0.10092692390930444</v>
      </c>
      <c r="O22" s="87">
        <v>8.0299710745217398E-2</v>
      </c>
      <c r="P22" s="87">
        <v>0.13795746615278059</v>
      </c>
      <c r="Q22" s="87">
        <v>8.9601720894733991E-2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41.277339553883039</v>
      </c>
      <c r="C24" s="87">
        <v>14.19412095084158</v>
      </c>
      <c r="D24" s="87">
        <v>13.505723232919919</v>
      </c>
      <c r="E24" s="87">
        <v>18.781520689450897</v>
      </c>
      <c r="F24" s="87">
        <v>18.929753619594564</v>
      </c>
      <c r="G24" s="87">
        <v>2.3670121494483234</v>
      </c>
      <c r="H24" s="87">
        <v>1.5142646086457412</v>
      </c>
      <c r="I24" s="87">
        <v>1.9890727766982457</v>
      </c>
      <c r="J24" s="87">
        <v>7.2138578701678417</v>
      </c>
      <c r="K24" s="87">
        <v>8.6606884566237419</v>
      </c>
      <c r="L24" s="87">
        <v>6.4044811869193339</v>
      </c>
      <c r="M24" s="87">
        <v>5.8106995272206277</v>
      </c>
      <c r="N24" s="87">
        <v>7.8716695069155431</v>
      </c>
      <c r="O24" s="87">
        <v>9.3391807686926249</v>
      </c>
      <c r="P24" s="87">
        <v>6.5661948487206327</v>
      </c>
      <c r="Q24" s="87">
        <v>5.0421567044414246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323</v>
      </c>
      <c r="B26" s="204">
        <v>1625.4929577300575</v>
      </c>
      <c r="C26" s="204">
        <v>1112.374437186751</v>
      </c>
      <c r="D26" s="204">
        <v>1003.5873537277174</v>
      </c>
      <c r="E26" s="204">
        <v>1002.2699876020722</v>
      </c>
      <c r="F26" s="204">
        <v>972.66305712520489</v>
      </c>
      <c r="G26" s="204">
        <v>957.26012042455886</v>
      </c>
      <c r="H26" s="204">
        <v>1011.6384963418418</v>
      </c>
      <c r="I26" s="204">
        <v>967.77194840297204</v>
      </c>
      <c r="J26" s="204">
        <v>954.6671418197302</v>
      </c>
      <c r="K26" s="204">
        <v>900.46632941123016</v>
      </c>
      <c r="L26" s="204">
        <v>915.36369474788034</v>
      </c>
      <c r="M26" s="204">
        <v>920.26726098527411</v>
      </c>
      <c r="N26" s="204">
        <v>832.21157546940105</v>
      </c>
      <c r="O26" s="204">
        <v>877.47674674368886</v>
      </c>
      <c r="P26" s="204">
        <v>765.84838936961819</v>
      </c>
      <c r="Q26" s="204">
        <v>754.91408038486929</v>
      </c>
    </row>
    <row r="27" spans="1:17" x14ac:dyDescent="0.25">
      <c r="A27" s="152" t="s">
        <v>332</v>
      </c>
      <c r="B27" s="151">
        <v>1625.4929577300575</v>
      </c>
      <c r="C27" s="151">
        <v>1112.374437186751</v>
      </c>
      <c r="D27" s="151">
        <v>1003.5873537277174</v>
      </c>
      <c r="E27" s="151">
        <v>1002.2699876020722</v>
      </c>
      <c r="F27" s="151">
        <v>972.66305712520489</v>
      </c>
      <c r="G27" s="151">
        <v>957.26012042455886</v>
      </c>
      <c r="H27" s="151">
        <v>1011.6384963418418</v>
      </c>
      <c r="I27" s="151">
        <v>967.77194840297204</v>
      </c>
      <c r="J27" s="151">
        <v>954.6671418197302</v>
      </c>
      <c r="K27" s="151">
        <v>900.46632941123016</v>
      </c>
      <c r="L27" s="151">
        <v>915.36369474788034</v>
      </c>
      <c r="M27" s="151">
        <v>920.26726098527411</v>
      </c>
      <c r="N27" s="151">
        <v>832.21157546940105</v>
      </c>
      <c r="O27" s="151">
        <v>877.47674674368886</v>
      </c>
      <c r="P27" s="151">
        <v>765.84838936961819</v>
      </c>
      <c r="Q27" s="151">
        <v>754.91408038486929</v>
      </c>
    </row>
    <row r="28" spans="1:17" x14ac:dyDescent="0.25">
      <c r="A28" s="154" t="s">
        <v>33</v>
      </c>
      <c r="B28" s="83">
        <v>1156.9824027033408</v>
      </c>
      <c r="C28" s="83">
        <v>680.7196604214671</v>
      </c>
      <c r="D28" s="83">
        <v>528.57670097210996</v>
      </c>
      <c r="E28" s="83">
        <v>497.80659753535838</v>
      </c>
      <c r="F28" s="83">
        <v>454.24292383221939</v>
      </c>
      <c r="G28" s="83">
        <v>415.72980458651585</v>
      </c>
      <c r="H28" s="83">
        <v>454.49873440156472</v>
      </c>
      <c r="I28" s="83">
        <v>435.22492964499793</v>
      </c>
      <c r="J28" s="83">
        <v>413.22209830586564</v>
      </c>
      <c r="K28" s="83">
        <v>388.03122825018482</v>
      </c>
      <c r="L28" s="83">
        <v>333.38007467692842</v>
      </c>
      <c r="M28" s="83">
        <v>326.81405810178228</v>
      </c>
      <c r="N28" s="83">
        <v>297.37969925868515</v>
      </c>
      <c r="O28" s="83">
        <v>306.57102325079416</v>
      </c>
      <c r="P28" s="83">
        <v>248.47358872309081</v>
      </c>
      <c r="Q28" s="83">
        <v>287.8232857606809</v>
      </c>
    </row>
    <row r="29" spans="1:17" x14ac:dyDescent="0.25">
      <c r="A29" s="154" t="s">
        <v>30</v>
      </c>
      <c r="B29" s="83">
        <v>16.427587845813093</v>
      </c>
      <c r="C29" s="83">
        <v>19.046242723172732</v>
      </c>
      <c r="D29" s="83">
        <v>19.075529367055598</v>
      </c>
      <c r="E29" s="83">
        <v>27.063021303048448</v>
      </c>
      <c r="F29" s="83">
        <v>32.318540602540473</v>
      </c>
      <c r="G29" s="83">
        <v>33.098587819827351</v>
      </c>
      <c r="H29" s="83">
        <v>24.429621259144433</v>
      </c>
      <c r="I29" s="83">
        <v>27.207876555032488</v>
      </c>
      <c r="J29" s="83">
        <v>27.735304949289386</v>
      </c>
      <c r="K29" s="83">
        <v>25.032593750256297</v>
      </c>
      <c r="L29" s="83">
        <v>30.053579752061225</v>
      </c>
      <c r="M29" s="83">
        <v>26.694910982711622</v>
      </c>
      <c r="N29" s="83">
        <v>21.342930861604767</v>
      </c>
      <c r="O29" s="83">
        <v>26.502402732731007</v>
      </c>
      <c r="P29" s="83">
        <v>37.099180349582824</v>
      </c>
      <c r="Q29" s="83">
        <v>26.135305238527717</v>
      </c>
    </row>
    <row r="30" spans="1:17" x14ac:dyDescent="0.25">
      <c r="A30" s="154" t="s">
        <v>125</v>
      </c>
      <c r="B30" s="83">
        <v>200.61530053798262</v>
      </c>
      <c r="C30" s="83">
        <v>183.85644434111276</v>
      </c>
      <c r="D30" s="83">
        <v>196.10446336657111</v>
      </c>
      <c r="E30" s="83">
        <v>214.79124892044209</v>
      </c>
      <c r="F30" s="83">
        <v>201.71288036266094</v>
      </c>
      <c r="G30" s="83">
        <v>219.5239534328993</v>
      </c>
      <c r="H30" s="83">
        <v>266.5812799355661</v>
      </c>
      <c r="I30" s="83">
        <v>206.65925526659842</v>
      </c>
      <c r="J30" s="83">
        <v>181.69372990566501</v>
      </c>
      <c r="K30" s="83">
        <v>183.71335687611762</v>
      </c>
      <c r="L30" s="83">
        <v>180.45256700463062</v>
      </c>
      <c r="M30" s="83">
        <v>191.18366228332374</v>
      </c>
      <c r="N30" s="83">
        <v>140.31866387430475</v>
      </c>
      <c r="O30" s="83">
        <v>113.83599553871976</v>
      </c>
      <c r="P30" s="83">
        <v>118.01181230389368</v>
      </c>
      <c r="Q30" s="83">
        <v>107.78095778181306</v>
      </c>
    </row>
    <row r="31" spans="1:17" x14ac:dyDescent="0.25">
      <c r="A31" s="154" t="s">
        <v>29</v>
      </c>
      <c r="B31" s="83">
        <v>37.152082408750815</v>
      </c>
      <c r="C31" s="83">
        <v>24.632450643168003</v>
      </c>
      <c r="D31" s="83">
        <v>21.692431534968001</v>
      </c>
      <c r="E31" s="83">
        <v>29.861592469874299</v>
      </c>
      <c r="F31" s="83">
        <v>35.694536348918376</v>
      </c>
      <c r="G31" s="83">
        <v>28.127601200312938</v>
      </c>
      <c r="H31" s="83">
        <v>28.98696660412919</v>
      </c>
      <c r="I31" s="83">
        <v>26.668416929747067</v>
      </c>
      <c r="J31" s="83">
        <v>29.795760048291307</v>
      </c>
      <c r="K31" s="83">
        <v>45.114311646045607</v>
      </c>
      <c r="L31" s="83">
        <v>45.208625106568491</v>
      </c>
      <c r="M31" s="83">
        <v>42.634625712950189</v>
      </c>
      <c r="N31" s="83">
        <v>42.984916113043205</v>
      </c>
      <c r="O31" s="83">
        <v>30.601309089579281</v>
      </c>
      <c r="P31" s="83">
        <v>36.324127012434595</v>
      </c>
      <c r="Q31" s="83">
        <v>11.973399829404068</v>
      </c>
    </row>
    <row r="32" spans="1:17" x14ac:dyDescent="0.25">
      <c r="A32" s="154" t="s">
        <v>26</v>
      </c>
      <c r="B32" s="83">
        <v>214.31558423417002</v>
      </c>
      <c r="C32" s="83">
        <v>204.11963905783037</v>
      </c>
      <c r="D32" s="83">
        <v>238.13822848701264</v>
      </c>
      <c r="E32" s="83">
        <v>232.7475273733491</v>
      </c>
      <c r="F32" s="83">
        <v>248.69417597886576</v>
      </c>
      <c r="G32" s="83">
        <v>260.78017338500348</v>
      </c>
      <c r="H32" s="83">
        <v>237.14189414143726</v>
      </c>
      <c r="I32" s="83">
        <v>272.01147000659614</v>
      </c>
      <c r="J32" s="83">
        <v>302.22024861061885</v>
      </c>
      <c r="K32" s="83">
        <v>258.57483888862572</v>
      </c>
      <c r="L32" s="83">
        <v>326.26884820769175</v>
      </c>
      <c r="M32" s="83">
        <v>332.94000390450623</v>
      </c>
      <c r="N32" s="83">
        <v>330.18536536176322</v>
      </c>
      <c r="O32" s="83">
        <v>399.96601613186465</v>
      </c>
      <c r="P32" s="83">
        <v>325.93968098061623</v>
      </c>
      <c r="Q32" s="83">
        <v>321.20113177444347</v>
      </c>
    </row>
    <row r="33" spans="1:17" x14ac:dyDescent="0.25">
      <c r="A33" s="152" t="s">
        <v>331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322</v>
      </c>
      <c r="B34" s="204">
        <v>86.260950825105468</v>
      </c>
      <c r="C34" s="204">
        <v>77.610888293357561</v>
      </c>
      <c r="D34" s="204">
        <v>76.603415385736</v>
      </c>
      <c r="E34" s="204">
        <v>82.321078213284096</v>
      </c>
      <c r="F34" s="204">
        <v>73.503488499638848</v>
      </c>
      <c r="G34" s="204">
        <v>66.507086834215016</v>
      </c>
      <c r="H34" s="204">
        <v>64.206779167316355</v>
      </c>
      <c r="I34" s="204">
        <v>58.813263944096718</v>
      </c>
      <c r="J34" s="204">
        <v>58.851756445836038</v>
      </c>
      <c r="K34" s="204">
        <v>45.70451663608555</v>
      </c>
      <c r="L34" s="204">
        <v>50.47978206878976</v>
      </c>
      <c r="M34" s="204">
        <v>56.064704715066313</v>
      </c>
      <c r="N34" s="204">
        <v>52.120491791461731</v>
      </c>
      <c r="O34" s="204">
        <v>61.784173211638219</v>
      </c>
      <c r="P34" s="204">
        <v>66.151001619321377</v>
      </c>
      <c r="Q34" s="204">
        <v>64.079296930998481</v>
      </c>
    </row>
    <row r="35" spans="1:17" x14ac:dyDescent="0.25">
      <c r="A35" s="152" t="s">
        <v>330</v>
      </c>
      <c r="B35" s="151">
        <v>53.083104041356471</v>
      </c>
      <c r="C35" s="151">
        <v>52.390905097359017</v>
      </c>
      <c r="D35" s="151">
        <v>50.185967616232965</v>
      </c>
      <c r="E35" s="151">
        <v>56.229935457901206</v>
      </c>
      <c r="F35" s="151">
        <v>57.266450025550633</v>
      </c>
      <c r="G35" s="151">
        <v>54.459616149634016</v>
      </c>
      <c r="H35" s="151">
        <v>59.019898684791798</v>
      </c>
      <c r="I35" s="151">
        <v>57.496117561537815</v>
      </c>
      <c r="J35" s="151">
        <v>53.100208533413856</v>
      </c>
      <c r="K35" s="151">
        <v>43.717667698582424</v>
      </c>
      <c r="L35" s="151">
        <v>47.95811286403692</v>
      </c>
      <c r="M35" s="151">
        <v>53.598142616585257</v>
      </c>
      <c r="N35" s="151">
        <v>49.9719392068628</v>
      </c>
      <c r="O35" s="151">
        <v>59.225439719426497</v>
      </c>
      <c r="P35" s="151">
        <v>64.00291632665332</v>
      </c>
      <c r="Q35" s="151">
        <v>62.731879092598561</v>
      </c>
    </row>
    <row r="36" spans="1:17" x14ac:dyDescent="0.25">
      <c r="A36" s="154" t="s">
        <v>33</v>
      </c>
      <c r="B36" s="83">
        <v>33.495033565276771</v>
      </c>
      <c r="C36" s="83">
        <v>33.802889992547129</v>
      </c>
      <c r="D36" s="83">
        <v>29.261008429373607</v>
      </c>
      <c r="E36" s="83">
        <v>31.413233970719229</v>
      </c>
      <c r="F36" s="83">
        <v>33.011980475320662</v>
      </c>
      <c r="G36" s="83">
        <v>29.390367736205267</v>
      </c>
      <c r="H36" s="83">
        <v>29.940500055233453</v>
      </c>
      <c r="I36" s="83">
        <v>31.610359529394849</v>
      </c>
      <c r="J36" s="83">
        <v>28.315089802327066</v>
      </c>
      <c r="K36" s="83">
        <v>22.024000914161245</v>
      </c>
      <c r="L36" s="83">
        <v>23.002764207890891</v>
      </c>
      <c r="M36" s="83">
        <v>22.189243442361597</v>
      </c>
      <c r="N36" s="83">
        <v>22.738178509453071</v>
      </c>
      <c r="O36" s="83">
        <v>23.328480143345082</v>
      </c>
      <c r="P36" s="83">
        <v>25.03883054112957</v>
      </c>
      <c r="Q36" s="83">
        <v>24.36115070051515</v>
      </c>
    </row>
    <row r="37" spans="1:17" x14ac:dyDescent="0.25">
      <c r="A37" s="154" t="s">
        <v>30</v>
      </c>
      <c r="B37" s="83">
        <v>0.99009362146570068</v>
      </c>
      <c r="C37" s="83">
        <v>1.2342105665672696</v>
      </c>
      <c r="D37" s="83">
        <v>1.2371547464444068</v>
      </c>
      <c r="E37" s="83">
        <v>1.9811514792835574</v>
      </c>
      <c r="F37" s="83">
        <v>2.4715162388355232</v>
      </c>
      <c r="G37" s="83">
        <v>1.7324620814841245</v>
      </c>
      <c r="H37" s="83">
        <v>1.7359690995075747</v>
      </c>
      <c r="I37" s="83">
        <v>1.8093491451395096</v>
      </c>
      <c r="J37" s="83">
        <v>1.2334424217026148</v>
      </c>
      <c r="K37" s="83">
        <v>1.0899341143557091</v>
      </c>
      <c r="L37" s="83">
        <v>1.8750214250392168</v>
      </c>
      <c r="M37" s="83">
        <v>2.3315033548813133</v>
      </c>
      <c r="N37" s="83">
        <v>1.877379843782605</v>
      </c>
      <c r="O37" s="83">
        <v>2.523399901267414</v>
      </c>
      <c r="P37" s="83">
        <v>3.5375361483404588</v>
      </c>
      <c r="Q37" s="83">
        <v>2.891411747260805</v>
      </c>
    </row>
    <row r="38" spans="1:17" x14ac:dyDescent="0.25">
      <c r="A38" s="154" t="s">
        <v>125</v>
      </c>
      <c r="B38" s="83">
        <v>6.0464491921343173</v>
      </c>
      <c r="C38" s="83">
        <v>6.5987598636673948</v>
      </c>
      <c r="D38" s="83">
        <v>6.4087491284844642</v>
      </c>
      <c r="E38" s="83">
        <v>8.5043779536834254</v>
      </c>
      <c r="F38" s="83">
        <v>7.3562819827645196</v>
      </c>
      <c r="G38" s="83">
        <v>7.9564867318704176</v>
      </c>
      <c r="H38" s="83">
        <v>11.817839671488281</v>
      </c>
      <c r="I38" s="83">
        <v>7.0136041412613901</v>
      </c>
      <c r="J38" s="83">
        <v>3.7341463236634382</v>
      </c>
      <c r="K38" s="83">
        <v>4.8473177835544679</v>
      </c>
      <c r="L38" s="83">
        <v>4.4291191220976778</v>
      </c>
      <c r="M38" s="83">
        <v>6.05337315278768</v>
      </c>
      <c r="N38" s="83">
        <v>4.1129186221878493</v>
      </c>
      <c r="O38" s="83">
        <v>3.3579220356687043</v>
      </c>
      <c r="P38" s="83">
        <v>4.5097855083888607</v>
      </c>
      <c r="Q38" s="83">
        <v>3.3882459067002375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0.18601151958322212</v>
      </c>
      <c r="F39" s="83">
        <v>0.43017280043433637</v>
      </c>
      <c r="G39" s="83">
        <v>0.89035357034903639</v>
      </c>
      <c r="H39" s="83">
        <v>0.98036818818277638</v>
      </c>
      <c r="I39" s="83">
        <v>1.088802145804967</v>
      </c>
      <c r="J39" s="83">
        <v>0.75643040572498199</v>
      </c>
      <c r="K39" s="83">
        <v>1.4564654061191002</v>
      </c>
      <c r="L39" s="83">
        <v>1.1338572552317923</v>
      </c>
      <c r="M39" s="83">
        <v>0.61229889398015747</v>
      </c>
      <c r="N39" s="83">
        <v>0.33021243828683589</v>
      </c>
      <c r="O39" s="83">
        <v>0.3337534721304774</v>
      </c>
      <c r="P39" s="83">
        <v>0.74444317846012809</v>
      </c>
      <c r="Q39" s="83">
        <v>0.38192169907366535</v>
      </c>
    </row>
    <row r="40" spans="1:17" x14ac:dyDescent="0.25">
      <c r="A40" s="154" t="s">
        <v>26</v>
      </c>
      <c r="B40" s="83">
        <v>12.551527662479677</v>
      </c>
      <c r="C40" s="83">
        <v>10.755044674577222</v>
      </c>
      <c r="D40" s="83">
        <v>13.279055311930486</v>
      </c>
      <c r="E40" s="83">
        <v>14.145160534631772</v>
      </c>
      <c r="F40" s="83">
        <v>13.996498528195589</v>
      </c>
      <c r="G40" s="83">
        <v>14.489946029725166</v>
      </c>
      <c r="H40" s="83">
        <v>14.545221670379721</v>
      </c>
      <c r="I40" s="83">
        <v>15.974002599937103</v>
      </c>
      <c r="J40" s="83">
        <v>19.061099579995748</v>
      </c>
      <c r="K40" s="83">
        <v>14.299949480391902</v>
      </c>
      <c r="L40" s="83">
        <v>17.517350853777344</v>
      </c>
      <c r="M40" s="83">
        <v>22.411723772574508</v>
      </c>
      <c r="N40" s="83">
        <v>20.913249793152438</v>
      </c>
      <c r="O40" s="83">
        <v>29.681884167014818</v>
      </c>
      <c r="P40" s="83">
        <v>30.172320950334299</v>
      </c>
      <c r="Q40" s="83">
        <v>31.709149039048707</v>
      </c>
    </row>
    <row r="41" spans="1:17" x14ac:dyDescent="0.25">
      <c r="A41" s="152" t="s">
        <v>329</v>
      </c>
      <c r="B41" s="151">
        <v>33.177846783748997</v>
      </c>
      <c r="C41" s="151">
        <v>25.219983195998552</v>
      </c>
      <c r="D41" s="151">
        <v>26.417447769503038</v>
      </c>
      <c r="E41" s="151">
        <v>26.091142755382894</v>
      </c>
      <c r="F41" s="151">
        <v>16.237038474088216</v>
      </c>
      <c r="G41" s="151">
        <v>12.047470684581004</v>
      </c>
      <c r="H41" s="151">
        <v>5.1868804825245558</v>
      </c>
      <c r="I41" s="151">
        <v>1.3171463825589038</v>
      </c>
      <c r="J41" s="151">
        <v>5.75154791242218</v>
      </c>
      <c r="K41" s="151">
        <v>1.9868489375031242</v>
      </c>
      <c r="L41" s="151">
        <v>2.5216692047528415</v>
      </c>
      <c r="M41" s="151">
        <v>2.4665620984810541</v>
      </c>
      <c r="N41" s="151">
        <v>2.1485525845989324</v>
      </c>
      <c r="O41" s="151">
        <v>2.558733492211724</v>
      </c>
      <c r="P41" s="151">
        <v>2.148085292668052</v>
      </c>
      <c r="Q41" s="151">
        <v>1.3474178383999229</v>
      </c>
    </row>
    <row r="42" spans="1:17" x14ac:dyDescent="0.25">
      <c r="A42" s="150" t="s">
        <v>33</v>
      </c>
      <c r="B42" s="87">
        <v>24.018136001742274</v>
      </c>
      <c r="C42" s="87">
        <v>21.479921684565991</v>
      </c>
      <c r="D42" s="87">
        <v>22.198672352899589</v>
      </c>
      <c r="E42" s="87">
        <v>21.435690510818482</v>
      </c>
      <c r="F42" s="87">
        <v>11.436874889759563</v>
      </c>
      <c r="G42" s="87">
        <v>10.017432344562247</v>
      </c>
      <c r="H42" s="87">
        <v>3.6287019539636205</v>
      </c>
      <c r="I42" s="87">
        <v>0.39932279683578692</v>
      </c>
      <c r="J42" s="87">
        <v>3.2362471059865481</v>
      </c>
      <c r="K42" s="87">
        <v>3.1053310860670903E-2</v>
      </c>
      <c r="L42" s="87">
        <v>0.37452781227561394</v>
      </c>
      <c r="M42" s="87">
        <v>0.59532993139290191</v>
      </c>
      <c r="N42" s="87">
        <v>0.40416599357067945</v>
      </c>
      <c r="O42" s="87">
        <v>0.32728710353639795</v>
      </c>
      <c r="P42" s="87">
        <v>0.42452088012534511</v>
      </c>
      <c r="Q42" s="87">
        <v>0.29958749659215494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0.54965656859495593</v>
      </c>
      <c r="C45" s="87">
        <v>0.57605537107696181</v>
      </c>
      <c r="D45" s="87">
        <v>0.50375314316244302</v>
      </c>
      <c r="E45" s="87">
        <v>0.57043962316018704</v>
      </c>
      <c r="F45" s="87">
        <v>0.28300578268783749</v>
      </c>
      <c r="G45" s="87">
        <v>0.26274257079051599</v>
      </c>
      <c r="H45" s="87">
        <v>0.12215987808177407</v>
      </c>
      <c r="I45" s="87">
        <v>8.940389141336394E-3</v>
      </c>
      <c r="J45" s="87">
        <v>3.8391729392116644E-2</v>
      </c>
      <c r="K45" s="87">
        <v>5.9496767004582173E-4</v>
      </c>
      <c r="L45" s="87">
        <v>5.6159104172631867E-3</v>
      </c>
      <c r="M45" s="87">
        <v>9.1209773605318966E-3</v>
      </c>
      <c r="N45" s="87">
        <v>4.7677112352747754E-3</v>
      </c>
      <c r="O45" s="87">
        <v>2.4485178348470945E-3</v>
      </c>
      <c r="P45" s="87">
        <v>4.1274123300542578E-3</v>
      </c>
      <c r="Q45" s="87">
        <v>2.1898086333568441E-3</v>
      </c>
    </row>
    <row r="46" spans="1:17" x14ac:dyDescent="0.25">
      <c r="A46" s="150" t="s">
        <v>29</v>
      </c>
      <c r="B46" s="87">
        <v>0</v>
      </c>
      <c r="C46" s="87">
        <v>0</v>
      </c>
      <c r="D46" s="87">
        <v>0</v>
      </c>
      <c r="E46" s="87">
        <v>0.13209450811002901</v>
      </c>
      <c r="F46" s="87">
        <v>0.15400260150831954</v>
      </c>
      <c r="G46" s="87">
        <v>0.31332910203965714</v>
      </c>
      <c r="H46" s="87">
        <v>0.12230975947865419</v>
      </c>
      <c r="I46" s="87">
        <v>1.4134067515455678E-2</v>
      </c>
      <c r="J46" s="87">
        <v>8.8954670708370959E-2</v>
      </c>
      <c r="K46" s="87">
        <v>2.1098852248401002E-3</v>
      </c>
      <c r="L46" s="87">
        <v>1.897109431160738E-2</v>
      </c>
      <c r="M46" s="87">
        <v>1.6884762245588675E-2</v>
      </c>
      <c r="N46" s="87">
        <v>6.0319775012937426E-3</v>
      </c>
      <c r="O46" s="87">
        <v>4.8117143609964315E-3</v>
      </c>
      <c r="P46" s="87">
        <v>1.2972202245065902E-2</v>
      </c>
      <c r="Q46" s="87">
        <v>4.8266680264224667E-3</v>
      </c>
    </row>
    <row r="47" spans="1:17" x14ac:dyDescent="0.25">
      <c r="A47" s="150" t="s">
        <v>28</v>
      </c>
      <c r="B47" s="87">
        <v>2.5286111118562036</v>
      </c>
      <c r="C47" s="87">
        <v>0.37084983992899528</v>
      </c>
      <c r="D47" s="87">
        <v>0.76529041241046336</v>
      </c>
      <c r="E47" s="87">
        <v>0.40823981602877968</v>
      </c>
      <c r="F47" s="87">
        <v>0.84733564934613681</v>
      </c>
      <c r="G47" s="87">
        <v>0.51458518135833675</v>
      </c>
      <c r="H47" s="87">
        <v>0.8987576417237898</v>
      </c>
      <c r="I47" s="87">
        <v>0.50013803859623152</v>
      </c>
      <c r="J47" s="87">
        <v>0.57061992865833866</v>
      </c>
      <c r="K47" s="87">
        <v>0</v>
      </c>
      <c r="L47" s="87">
        <v>0.61987117546428394</v>
      </c>
      <c r="M47" s="87">
        <v>0.57514155947505019</v>
      </c>
      <c r="N47" s="87">
        <v>0</v>
      </c>
      <c r="O47" s="87">
        <v>0</v>
      </c>
      <c r="P47" s="87">
        <v>0.48125727929808604</v>
      </c>
      <c r="Q47" s="87">
        <v>0</v>
      </c>
    </row>
    <row r="48" spans="1:17" x14ac:dyDescent="0.25">
      <c r="A48" s="150" t="s">
        <v>26</v>
      </c>
      <c r="B48" s="87">
        <v>1.1480892271331069</v>
      </c>
      <c r="C48" s="87">
        <v>0.95257342032997239</v>
      </c>
      <c r="D48" s="87">
        <v>1.0518096302279234</v>
      </c>
      <c r="E48" s="87">
        <v>0.96325678552643046</v>
      </c>
      <c r="F48" s="87">
        <v>0.54334350363611483</v>
      </c>
      <c r="G48" s="87">
        <v>0.48408669987228947</v>
      </c>
      <c r="H48" s="87">
        <v>0.15390422358393069</v>
      </c>
      <c r="I48" s="87">
        <v>2.0402007153186543E-2</v>
      </c>
      <c r="J48" s="87">
        <v>0.18908942214519209</v>
      </c>
      <c r="K48" s="87">
        <v>1.7400434892382154E-3</v>
      </c>
      <c r="L48" s="87">
        <v>2.1729060322171145E-2</v>
      </c>
      <c r="M48" s="87">
        <v>3.3200692158133337E-2</v>
      </c>
      <c r="N48" s="87">
        <v>2.3224741670131183E-2</v>
      </c>
      <c r="O48" s="87">
        <v>1.9806669429087702E-2</v>
      </c>
      <c r="P48" s="87">
        <v>2.567837040639195E-2</v>
      </c>
      <c r="Q48" s="87">
        <v>1.8329095085891926E-2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4.9333538744224557</v>
      </c>
      <c r="C50" s="87">
        <v>1.8405828800966344</v>
      </c>
      <c r="D50" s="87">
        <v>1.8979222308026231</v>
      </c>
      <c r="E50" s="87">
        <v>2.5814215117389883</v>
      </c>
      <c r="F50" s="87">
        <v>2.9724760471502445</v>
      </c>
      <c r="G50" s="87">
        <v>0.45529478595795769</v>
      </c>
      <c r="H50" s="87">
        <v>0.26104702569278709</v>
      </c>
      <c r="I50" s="87">
        <v>0.37420908331690683</v>
      </c>
      <c r="J50" s="87">
        <v>1.6282450555316137</v>
      </c>
      <c r="K50" s="87">
        <v>1.9513507302583291</v>
      </c>
      <c r="L50" s="87">
        <v>1.4809541519619023</v>
      </c>
      <c r="M50" s="87">
        <v>1.2368841758488485</v>
      </c>
      <c r="N50" s="87">
        <v>1.7103621606215533</v>
      </c>
      <c r="O50" s="87">
        <v>2.204379487050395</v>
      </c>
      <c r="P50" s="87">
        <v>1.1995291482631087</v>
      </c>
      <c r="Q50" s="87">
        <v>1.0224847700620967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2" t="s">
        <v>328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6" t="s">
        <v>321</v>
      </c>
      <c r="B53" s="204">
        <v>11.399155390657514</v>
      </c>
      <c r="C53" s="204">
        <v>10.481802350245752</v>
      </c>
      <c r="D53" s="204">
        <v>10.515768487161921</v>
      </c>
      <c r="E53" s="204">
        <v>11.524824473629874</v>
      </c>
      <c r="F53" s="204">
        <v>10.868771720389789</v>
      </c>
      <c r="G53" s="204">
        <v>10.20805329988095</v>
      </c>
      <c r="H53" s="204">
        <v>10.385933587168616</v>
      </c>
      <c r="I53" s="204">
        <v>9.8166323384342089</v>
      </c>
      <c r="J53" s="204">
        <v>9.705276236415683</v>
      </c>
      <c r="K53" s="204">
        <v>7.7244596039562055</v>
      </c>
      <c r="L53" s="204">
        <v>8.6859521764432657</v>
      </c>
      <c r="M53" s="204">
        <v>9.9762470029097905</v>
      </c>
      <c r="N53" s="204">
        <v>9.2069437085455768</v>
      </c>
      <c r="O53" s="204">
        <v>11.328116155269806</v>
      </c>
      <c r="P53" s="204">
        <v>12.133263516039161</v>
      </c>
      <c r="Q53" s="204">
        <v>11.942456307008404</v>
      </c>
    </row>
    <row r="54" spans="1:17" x14ac:dyDescent="0.25">
      <c r="A54" s="152" t="s">
        <v>327</v>
      </c>
      <c r="B54" s="151">
        <v>8.6534025533817349</v>
      </c>
      <c r="C54" s="151">
        <v>8.3946313271286304</v>
      </c>
      <c r="D54" s="151">
        <v>8.3294969476168426</v>
      </c>
      <c r="E54" s="151">
        <v>9.3655574869774956</v>
      </c>
      <c r="F54" s="151">
        <v>9.525016812189385</v>
      </c>
      <c r="G54" s="151">
        <v>9.2110212432259697</v>
      </c>
      <c r="H54" s="151">
        <v>9.9566745127527909</v>
      </c>
      <c r="I54" s="151">
        <v>9.7076271205672651</v>
      </c>
      <c r="J54" s="151">
        <v>9.2292860643531576</v>
      </c>
      <c r="K54" s="151">
        <v>7.5600307263697397</v>
      </c>
      <c r="L54" s="151">
        <v>8.4772623112223418</v>
      </c>
      <c r="M54" s="151">
        <v>9.7721177257941179</v>
      </c>
      <c r="N54" s="151">
        <v>9.0291324601649752</v>
      </c>
      <c r="O54" s="151">
        <v>11.116358900741938</v>
      </c>
      <c r="P54" s="151">
        <v>11.955490940094219</v>
      </c>
      <c r="Q54" s="151">
        <v>11.83094586520979</v>
      </c>
    </row>
    <row r="55" spans="1:17" x14ac:dyDescent="0.25">
      <c r="A55" s="152" t="s">
        <v>326</v>
      </c>
      <c r="B55" s="151">
        <v>2.7457528372757789</v>
      </c>
      <c r="C55" s="151">
        <v>2.0871710231171221</v>
      </c>
      <c r="D55" s="151">
        <v>2.1862715395450789</v>
      </c>
      <c r="E55" s="151">
        <v>2.1592669866523777</v>
      </c>
      <c r="F55" s="151">
        <v>1.3437549082004039</v>
      </c>
      <c r="G55" s="151">
        <v>0.99703205665497974</v>
      </c>
      <c r="H55" s="151">
        <v>0.42925907441582523</v>
      </c>
      <c r="I55" s="151">
        <v>0.10900521786694374</v>
      </c>
      <c r="J55" s="151">
        <v>0.47599017206252525</v>
      </c>
      <c r="K55" s="151">
        <v>0.16442887758646541</v>
      </c>
      <c r="L55" s="151">
        <v>0.20868986522092481</v>
      </c>
      <c r="M55" s="151">
        <v>0.20412927711567347</v>
      </c>
      <c r="N55" s="151">
        <v>0.17781124838060128</v>
      </c>
      <c r="O55" s="151">
        <v>0.21175725452786684</v>
      </c>
      <c r="P55" s="151">
        <v>0.17777257594494225</v>
      </c>
      <c r="Q55" s="151">
        <v>0.1115104417986143</v>
      </c>
    </row>
    <row r="56" spans="1:17" x14ac:dyDescent="0.25">
      <c r="A56" s="150" t="s">
        <v>33</v>
      </c>
      <c r="B56" s="87">
        <v>1.9877078070407401</v>
      </c>
      <c r="C56" s="87">
        <v>1.7776486911364957</v>
      </c>
      <c r="D56" s="87">
        <v>1.8371315050675516</v>
      </c>
      <c r="E56" s="87">
        <v>1.7739881802056674</v>
      </c>
      <c r="F56" s="87">
        <v>0.94649999087665337</v>
      </c>
      <c r="G56" s="87">
        <v>0.82902888368791006</v>
      </c>
      <c r="H56" s="87">
        <v>0.30030636860388576</v>
      </c>
      <c r="I56" s="87">
        <v>3.3047403876065112E-2</v>
      </c>
      <c r="J56" s="87">
        <v>0.26782734670233499</v>
      </c>
      <c r="K56" s="87">
        <v>2.5699291746762126E-3</v>
      </c>
      <c r="L56" s="87">
        <v>3.099540515384391E-2</v>
      </c>
      <c r="M56" s="87">
        <v>4.9268683977343609E-2</v>
      </c>
      <c r="N56" s="87">
        <v>3.3448220157573469E-2</v>
      </c>
      <c r="O56" s="87">
        <v>2.7085829258184656E-2</v>
      </c>
      <c r="P56" s="87">
        <v>3.5132762493132012E-2</v>
      </c>
      <c r="Q56" s="87">
        <v>2.4793447993833508E-2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4.5488819469927395E-2</v>
      </c>
      <c r="C59" s="87">
        <v>4.7673547951196833E-2</v>
      </c>
      <c r="D59" s="87">
        <v>4.1689915296202168E-2</v>
      </c>
      <c r="E59" s="87">
        <v>4.7208796399463758E-2</v>
      </c>
      <c r="F59" s="87">
        <v>2.342116822244172E-2</v>
      </c>
      <c r="G59" s="87">
        <v>2.1744212755077184E-2</v>
      </c>
      <c r="H59" s="87">
        <v>1.0109783013664058E-2</v>
      </c>
      <c r="I59" s="87">
        <v>7.3989427376577031E-4</v>
      </c>
      <c r="J59" s="87">
        <v>3.1772465703820674E-3</v>
      </c>
      <c r="K59" s="87">
        <v>4.9238703727930067E-5</v>
      </c>
      <c r="L59" s="87">
        <v>4.6476500004936704E-4</v>
      </c>
      <c r="M59" s="87">
        <v>7.5483950569919139E-4</v>
      </c>
      <c r="N59" s="87">
        <v>3.9456920567791241E-4</v>
      </c>
      <c r="O59" s="87">
        <v>2.0263595874596643E-4</v>
      </c>
      <c r="P59" s="87">
        <v>3.4157895145276617E-4</v>
      </c>
      <c r="Q59" s="87">
        <v>1.8122554207091124E-4</v>
      </c>
    </row>
    <row r="60" spans="1:17" x14ac:dyDescent="0.25">
      <c r="A60" s="150" t="s">
        <v>29</v>
      </c>
      <c r="B60" s="87">
        <v>0</v>
      </c>
      <c r="C60" s="87">
        <v>0</v>
      </c>
      <c r="D60" s="87">
        <v>0</v>
      </c>
      <c r="E60" s="87">
        <v>1.093195929186447E-2</v>
      </c>
      <c r="F60" s="87">
        <v>1.2745042883447133E-2</v>
      </c>
      <c r="G60" s="87">
        <v>2.5930684306730241E-2</v>
      </c>
      <c r="H60" s="87">
        <v>1.0122186991336896E-2</v>
      </c>
      <c r="I60" s="87">
        <v>1.1697159323135729E-3</v>
      </c>
      <c r="J60" s="87">
        <v>7.3617658517272514E-3</v>
      </c>
      <c r="K60" s="87">
        <v>1.7461119102124965E-4</v>
      </c>
      <c r="L60" s="87">
        <v>1.5700215982019897E-3</v>
      </c>
      <c r="M60" s="87">
        <v>1.3973596341176834E-3</v>
      </c>
      <c r="N60" s="87">
        <v>4.9919813803810283E-4</v>
      </c>
      <c r="O60" s="87">
        <v>3.9821084366867021E-4</v>
      </c>
      <c r="P60" s="87">
        <v>1.0735615651089022E-3</v>
      </c>
      <c r="Q60" s="87">
        <v>3.9944838839358336E-4</v>
      </c>
    </row>
    <row r="61" spans="1:17" x14ac:dyDescent="0.25">
      <c r="A61" s="150" t="s">
        <v>28</v>
      </c>
      <c r="B61" s="87">
        <v>0.20926436787775476</v>
      </c>
      <c r="C61" s="87">
        <v>3.0691021235503057E-2</v>
      </c>
      <c r="D61" s="87">
        <v>6.3334378958107299E-2</v>
      </c>
      <c r="E61" s="87">
        <v>3.3785364085140386E-2</v>
      </c>
      <c r="F61" s="87">
        <v>7.012432960105959E-2</v>
      </c>
      <c r="G61" s="87">
        <v>4.2586359836552005E-2</v>
      </c>
      <c r="H61" s="87">
        <v>7.4379942763348098E-2</v>
      </c>
      <c r="I61" s="87">
        <v>4.1390734228653629E-2</v>
      </c>
      <c r="J61" s="87">
        <v>4.7223718233793552E-2</v>
      </c>
      <c r="K61" s="87">
        <v>0</v>
      </c>
      <c r="L61" s="87">
        <v>5.1299683486699367E-2</v>
      </c>
      <c r="M61" s="87">
        <v>4.7597922163452426E-2</v>
      </c>
      <c r="N61" s="87">
        <v>0</v>
      </c>
      <c r="O61" s="87">
        <v>0</v>
      </c>
      <c r="P61" s="87">
        <v>3.9828188631565745E-2</v>
      </c>
      <c r="Q61" s="87">
        <v>0</v>
      </c>
    </row>
    <row r="62" spans="1:17" x14ac:dyDescent="0.25">
      <c r="A62" s="150" t="s">
        <v>26</v>
      </c>
      <c r="B62" s="87">
        <v>9.5014280866188169E-2</v>
      </c>
      <c r="C62" s="87">
        <v>7.8833662372135654E-2</v>
      </c>
      <c r="D62" s="87">
        <v>8.7046314225759161E-2</v>
      </c>
      <c r="E62" s="87">
        <v>7.9717802940118376E-2</v>
      </c>
      <c r="F62" s="87">
        <v>4.4966358921609509E-2</v>
      </c>
      <c r="G62" s="87">
        <v>4.0062347575637751E-2</v>
      </c>
      <c r="H62" s="87">
        <v>1.27369012621184E-2</v>
      </c>
      <c r="I62" s="87">
        <v>1.6884419712981961E-3</v>
      </c>
      <c r="J62" s="87">
        <v>1.5648779763740035E-2</v>
      </c>
      <c r="K62" s="87">
        <v>1.4400359910936953E-4</v>
      </c>
      <c r="L62" s="87">
        <v>1.7982670611451982E-3</v>
      </c>
      <c r="M62" s="87">
        <v>2.7476434889489661E-3</v>
      </c>
      <c r="N62" s="87">
        <v>1.922047586493615E-3</v>
      </c>
      <c r="O62" s="87">
        <v>1.6391726424072582E-3</v>
      </c>
      <c r="P62" s="87">
        <v>2.1251065163910578E-3</v>
      </c>
      <c r="Q62" s="87">
        <v>1.5168906277979522E-3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0.40827756202116877</v>
      </c>
      <c r="C64" s="87">
        <v>0.15232410042179043</v>
      </c>
      <c r="D64" s="87">
        <v>0.15706942599745841</v>
      </c>
      <c r="E64" s="87">
        <v>0.21363488373012315</v>
      </c>
      <c r="F64" s="87">
        <v>0.24599801769519261</v>
      </c>
      <c r="G64" s="87">
        <v>3.7679568493072364E-2</v>
      </c>
      <c r="H64" s="87">
        <v>2.1603891781472026E-2</v>
      </c>
      <c r="I64" s="87">
        <v>3.0969027584847458E-2</v>
      </c>
      <c r="J64" s="87">
        <v>0.13475131494054735</v>
      </c>
      <c r="K64" s="87">
        <v>0.16149109491793065</v>
      </c>
      <c r="L64" s="87">
        <v>0.12256172292098499</v>
      </c>
      <c r="M64" s="87">
        <v>0.1023628283461116</v>
      </c>
      <c r="N64" s="87">
        <v>0.14154721329281819</v>
      </c>
      <c r="O64" s="87">
        <v>0.18243140582486028</v>
      </c>
      <c r="P64" s="87">
        <v>9.9271377787291767E-2</v>
      </c>
      <c r="Q64" s="87">
        <v>8.4619429246518343E-2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325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333</v>
      </c>
      <c r="B67" s="204">
        <v>316.74808418526396</v>
      </c>
      <c r="C67" s="204">
        <v>263.81868516389795</v>
      </c>
      <c r="D67" s="204">
        <v>297.15373135687088</v>
      </c>
      <c r="E67" s="204">
        <v>288.2986001091349</v>
      </c>
      <c r="F67" s="204">
        <v>286.52146304009824</v>
      </c>
      <c r="G67" s="204">
        <v>313.05635118422339</v>
      </c>
      <c r="H67" s="204">
        <v>326.19966906910469</v>
      </c>
      <c r="I67" s="204">
        <v>314.83314323384405</v>
      </c>
      <c r="J67" s="204">
        <v>330.4791527379906</v>
      </c>
      <c r="K67" s="204">
        <v>319.43461420806329</v>
      </c>
      <c r="L67" s="204">
        <v>319.40217035249304</v>
      </c>
      <c r="M67" s="204">
        <v>319.54179402554877</v>
      </c>
      <c r="N67" s="204">
        <v>247.98585652331835</v>
      </c>
      <c r="O67" s="204">
        <v>201.35197680314846</v>
      </c>
      <c r="P67" s="204">
        <v>199.5416775819053</v>
      </c>
      <c r="Q67" s="204">
        <v>195.90082121993879</v>
      </c>
    </row>
    <row r="68" spans="1:17" x14ac:dyDescent="0.25">
      <c r="A68" s="72" t="s">
        <v>319</v>
      </c>
      <c r="B68" s="306">
        <v>0</v>
      </c>
      <c r="C68" s="306">
        <v>0</v>
      </c>
      <c r="D68" s="306">
        <v>0</v>
      </c>
      <c r="E68" s="306">
        <v>0</v>
      </c>
      <c r="F68" s="306">
        <v>0</v>
      </c>
      <c r="G68" s="306">
        <v>0</v>
      </c>
      <c r="H68" s="306">
        <v>0</v>
      </c>
      <c r="I68" s="306">
        <v>0</v>
      </c>
      <c r="J68" s="306">
        <v>0</v>
      </c>
      <c r="K68" s="306">
        <v>0</v>
      </c>
      <c r="L68" s="306">
        <v>0</v>
      </c>
      <c r="M68" s="306">
        <v>0</v>
      </c>
      <c r="N68" s="306">
        <v>0</v>
      </c>
      <c r="O68" s="306">
        <v>0</v>
      </c>
      <c r="P68" s="306">
        <v>0</v>
      </c>
      <c r="Q68" s="306">
        <v>0</v>
      </c>
    </row>
    <row r="70" spans="1:17" ht="12.75" x14ac:dyDescent="0.25">
      <c r="A70" s="80" t="s">
        <v>134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</v>
      </c>
      <c r="C72" s="77">
        <f t="shared" si="0"/>
        <v>1.0000000000000002</v>
      </c>
      <c r="D72" s="77">
        <f t="shared" si="0"/>
        <v>1</v>
      </c>
      <c r="E72" s="77">
        <f t="shared" si="0"/>
        <v>1</v>
      </c>
      <c r="F72" s="77">
        <f t="shared" si="0"/>
        <v>1</v>
      </c>
      <c r="G72" s="77">
        <f t="shared" si="0"/>
        <v>1</v>
      </c>
      <c r="H72" s="77">
        <f t="shared" si="0"/>
        <v>1</v>
      </c>
      <c r="I72" s="77">
        <f t="shared" si="0"/>
        <v>1</v>
      </c>
      <c r="J72" s="77">
        <f t="shared" si="0"/>
        <v>0.99999999999999967</v>
      </c>
      <c r="K72" s="77">
        <f t="shared" si="0"/>
        <v>0.99999999999999989</v>
      </c>
      <c r="L72" s="77">
        <f t="shared" si="0"/>
        <v>1</v>
      </c>
      <c r="M72" s="77">
        <f t="shared" si="0"/>
        <v>0.99999999999999989</v>
      </c>
      <c r="N72" s="77">
        <f t="shared" si="0"/>
        <v>1</v>
      </c>
      <c r="O72" s="77">
        <f t="shared" si="0"/>
        <v>1.0000000000000002</v>
      </c>
      <c r="P72" s="77">
        <f t="shared" si="0"/>
        <v>1</v>
      </c>
      <c r="Q72" s="77">
        <f t="shared" si="0"/>
        <v>0.99999999999999978</v>
      </c>
    </row>
    <row r="73" spans="1:17" x14ac:dyDescent="0.25">
      <c r="A73" s="132" t="s">
        <v>83</v>
      </c>
      <c r="B73" s="203">
        <f t="shared" ref="B73:Q73" si="1">IF(B$6=0,0,B$6/B$5)</f>
        <v>0</v>
      </c>
      <c r="C73" s="203">
        <f t="shared" si="1"/>
        <v>0</v>
      </c>
      <c r="D73" s="203">
        <f t="shared" si="1"/>
        <v>0</v>
      </c>
      <c r="E73" s="203">
        <f t="shared" si="1"/>
        <v>0</v>
      </c>
      <c r="F73" s="203">
        <f t="shared" si="1"/>
        <v>0</v>
      </c>
      <c r="G73" s="203">
        <f t="shared" si="1"/>
        <v>0</v>
      </c>
      <c r="H73" s="203">
        <f t="shared" si="1"/>
        <v>0</v>
      </c>
      <c r="I73" s="203">
        <f t="shared" si="1"/>
        <v>0</v>
      </c>
      <c r="J73" s="203">
        <f t="shared" si="1"/>
        <v>0</v>
      </c>
      <c r="K73" s="203">
        <f t="shared" si="1"/>
        <v>0</v>
      </c>
      <c r="L73" s="203">
        <f t="shared" si="1"/>
        <v>0</v>
      </c>
      <c r="M73" s="203">
        <f t="shared" si="1"/>
        <v>0</v>
      </c>
      <c r="N73" s="203">
        <f t="shared" si="1"/>
        <v>0</v>
      </c>
      <c r="O73" s="203">
        <f t="shared" si="1"/>
        <v>0</v>
      </c>
      <c r="P73" s="203">
        <f t="shared" si="1"/>
        <v>0</v>
      </c>
      <c r="Q73" s="203">
        <f t="shared" si="1"/>
        <v>0</v>
      </c>
    </row>
    <row r="74" spans="1:17" x14ac:dyDescent="0.25">
      <c r="A74" s="76" t="s">
        <v>82</v>
      </c>
      <c r="B74" s="202">
        <f t="shared" ref="B74:Q74" si="2">IF(B$7=0,0,B$7/B$5)</f>
        <v>0</v>
      </c>
      <c r="C74" s="202">
        <f t="shared" si="2"/>
        <v>0</v>
      </c>
      <c r="D74" s="202">
        <f t="shared" si="2"/>
        <v>0</v>
      </c>
      <c r="E74" s="202">
        <f t="shared" si="2"/>
        <v>0</v>
      </c>
      <c r="F74" s="202">
        <f t="shared" si="2"/>
        <v>0</v>
      </c>
      <c r="G74" s="202">
        <f t="shared" si="2"/>
        <v>0</v>
      </c>
      <c r="H74" s="202">
        <f t="shared" si="2"/>
        <v>0</v>
      </c>
      <c r="I74" s="202">
        <f t="shared" si="2"/>
        <v>0</v>
      </c>
      <c r="J74" s="202">
        <f t="shared" si="2"/>
        <v>0</v>
      </c>
      <c r="K74" s="202">
        <f t="shared" si="2"/>
        <v>0</v>
      </c>
      <c r="L74" s="202">
        <f t="shared" si="2"/>
        <v>0</v>
      </c>
      <c r="M74" s="202">
        <f t="shared" si="2"/>
        <v>0</v>
      </c>
      <c r="N74" s="202">
        <f t="shared" si="2"/>
        <v>0</v>
      </c>
      <c r="O74" s="202">
        <f t="shared" si="2"/>
        <v>0</v>
      </c>
      <c r="P74" s="202">
        <f t="shared" si="2"/>
        <v>0</v>
      </c>
      <c r="Q74" s="202">
        <f t="shared" si="2"/>
        <v>0</v>
      </c>
    </row>
    <row r="75" spans="1:17" x14ac:dyDescent="0.25">
      <c r="A75" s="76" t="s">
        <v>81</v>
      </c>
      <c r="B75" s="202">
        <f t="shared" ref="B75:Q75" si="3">IF(B$8=0,0,B$8/B$5)</f>
        <v>0</v>
      </c>
      <c r="C75" s="202">
        <f t="shared" si="3"/>
        <v>0</v>
      </c>
      <c r="D75" s="202">
        <f t="shared" si="3"/>
        <v>0</v>
      </c>
      <c r="E75" s="202">
        <f t="shared" si="3"/>
        <v>0</v>
      </c>
      <c r="F75" s="202">
        <f t="shared" si="3"/>
        <v>0</v>
      </c>
      <c r="G75" s="202">
        <f t="shared" si="3"/>
        <v>0</v>
      </c>
      <c r="H75" s="202">
        <f t="shared" si="3"/>
        <v>0</v>
      </c>
      <c r="I75" s="202">
        <f t="shared" si="3"/>
        <v>0</v>
      </c>
      <c r="J75" s="202">
        <f t="shared" si="3"/>
        <v>0</v>
      </c>
      <c r="K75" s="202">
        <f t="shared" si="3"/>
        <v>0</v>
      </c>
      <c r="L75" s="202">
        <f t="shared" si="3"/>
        <v>0</v>
      </c>
      <c r="M75" s="202">
        <f t="shared" si="3"/>
        <v>0</v>
      </c>
      <c r="N75" s="202">
        <f t="shared" si="3"/>
        <v>0</v>
      </c>
      <c r="O75" s="202">
        <f t="shared" si="3"/>
        <v>0</v>
      </c>
      <c r="P75" s="202">
        <f t="shared" si="3"/>
        <v>0</v>
      </c>
      <c r="Q75" s="202">
        <f t="shared" si="3"/>
        <v>0</v>
      </c>
    </row>
    <row r="76" spans="1:17" x14ac:dyDescent="0.25">
      <c r="A76" s="76" t="s">
        <v>80</v>
      </c>
      <c r="B76" s="202">
        <f t="shared" ref="B76:Q76" si="4">IF(B$9=0,0,B$9/B$5)</f>
        <v>0</v>
      </c>
      <c r="C76" s="202">
        <f t="shared" si="4"/>
        <v>0</v>
      </c>
      <c r="D76" s="202">
        <f t="shared" si="4"/>
        <v>0</v>
      </c>
      <c r="E76" s="202">
        <f t="shared" si="4"/>
        <v>0</v>
      </c>
      <c r="F76" s="202">
        <f t="shared" si="4"/>
        <v>0</v>
      </c>
      <c r="G76" s="202">
        <f t="shared" si="4"/>
        <v>0</v>
      </c>
      <c r="H76" s="202">
        <f t="shared" si="4"/>
        <v>0</v>
      </c>
      <c r="I76" s="202">
        <f t="shared" si="4"/>
        <v>0</v>
      </c>
      <c r="J76" s="202">
        <f t="shared" si="4"/>
        <v>0</v>
      </c>
      <c r="K76" s="202">
        <f t="shared" si="4"/>
        <v>0</v>
      </c>
      <c r="L76" s="202">
        <f t="shared" si="4"/>
        <v>0</v>
      </c>
      <c r="M76" s="202">
        <f t="shared" si="4"/>
        <v>0</v>
      </c>
      <c r="N76" s="202">
        <f t="shared" si="4"/>
        <v>0</v>
      </c>
      <c r="O76" s="202">
        <f t="shared" si="4"/>
        <v>0</v>
      </c>
      <c r="P76" s="202">
        <f t="shared" si="4"/>
        <v>0</v>
      </c>
      <c r="Q76" s="202">
        <f t="shared" si="4"/>
        <v>0</v>
      </c>
    </row>
    <row r="77" spans="1:17" x14ac:dyDescent="0.25">
      <c r="A77" s="129" t="s">
        <v>79</v>
      </c>
      <c r="B77" s="201">
        <f t="shared" ref="B77:Q77" si="5">IF(B$10=0,0,B$10/B$5)</f>
        <v>1.47724280408566E-2</v>
      </c>
      <c r="C77" s="201">
        <f t="shared" si="5"/>
        <v>1.9336934869215297E-2</v>
      </c>
      <c r="D77" s="201">
        <f t="shared" si="5"/>
        <v>2.0400051393211931E-2</v>
      </c>
      <c r="E77" s="201">
        <f t="shared" si="5"/>
        <v>2.0462491727764119E-2</v>
      </c>
      <c r="F77" s="201">
        <f t="shared" si="5"/>
        <v>2.0764456121927021E-2</v>
      </c>
      <c r="G77" s="201">
        <f t="shared" si="5"/>
        <v>2.1952313447061424E-2</v>
      </c>
      <c r="H77" s="201">
        <f t="shared" si="5"/>
        <v>2.2405780527693427E-2</v>
      </c>
      <c r="I77" s="201">
        <f t="shared" si="5"/>
        <v>2.4510898367214904E-2</v>
      </c>
      <c r="J77" s="201">
        <f t="shared" si="5"/>
        <v>2.3522487060030378E-2</v>
      </c>
      <c r="K77" s="201">
        <f t="shared" si="5"/>
        <v>2.6736829335861384E-2</v>
      </c>
      <c r="L77" s="201">
        <f t="shared" si="5"/>
        <v>2.6929189710129323E-2</v>
      </c>
      <c r="M77" s="201">
        <f t="shared" si="5"/>
        <v>2.7107015387791082E-2</v>
      </c>
      <c r="N77" s="201">
        <f t="shared" si="5"/>
        <v>2.9194777056284187E-2</v>
      </c>
      <c r="O77" s="201">
        <f t="shared" si="5"/>
        <v>2.8313046644505891E-2</v>
      </c>
      <c r="P77" s="201">
        <f t="shared" si="5"/>
        <v>2.9647258944348172E-2</v>
      </c>
      <c r="Q77" s="201">
        <f t="shared" si="5"/>
        <v>3.0341604250068269E-2</v>
      </c>
    </row>
    <row r="78" spans="1:17" x14ac:dyDescent="0.25">
      <c r="A78" s="127" t="s">
        <v>324</v>
      </c>
      <c r="B78" s="200">
        <f t="shared" ref="B78:Q78" si="6">IF(B$15=0,0,B$15/B$5)</f>
        <v>0.11922934509489419</v>
      </c>
      <c r="C78" s="200">
        <f t="shared" si="6"/>
        <v>0.11755478190764843</v>
      </c>
      <c r="D78" s="200">
        <f t="shared" si="6"/>
        <v>0.11934512714881254</v>
      </c>
      <c r="E78" s="200">
        <f t="shared" si="6"/>
        <v>0.11865064968371448</v>
      </c>
      <c r="F78" s="200">
        <f t="shared" si="6"/>
        <v>7.1038491354604216E-2</v>
      </c>
      <c r="G78" s="200">
        <f t="shared" si="6"/>
        <v>4.8671257348778675E-2</v>
      </c>
      <c r="H78" s="200">
        <f t="shared" si="6"/>
        <v>2.6108141406110848E-2</v>
      </c>
      <c r="I78" s="200">
        <f t="shared" si="6"/>
        <v>9.254415364314655E-3</v>
      </c>
      <c r="J78" s="200">
        <f t="shared" si="6"/>
        <v>2.1693728804317795E-2</v>
      </c>
      <c r="K78" s="200">
        <f t="shared" si="6"/>
        <v>1.0670299071855986E-2</v>
      </c>
      <c r="L78" s="200">
        <f t="shared" si="6"/>
        <v>1.5675912727092511E-2</v>
      </c>
      <c r="M78" s="200">
        <f t="shared" si="6"/>
        <v>1.3768097294948279E-2</v>
      </c>
      <c r="N78" s="200">
        <f t="shared" si="6"/>
        <v>1.460803790203969E-2</v>
      </c>
      <c r="O78" s="200">
        <f t="shared" si="6"/>
        <v>1.350825471696772E-2</v>
      </c>
      <c r="P78" s="200">
        <f t="shared" si="6"/>
        <v>2.0383764768985745E-2</v>
      </c>
      <c r="Q78" s="200">
        <f t="shared" si="6"/>
        <v>1.1295647638581095E-2</v>
      </c>
    </row>
    <row r="79" spans="1:17" x14ac:dyDescent="0.25">
      <c r="A79" s="127" t="s">
        <v>323</v>
      </c>
      <c r="B79" s="200">
        <f t="shared" ref="B79:Q79" si="7">IF(B$26=0,0,B$26/B$5)</f>
        <v>0.69006972247857978</v>
      </c>
      <c r="C79" s="200">
        <f t="shared" si="7"/>
        <v>0.65567772511453526</v>
      </c>
      <c r="D79" s="200">
        <f t="shared" si="7"/>
        <v>0.62206612517774007</v>
      </c>
      <c r="E79" s="200">
        <f t="shared" si="7"/>
        <v>0.62325341656614264</v>
      </c>
      <c r="F79" s="200">
        <f t="shared" si="7"/>
        <v>0.6574859614985733</v>
      </c>
      <c r="G79" s="200">
        <f t="shared" si="7"/>
        <v>0.66045591267797077</v>
      </c>
      <c r="H79" s="200">
        <f t="shared" si="7"/>
        <v>0.68149171770821504</v>
      </c>
      <c r="I79" s="200">
        <f t="shared" si="7"/>
        <v>0.69202976040788133</v>
      </c>
      <c r="J79" s="200">
        <f t="shared" si="7"/>
        <v>0.67333860227339604</v>
      </c>
      <c r="K79" s="200">
        <f t="shared" si="7"/>
        <v>0.68072104195578143</v>
      </c>
      <c r="L79" s="200">
        <f t="shared" si="7"/>
        <v>0.67728814352245981</v>
      </c>
      <c r="M79" s="200">
        <f t="shared" si="7"/>
        <v>0.67592083964171201</v>
      </c>
      <c r="N79" s="200">
        <f t="shared" si="7"/>
        <v>0.69710120951702348</v>
      </c>
      <c r="O79" s="200">
        <f t="shared" si="7"/>
        <v>0.72988071251473996</v>
      </c>
      <c r="P79" s="200">
        <f t="shared" si="7"/>
        <v>0.69708738451534757</v>
      </c>
      <c r="Q79" s="200">
        <f t="shared" si="7"/>
        <v>0.70457314632612589</v>
      </c>
    </row>
    <row r="80" spans="1:17" x14ac:dyDescent="0.25">
      <c r="A80" s="142" t="s">
        <v>332</v>
      </c>
      <c r="B80" s="199">
        <f t="shared" ref="B80:Q80" si="8">IF(B$27=0,0,B$27/B$5)</f>
        <v>0.69006972247857978</v>
      </c>
      <c r="C80" s="199">
        <f t="shared" si="8"/>
        <v>0.65567772511453526</v>
      </c>
      <c r="D80" s="199">
        <f t="shared" si="8"/>
        <v>0.62206612517774007</v>
      </c>
      <c r="E80" s="199">
        <f t="shared" si="8"/>
        <v>0.62325341656614264</v>
      </c>
      <c r="F80" s="199">
        <f t="shared" si="8"/>
        <v>0.6574859614985733</v>
      </c>
      <c r="G80" s="199">
        <f t="shared" si="8"/>
        <v>0.66045591267797077</v>
      </c>
      <c r="H80" s="199">
        <f t="shared" si="8"/>
        <v>0.68149171770821504</v>
      </c>
      <c r="I80" s="199">
        <f t="shared" si="8"/>
        <v>0.69202976040788133</v>
      </c>
      <c r="J80" s="199">
        <f t="shared" si="8"/>
        <v>0.67333860227339604</v>
      </c>
      <c r="K80" s="199">
        <f t="shared" si="8"/>
        <v>0.68072104195578143</v>
      </c>
      <c r="L80" s="199">
        <f t="shared" si="8"/>
        <v>0.67728814352245981</v>
      </c>
      <c r="M80" s="199">
        <f t="shared" si="8"/>
        <v>0.67592083964171201</v>
      </c>
      <c r="N80" s="199">
        <f t="shared" si="8"/>
        <v>0.69710120951702348</v>
      </c>
      <c r="O80" s="199">
        <f t="shared" si="8"/>
        <v>0.72988071251473996</v>
      </c>
      <c r="P80" s="199">
        <f t="shared" si="8"/>
        <v>0.69708738451534757</v>
      </c>
      <c r="Q80" s="199">
        <f t="shared" si="8"/>
        <v>0.70457314632612589</v>
      </c>
    </row>
    <row r="81" spans="1:17" x14ac:dyDescent="0.25">
      <c r="A81" s="142" t="s">
        <v>331</v>
      </c>
      <c r="B81" s="199">
        <f t="shared" ref="B81:Q81" si="9">IF(B$33=0,0,B$33/B$5)</f>
        <v>0</v>
      </c>
      <c r="C81" s="199">
        <f t="shared" si="9"/>
        <v>0</v>
      </c>
      <c r="D81" s="199">
        <f t="shared" si="9"/>
        <v>0</v>
      </c>
      <c r="E81" s="199">
        <f t="shared" si="9"/>
        <v>0</v>
      </c>
      <c r="F81" s="199">
        <f t="shared" si="9"/>
        <v>0</v>
      </c>
      <c r="G81" s="199">
        <f t="shared" si="9"/>
        <v>0</v>
      </c>
      <c r="H81" s="199">
        <f t="shared" si="9"/>
        <v>0</v>
      </c>
      <c r="I81" s="199">
        <f t="shared" si="9"/>
        <v>0</v>
      </c>
      <c r="J81" s="199">
        <f t="shared" si="9"/>
        <v>0</v>
      </c>
      <c r="K81" s="199">
        <f t="shared" si="9"/>
        <v>0</v>
      </c>
      <c r="L81" s="199">
        <f t="shared" si="9"/>
        <v>0</v>
      </c>
      <c r="M81" s="199">
        <f t="shared" si="9"/>
        <v>0</v>
      </c>
      <c r="N81" s="199">
        <f t="shared" si="9"/>
        <v>0</v>
      </c>
      <c r="O81" s="199">
        <f t="shared" si="9"/>
        <v>0</v>
      </c>
      <c r="P81" s="199">
        <f t="shared" si="9"/>
        <v>0</v>
      </c>
      <c r="Q81" s="199">
        <f t="shared" si="9"/>
        <v>0</v>
      </c>
    </row>
    <row r="82" spans="1:17" x14ac:dyDescent="0.25">
      <c r="A82" s="127" t="s">
        <v>322</v>
      </c>
      <c r="B82" s="200">
        <f t="shared" ref="B82:Q82" si="10">IF(B$34=0,0,B$34/B$5)</f>
        <v>3.6620318847609752E-2</v>
      </c>
      <c r="C82" s="200">
        <f t="shared" si="10"/>
        <v>4.5746943636177526E-2</v>
      </c>
      <c r="D82" s="200">
        <f t="shared" si="10"/>
        <v>4.7482054857891531E-2</v>
      </c>
      <c r="E82" s="200">
        <f t="shared" si="10"/>
        <v>5.1190691017885856E-2</v>
      </c>
      <c r="F82" s="200">
        <f t="shared" si="10"/>
        <v>4.9685768833989417E-2</v>
      </c>
      <c r="G82" s="200">
        <f t="shared" si="10"/>
        <v>4.5886168030444173E-2</v>
      </c>
      <c r="H82" s="200">
        <f t="shared" si="10"/>
        <v>4.3252988475105225E-2</v>
      </c>
      <c r="I82" s="200">
        <f t="shared" si="10"/>
        <v>4.2055908959960246E-2</v>
      </c>
      <c r="J82" s="200">
        <f t="shared" si="10"/>
        <v>4.1508875387748875E-2</v>
      </c>
      <c r="K82" s="200">
        <f t="shared" si="10"/>
        <v>3.4551015590937303E-2</v>
      </c>
      <c r="L82" s="200">
        <f t="shared" si="10"/>
        <v>3.7350572323283794E-2</v>
      </c>
      <c r="M82" s="200">
        <f t="shared" si="10"/>
        <v>4.1178583539633995E-2</v>
      </c>
      <c r="N82" s="200">
        <f t="shared" si="10"/>
        <v>4.3658678801669681E-2</v>
      </c>
      <c r="O82" s="200">
        <f t="shared" si="10"/>
        <v>5.1391762269703649E-2</v>
      </c>
      <c r="P82" s="200">
        <f t="shared" si="10"/>
        <v>6.0211693779025396E-2</v>
      </c>
      <c r="Q82" s="200">
        <f t="shared" si="10"/>
        <v>5.9806212423567581E-2</v>
      </c>
    </row>
    <row r="83" spans="1:17" x14ac:dyDescent="0.25">
      <c r="A83" s="142" t="s">
        <v>330</v>
      </c>
      <c r="B83" s="199">
        <f t="shared" ref="B83:Q83" si="11">IF(B$35=0,0,B$35/B$5)</f>
        <v>2.2535343939769737E-2</v>
      </c>
      <c r="C83" s="199">
        <f t="shared" si="11"/>
        <v>3.0881282707111289E-2</v>
      </c>
      <c r="D83" s="199">
        <f t="shared" si="11"/>
        <v>3.1107397176106295E-2</v>
      </c>
      <c r="E83" s="199">
        <f t="shared" si="11"/>
        <v>3.4966126713298941E-2</v>
      </c>
      <c r="F83" s="199">
        <f t="shared" si="11"/>
        <v>3.8710102826299136E-2</v>
      </c>
      <c r="G83" s="199">
        <f t="shared" si="11"/>
        <v>3.7574087461458315E-2</v>
      </c>
      <c r="H83" s="199">
        <f t="shared" si="11"/>
        <v>3.9758839031044893E-2</v>
      </c>
      <c r="I83" s="199">
        <f t="shared" si="11"/>
        <v>4.1114050191426478E-2</v>
      </c>
      <c r="J83" s="199">
        <f t="shared" si="11"/>
        <v>3.7452237149549081E-2</v>
      </c>
      <c r="K83" s="199">
        <f t="shared" si="11"/>
        <v>3.3049027304678798E-2</v>
      </c>
      <c r="L83" s="199">
        <f t="shared" si="11"/>
        <v>3.5484760226885084E-2</v>
      </c>
      <c r="M83" s="199">
        <f t="shared" si="11"/>
        <v>3.9366935124749862E-2</v>
      </c>
      <c r="N83" s="199">
        <f t="shared" si="11"/>
        <v>4.185894583762139E-2</v>
      </c>
      <c r="O83" s="199">
        <f t="shared" si="11"/>
        <v>4.9263420713803317E-2</v>
      </c>
      <c r="P83" s="199">
        <f t="shared" si="11"/>
        <v>5.8256472381204877E-2</v>
      </c>
      <c r="Q83" s="199">
        <f t="shared" si="11"/>
        <v>5.8548646230957443E-2</v>
      </c>
    </row>
    <row r="84" spans="1:17" x14ac:dyDescent="0.25">
      <c r="A84" s="142" t="s">
        <v>329</v>
      </c>
      <c r="B84" s="199">
        <f t="shared" ref="B84:Q84" si="12">IF(B$41=0,0,B$41/B$5)</f>
        <v>1.4084974907840017E-2</v>
      </c>
      <c r="C84" s="199">
        <f t="shared" si="12"/>
        <v>1.4865660929066243E-2</v>
      </c>
      <c r="D84" s="199">
        <f t="shared" si="12"/>
        <v>1.637465768178524E-2</v>
      </c>
      <c r="E84" s="199">
        <f t="shared" si="12"/>
        <v>1.6224564304586915E-2</v>
      </c>
      <c r="F84" s="199">
        <f t="shared" si="12"/>
        <v>1.0975666007690277E-2</v>
      </c>
      <c r="G84" s="199">
        <f t="shared" si="12"/>
        <v>8.3120805689858648E-3</v>
      </c>
      <c r="H84" s="199">
        <f t="shared" si="12"/>
        <v>3.49414944406033E-3</v>
      </c>
      <c r="I84" s="199">
        <f t="shared" si="12"/>
        <v>9.4185876853376512E-4</v>
      </c>
      <c r="J84" s="199">
        <f t="shared" si="12"/>
        <v>4.0566382381997902E-3</v>
      </c>
      <c r="K84" s="199">
        <f t="shared" si="12"/>
        <v>1.5019882862585092E-3</v>
      </c>
      <c r="L84" s="199">
        <f t="shared" si="12"/>
        <v>1.8658120963987081E-3</v>
      </c>
      <c r="M84" s="199">
        <f t="shared" si="12"/>
        <v>1.8116484148841358E-3</v>
      </c>
      <c r="N84" s="199">
        <f t="shared" si="12"/>
        <v>1.7997329640482903E-3</v>
      </c>
      <c r="O84" s="199">
        <f t="shared" si="12"/>
        <v>2.128341555900329E-3</v>
      </c>
      <c r="P84" s="199">
        <f t="shared" si="12"/>
        <v>1.9552213978205179E-3</v>
      </c>
      <c r="Q84" s="199">
        <f t="shared" si="12"/>
        <v>1.2575661926101345E-3</v>
      </c>
    </row>
    <row r="85" spans="1:17" x14ac:dyDescent="0.25">
      <c r="A85" s="142" t="s">
        <v>328</v>
      </c>
      <c r="B85" s="199">
        <f t="shared" ref="B85:Q85" si="13">IF(B$52=0,0,B$52/B$5)</f>
        <v>0</v>
      </c>
      <c r="C85" s="199">
        <f t="shared" si="13"/>
        <v>0</v>
      </c>
      <c r="D85" s="199">
        <f t="shared" si="13"/>
        <v>0</v>
      </c>
      <c r="E85" s="199">
        <f t="shared" si="13"/>
        <v>0</v>
      </c>
      <c r="F85" s="199">
        <f t="shared" si="13"/>
        <v>0</v>
      </c>
      <c r="G85" s="199">
        <f t="shared" si="13"/>
        <v>0</v>
      </c>
      <c r="H85" s="199">
        <f t="shared" si="13"/>
        <v>0</v>
      </c>
      <c r="I85" s="199">
        <f t="shared" si="13"/>
        <v>0</v>
      </c>
      <c r="J85" s="199">
        <f t="shared" si="13"/>
        <v>0</v>
      </c>
      <c r="K85" s="199">
        <f t="shared" si="13"/>
        <v>0</v>
      </c>
      <c r="L85" s="199">
        <f t="shared" si="13"/>
        <v>0</v>
      </c>
      <c r="M85" s="199">
        <f t="shared" si="13"/>
        <v>0</v>
      </c>
      <c r="N85" s="199">
        <f t="shared" si="13"/>
        <v>0</v>
      </c>
      <c r="O85" s="199">
        <f t="shared" si="13"/>
        <v>0</v>
      </c>
      <c r="P85" s="199">
        <f t="shared" si="13"/>
        <v>0</v>
      </c>
      <c r="Q85" s="199">
        <f t="shared" si="13"/>
        <v>0</v>
      </c>
    </row>
    <row r="86" spans="1:17" x14ac:dyDescent="0.25">
      <c r="A86" s="127" t="s">
        <v>321</v>
      </c>
      <c r="B86" s="200">
        <f t="shared" ref="B86:Q86" si="14">IF(B$53=0,0,B$53/B$5)</f>
        <v>4.8392778077034062E-3</v>
      </c>
      <c r="C86" s="200">
        <f t="shared" si="14"/>
        <v>6.1783910977770001E-3</v>
      </c>
      <c r="D86" s="200">
        <f t="shared" si="14"/>
        <v>6.5181205520150193E-3</v>
      </c>
      <c r="E86" s="200">
        <f t="shared" si="14"/>
        <v>7.1666180942920859E-3</v>
      </c>
      <c r="F86" s="200">
        <f t="shared" si="14"/>
        <v>7.3469067962854831E-3</v>
      </c>
      <c r="G86" s="200">
        <f t="shared" si="14"/>
        <v>7.0429855114491581E-3</v>
      </c>
      <c r="H86" s="200">
        <f t="shared" si="14"/>
        <v>6.9964989923943025E-3</v>
      </c>
      <c r="I86" s="200">
        <f t="shared" si="14"/>
        <v>7.0196307470881247E-3</v>
      </c>
      <c r="J86" s="200">
        <f t="shared" si="14"/>
        <v>6.8452519725868324E-3</v>
      </c>
      <c r="K86" s="200">
        <f t="shared" si="14"/>
        <v>5.8394212181020538E-3</v>
      </c>
      <c r="L86" s="200">
        <f t="shared" si="14"/>
        <v>6.4268360850038529E-3</v>
      </c>
      <c r="M86" s="200">
        <f t="shared" si="14"/>
        <v>7.3273857894938206E-3</v>
      </c>
      <c r="N86" s="200">
        <f t="shared" si="14"/>
        <v>7.7121873624050015E-3</v>
      </c>
      <c r="O86" s="200">
        <f t="shared" si="14"/>
        <v>9.42266962804565E-3</v>
      </c>
      <c r="P86" s="200">
        <f t="shared" si="14"/>
        <v>1.1043889426983186E-2</v>
      </c>
      <c r="Q86" s="200">
        <f t="shared" si="14"/>
        <v>1.1146081698199898E-2</v>
      </c>
    </row>
    <row r="87" spans="1:17" x14ac:dyDescent="0.25">
      <c r="A87" s="142" t="s">
        <v>327</v>
      </c>
      <c r="B87" s="199">
        <f t="shared" ref="B87:Q87" si="15">IF(B$54=0,0,B$54/B$5)</f>
        <v>3.6736247118821634E-3</v>
      </c>
      <c r="C87" s="199">
        <f t="shared" si="15"/>
        <v>4.9481295036473798E-3</v>
      </c>
      <c r="D87" s="199">
        <f t="shared" si="15"/>
        <v>5.1629764680052072E-3</v>
      </c>
      <c r="E87" s="199">
        <f t="shared" si="15"/>
        <v>5.8238955311538587E-3</v>
      </c>
      <c r="F87" s="199">
        <f t="shared" si="15"/>
        <v>6.4385758163387017E-3</v>
      </c>
      <c r="G87" s="199">
        <f t="shared" si="15"/>
        <v>6.3550891884986034E-3</v>
      </c>
      <c r="H87" s="199">
        <f t="shared" si="15"/>
        <v>6.7073280039203443E-3</v>
      </c>
      <c r="I87" s="199">
        <f t="shared" si="15"/>
        <v>6.9416838145198133E-3</v>
      </c>
      <c r="J87" s="199">
        <f t="shared" si="15"/>
        <v>6.5095301873565048E-3</v>
      </c>
      <c r="K87" s="199">
        <f t="shared" si="15"/>
        <v>5.71511873923928E-3</v>
      </c>
      <c r="L87" s="199">
        <f t="shared" si="15"/>
        <v>6.2724240494398224E-3</v>
      </c>
      <c r="M87" s="199">
        <f t="shared" si="15"/>
        <v>7.1774562655034096E-3</v>
      </c>
      <c r="N87" s="199">
        <f t="shared" si="15"/>
        <v>7.5632439446906606E-3</v>
      </c>
      <c r="O87" s="199">
        <f t="shared" si="15"/>
        <v>9.2465310165228635E-3</v>
      </c>
      <c r="P87" s="199">
        <f t="shared" si="15"/>
        <v>1.088207800095666E-2</v>
      </c>
      <c r="Q87" s="199">
        <f t="shared" si="15"/>
        <v>1.104200725467354E-2</v>
      </c>
    </row>
    <row r="88" spans="1:17" x14ac:dyDescent="0.25">
      <c r="A88" s="142" t="s">
        <v>326</v>
      </c>
      <c r="B88" s="199">
        <f t="shared" ref="B88:Q88" si="16">IF(B$55=0,0,B$55/B$5)</f>
        <v>1.1656530958212427E-3</v>
      </c>
      <c r="C88" s="199">
        <f t="shared" si="16"/>
        <v>1.2302615941296204E-3</v>
      </c>
      <c r="D88" s="199">
        <f t="shared" si="16"/>
        <v>1.3551440840098127E-3</v>
      </c>
      <c r="E88" s="199">
        <f t="shared" si="16"/>
        <v>1.3427225631382276E-3</v>
      </c>
      <c r="F88" s="199">
        <f t="shared" si="16"/>
        <v>9.0833097994678143E-4</v>
      </c>
      <c r="G88" s="199">
        <f t="shared" si="16"/>
        <v>6.8789632295055434E-4</v>
      </c>
      <c r="H88" s="199">
        <f t="shared" si="16"/>
        <v>2.8917098847395828E-4</v>
      </c>
      <c r="I88" s="199">
        <f t="shared" si="16"/>
        <v>7.7946932568311584E-5</v>
      </c>
      <c r="J88" s="199">
        <f t="shared" si="16"/>
        <v>3.3572178523032746E-4</v>
      </c>
      <c r="K88" s="199">
        <f t="shared" si="16"/>
        <v>1.2430247886277315E-4</v>
      </c>
      <c r="L88" s="199">
        <f t="shared" si="16"/>
        <v>1.5441203556403101E-4</v>
      </c>
      <c r="M88" s="199">
        <f t="shared" si="16"/>
        <v>1.4992952399041126E-4</v>
      </c>
      <c r="N88" s="199">
        <f t="shared" si="16"/>
        <v>1.4894341771434127E-4</v>
      </c>
      <c r="O88" s="199">
        <f t="shared" si="16"/>
        <v>1.7613861152278589E-4</v>
      </c>
      <c r="P88" s="199">
        <f t="shared" si="16"/>
        <v>1.6181142602652565E-4</v>
      </c>
      <c r="Q88" s="199">
        <f t="shared" si="16"/>
        <v>1.0407444352635596E-4</v>
      </c>
    </row>
    <row r="89" spans="1:17" x14ac:dyDescent="0.25">
      <c r="A89" s="142" t="s">
        <v>325</v>
      </c>
      <c r="B89" s="199">
        <f t="shared" ref="B89:Q89" si="17">IF(B$66=0,0,B$66/B$5)</f>
        <v>0</v>
      </c>
      <c r="C89" s="199">
        <f t="shared" si="17"/>
        <v>0</v>
      </c>
      <c r="D89" s="199">
        <f t="shared" si="17"/>
        <v>0</v>
      </c>
      <c r="E89" s="199">
        <f t="shared" si="17"/>
        <v>0</v>
      </c>
      <c r="F89" s="199">
        <f t="shared" si="17"/>
        <v>0</v>
      </c>
      <c r="G89" s="199">
        <f t="shared" si="17"/>
        <v>0</v>
      </c>
      <c r="H89" s="199">
        <f t="shared" si="17"/>
        <v>0</v>
      </c>
      <c r="I89" s="199">
        <f t="shared" si="17"/>
        <v>0</v>
      </c>
      <c r="J89" s="199">
        <f t="shared" si="17"/>
        <v>0</v>
      </c>
      <c r="K89" s="199">
        <f t="shared" si="17"/>
        <v>0</v>
      </c>
      <c r="L89" s="199">
        <f t="shared" si="17"/>
        <v>0</v>
      </c>
      <c r="M89" s="199">
        <f t="shared" si="17"/>
        <v>0</v>
      </c>
      <c r="N89" s="199">
        <f t="shared" si="17"/>
        <v>0</v>
      </c>
      <c r="O89" s="199">
        <f t="shared" si="17"/>
        <v>0</v>
      </c>
      <c r="P89" s="199">
        <f t="shared" si="17"/>
        <v>0</v>
      </c>
      <c r="Q89" s="199">
        <f t="shared" si="17"/>
        <v>0</v>
      </c>
    </row>
    <row r="90" spans="1:17" x14ac:dyDescent="0.25">
      <c r="A90" s="127" t="s">
        <v>320</v>
      </c>
      <c r="B90" s="200">
        <f t="shared" ref="B90:Q90" si="18">IF(B$67=0,0,B$67/B$5)</f>
        <v>0.13446890773035622</v>
      </c>
      <c r="C90" s="200">
        <f t="shared" si="18"/>
        <v>0.15550522337464651</v>
      </c>
      <c r="D90" s="200">
        <f t="shared" si="18"/>
        <v>0.18418852087032886</v>
      </c>
      <c r="E90" s="200">
        <f t="shared" si="18"/>
        <v>0.17927613291020084</v>
      </c>
      <c r="F90" s="200">
        <f t="shared" si="18"/>
        <v>0.1936784153946205</v>
      </c>
      <c r="G90" s="200">
        <f t="shared" si="18"/>
        <v>0.2159913629842958</v>
      </c>
      <c r="H90" s="200">
        <f t="shared" si="18"/>
        <v>0.21974487289048109</v>
      </c>
      <c r="I90" s="200">
        <f t="shared" si="18"/>
        <v>0.22512938615354081</v>
      </c>
      <c r="J90" s="200">
        <f t="shared" si="18"/>
        <v>0.23309105450191983</v>
      </c>
      <c r="K90" s="200">
        <f t="shared" si="18"/>
        <v>0.24148139282746181</v>
      </c>
      <c r="L90" s="200">
        <f t="shared" si="18"/>
        <v>0.23632934563203073</v>
      </c>
      <c r="M90" s="200">
        <f t="shared" si="18"/>
        <v>0.23469807834642076</v>
      </c>
      <c r="N90" s="200">
        <f t="shared" si="18"/>
        <v>0.20772510936057803</v>
      </c>
      <c r="O90" s="200">
        <f t="shared" si="18"/>
        <v>0.16748355422603728</v>
      </c>
      <c r="P90" s="200">
        <f t="shared" si="18"/>
        <v>0.18162600856530997</v>
      </c>
      <c r="Q90" s="200">
        <f t="shared" si="18"/>
        <v>0.18283730766345715</v>
      </c>
    </row>
    <row r="91" spans="1:17" x14ac:dyDescent="0.25">
      <c r="A91" s="72" t="s">
        <v>319</v>
      </c>
      <c r="B91" s="71">
        <f t="shared" ref="B91:Q91" si="19">IF(B$68=0,0,B$68/B$5)</f>
        <v>0</v>
      </c>
      <c r="C91" s="71">
        <f t="shared" si="19"/>
        <v>0</v>
      </c>
      <c r="D91" s="71">
        <f t="shared" si="19"/>
        <v>0</v>
      </c>
      <c r="E91" s="71">
        <f t="shared" si="19"/>
        <v>0</v>
      </c>
      <c r="F91" s="71">
        <f t="shared" si="19"/>
        <v>0</v>
      </c>
      <c r="G91" s="71">
        <f t="shared" si="19"/>
        <v>0</v>
      </c>
      <c r="H91" s="71">
        <f t="shared" si="19"/>
        <v>0</v>
      </c>
      <c r="I91" s="71">
        <f t="shared" si="19"/>
        <v>0</v>
      </c>
      <c r="J91" s="71">
        <f t="shared" si="19"/>
        <v>0</v>
      </c>
      <c r="K91" s="71">
        <f t="shared" si="19"/>
        <v>0</v>
      </c>
      <c r="L91" s="71">
        <f t="shared" si="19"/>
        <v>0</v>
      </c>
      <c r="M91" s="71">
        <f t="shared" si="19"/>
        <v>0</v>
      </c>
      <c r="N91" s="71">
        <f t="shared" si="19"/>
        <v>0</v>
      </c>
      <c r="O91" s="71">
        <f t="shared" si="19"/>
        <v>0</v>
      </c>
      <c r="P91" s="71">
        <f t="shared" si="19"/>
        <v>0</v>
      </c>
      <c r="Q91" s="71">
        <f t="shared" si="19"/>
        <v>0</v>
      </c>
    </row>
    <row r="93" spans="1:17" ht="12.75" x14ac:dyDescent="0.25">
      <c r="A93" s="266" t="s">
        <v>133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>IF(B$5=0,0,B$5/OIS_fec!B$5)</f>
        <v>1.9984477559779588</v>
      </c>
      <c r="C95" s="230">
        <f>IF(C$5=0,0,C$5/OIS_fec!C$5)</f>
        <v>1.6599916073180419</v>
      </c>
      <c r="D95" s="230">
        <f>IF(D$5=0,0,D$5/OIS_fec!D$5)</f>
        <v>1.6039183005137956</v>
      </c>
      <c r="E95" s="230">
        <f>IF(E$5=0,0,E$5/OIS_fec!E$5)</f>
        <v>1.509872031157675</v>
      </c>
      <c r="F95" s="230">
        <f>IF(F$5=0,0,F$5/OIS_fec!F$5)</f>
        <v>1.410230968985922</v>
      </c>
      <c r="G95" s="230">
        <f>IF(G$5=0,0,G$5/OIS_fec!G$5)</f>
        <v>1.4144340849259407</v>
      </c>
      <c r="H95" s="230">
        <f>IF(H$5=0,0,H$5/OIS_fec!H$5)</f>
        <v>1.3727010005412954</v>
      </c>
      <c r="I95" s="230">
        <f>IF(I$5=0,0,I$5/OIS_fec!I$5)</f>
        <v>1.281399081301613</v>
      </c>
      <c r="J95" s="230">
        <f>IF(J$5=0,0,J$5/OIS_fec!J$5)</f>
        <v>1.3480312177981708</v>
      </c>
      <c r="K95" s="230">
        <f>IF(K$5=0,0,K$5/OIS_fec!K$5)</f>
        <v>1.3694321442145094</v>
      </c>
      <c r="L95" s="230">
        <f>IF(L$5=0,0,L$5/OIS_fec!L$5)</f>
        <v>1.2297504614769867</v>
      </c>
      <c r="M95" s="230">
        <f>IF(M$5=0,0,M$5/OIS_fec!M$5)</f>
        <v>1.1510241310663827</v>
      </c>
      <c r="N95" s="230">
        <f>IF(N$5=0,0,N$5/OIS_fec!N$5)</f>
        <v>1.0714154085262197</v>
      </c>
      <c r="O95" s="230">
        <f>IF(O$5=0,0,O$5/OIS_fec!O$5)</f>
        <v>0.97788785501812747</v>
      </c>
      <c r="P95" s="230">
        <f>IF(P$5=0,0,P$5/OIS_fec!P$5)</f>
        <v>0.8858812845371592</v>
      </c>
      <c r="Q95" s="230">
        <f>IF(Q$5=0,0,Q$5/OIS_fec!Q$5)</f>
        <v>0.85208036052213276</v>
      </c>
    </row>
    <row r="96" spans="1:17" x14ac:dyDescent="0.25">
      <c r="A96" s="132" t="s">
        <v>83</v>
      </c>
      <c r="B96" s="275">
        <f>IF(B$6=0,0,B$6/OIS_fec!B$6)</f>
        <v>0</v>
      </c>
      <c r="C96" s="275">
        <f>IF(C$6=0,0,C$6/OIS_fec!C$6)</f>
        <v>0</v>
      </c>
      <c r="D96" s="275">
        <f>IF(D$6=0,0,D$6/OIS_fec!D$6)</f>
        <v>0</v>
      </c>
      <c r="E96" s="275">
        <f>IF(E$6=0,0,E$6/OIS_fec!E$6)</f>
        <v>0</v>
      </c>
      <c r="F96" s="275">
        <f>IF(F$6=0,0,F$6/OIS_fec!F$6)</f>
        <v>0</v>
      </c>
      <c r="G96" s="275">
        <f>IF(G$6=0,0,G$6/OIS_fec!G$6)</f>
        <v>0</v>
      </c>
      <c r="H96" s="275">
        <f>IF(H$6=0,0,H$6/OIS_fec!H$6)</f>
        <v>0</v>
      </c>
      <c r="I96" s="275">
        <f>IF(I$6=0,0,I$6/OIS_fec!I$6)</f>
        <v>0</v>
      </c>
      <c r="J96" s="275">
        <f>IF(J$6=0,0,J$6/OIS_fec!J$6)</f>
        <v>0</v>
      </c>
      <c r="K96" s="275">
        <f>IF(K$6=0,0,K$6/OIS_fec!K$6)</f>
        <v>0</v>
      </c>
      <c r="L96" s="275">
        <f>IF(L$6=0,0,L$6/OIS_fec!L$6)</f>
        <v>0</v>
      </c>
      <c r="M96" s="275">
        <f>IF(M$6=0,0,M$6/OIS_fec!M$6)</f>
        <v>0</v>
      </c>
      <c r="N96" s="275">
        <f>IF(N$6=0,0,N$6/OIS_fec!N$6)</f>
        <v>0</v>
      </c>
      <c r="O96" s="275">
        <f>IF(O$6=0,0,O$6/OIS_fec!O$6)</f>
        <v>0</v>
      </c>
      <c r="P96" s="275">
        <f>IF(P$6=0,0,P$6/OIS_fec!P$6)</f>
        <v>0</v>
      </c>
      <c r="Q96" s="275">
        <f>IF(Q$6=0,0,Q$6/OIS_fec!Q$6)</f>
        <v>0</v>
      </c>
    </row>
    <row r="97" spans="1:17" x14ac:dyDescent="0.25">
      <c r="A97" s="76" t="s">
        <v>82</v>
      </c>
      <c r="B97" s="274">
        <f>IF(B$7=0,0,B$7/OIS_fec!B$7)</f>
        <v>0</v>
      </c>
      <c r="C97" s="274">
        <f>IF(C$7=0,0,C$7/OIS_fec!C$7)</f>
        <v>0</v>
      </c>
      <c r="D97" s="274">
        <f>IF(D$7=0,0,D$7/OIS_fec!D$7)</f>
        <v>0</v>
      </c>
      <c r="E97" s="274">
        <f>IF(E$7=0,0,E$7/OIS_fec!E$7)</f>
        <v>0</v>
      </c>
      <c r="F97" s="274">
        <f>IF(F$7=0,0,F$7/OIS_fec!F$7)</f>
        <v>0</v>
      </c>
      <c r="G97" s="274">
        <f>IF(G$7=0,0,G$7/OIS_fec!G$7)</f>
        <v>0</v>
      </c>
      <c r="H97" s="274">
        <f>IF(H$7=0,0,H$7/OIS_fec!H$7)</f>
        <v>0</v>
      </c>
      <c r="I97" s="274">
        <f>IF(I$7=0,0,I$7/OIS_fec!I$7)</f>
        <v>0</v>
      </c>
      <c r="J97" s="274">
        <f>IF(J$7=0,0,J$7/OIS_fec!J$7)</f>
        <v>0</v>
      </c>
      <c r="K97" s="274">
        <f>IF(K$7=0,0,K$7/OIS_fec!K$7)</f>
        <v>0</v>
      </c>
      <c r="L97" s="274">
        <f>IF(L$7=0,0,L$7/OIS_fec!L$7)</f>
        <v>0</v>
      </c>
      <c r="M97" s="274">
        <f>IF(M$7=0,0,M$7/OIS_fec!M$7)</f>
        <v>0</v>
      </c>
      <c r="N97" s="274">
        <f>IF(N$7=0,0,N$7/OIS_fec!N$7)</f>
        <v>0</v>
      </c>
      <c r="O97" s="274">
        <f>IF(O$7=0,0,O$7/OIS_fec!O$7)</f>
        <v>0</v>
      </c>
      <c r="P97" s="274">
        <f>IF(P$7=0,0,P$7/OIS_fec!P$7)</f>
        <v>0</v>
      </c>
      <c r="Q97" s="274">
        <f>IF(Q$7=0,0,Q$7/OIS_fec!Q$7)</f>
        <v>0</v>
      </c>
    </row>
    <row r="98" spans="1:17" x14ac:dyDescent="0.25">
      <c r="A98" s="76" t="s">
        <v>81</v>
      </c>
      <c r="B98" s="274">
        <f>IF(B$8=0,0,B$8/OIS_fec!B$8)</f>
        <v>0</v>
      </c>
      <c r="C98" s="274">
        <f>IF(C$8=0,0,C$8/OIS_fec!C$8)</f>
        <v>0</v>
      </c>
      <c r="D98" s="274">
        <f>IF(D$8=0,0,D$8/OIS_fec!D$8)</f>
        <v>0</v>
      </c>
      <c r="E98" s="274">
        <f>IF(E$8=0,0,E$8/OIS_fec!E$8)</f>
        <v>0</v>
      </c>
      <c r="F98" s="274">
        <f>IF(F$8=0,0,F$8/OIS_fec!F$8)</f>
        <v>0</v>
      </c>
      <c r="G98" s="274">
        <f>IF(G$8=0,0,G$8/OIS_fec!G$8)</f>
        <v>0</v>
      </c>
      <c r="H98" s="274">
        <f>IF(H$8=0,0,H$8/OIS_fec!H$8)</f>
        <v>0</v>
      </c>
      <c r="I98" s="274">
        <f>IF(I$8=0,0,I$8/OIS_fec!I$8)</f>
        <v>0</v>
      </c>
      <c r="J98" s="274">
        <f>IF(J$8=0,0,J$8/OIS_fec!J$8)</f>
        <v>0</v>
      </c>
      <c r="K98" s="274">
        <f>IF(K$8=0,0,K$8/OIS_fec!K$8)</f>
        <v>0</v>
      </c>
      <c r="L98" s="274">
        <f>IF(L$8=0,0,L$8/OIS_fec!L$8)</f>
        <v>0</v>
      </c>
      <c r="M98" s="274">
        <f>IF(M$8=0,0,M$8/OIS_fec!M$8)</f>
        <v>0</v>
      </c>
      <c r="N98" s="274">
        <f>IF(N$8=0,0,N$8/OIS_fec!N$8)</f>
        <v>0</v>
      </c>
      <c r="O98" s="274">
        <f>IF(O$8=0,0,O$8/OIS_fec!O$8)</f>
        <v>0</v>
      </c>
      <c r="P98" s="274">
        <f>IF(P$8=0,0,P$8/OIS_fec!P$8)</f>
        <v>0</v>
      </c>
      <c r="Q98" s="274">
        <f>IF(Q$8=0,0,Q$8/OIS_fec!Q$8)</f>
        <v>0</v>
      </c>
    </row>
    <row r="99" spans="1:17" x14ac:dyDescent="0.25">
      <c r="A99" s="76" t="s">
        <v>80</v>
      </c>
      <c r="B99" s="274">
        <f>IF(B$9=0,0,B$9/OIS_fec!B$9)</f>
        <v>0</v>
      </c>
      <c r="C99" s="274">
        <f>IF(C$9=0,0,C$9/OIS_fec!C$9)</f>
        <v>0</v>
      </c>
      <c r="D99" s="274">
        <f>IF(D$9=0,0,D$9/OIS_fec!D$9)</f>
        <v>0</v>
      </c>
      <c r="E99" s="274">
        <f>IF(E$9=0,0,E$9/OIS_fec!E$9)</f>
        <v>0</v>
      </c>
      <c r="F99" s="274">
        <f>IF(F$9=0,0,F$9/OIS_fec!F$9)</f>
        <v>0</v>
      </c>
      <c r="G99" s="274">
        <f>IF(G$9=0,0,G$9/OIS_fec!G$9)</f>
        <v>0</v>
      </c>
      <c r="H99" s="274">
        <f>IF(H$9=0,0,H$9/OIS_fec!H$9)</f>
        <v>0</v>
      </c>
      <c r="I99" s="274">
        <f>IF(I$9=0,0,I$9/OIS_fec!I$9)</f>
        <v>0</v>
      </c>
      <c r="J99" s="274">
        <f>IF(J$9=0,0,J$9/OIS_fec!J$9)</f>
        <v>0</v>
      </c>
      <c r="K99" s="274">
        <f>IF(K$9=0,0,K$9/OIS_fec!K$9)</f>
        <v>0</v>
      </c>
      <c r="L99" s="274">
        <f>IF(L$9=0,0,L$9/OIS_fec!L$9)</f>
        <v>0</v>
      </c>
      <c r="M99" s="274">
        <f>IF(M$9=0,0,M$9/OIS_fec!M$9)</f>
        <v>0</v>
      </c>
      <c r="N99" s="274">
        <f>IF(N$9=0,0,N$9/OIS_fec!N$9)</f>
        <v>0</v>
      </c>
      <c r="O99" s="274">
        <f>IF(O$9=0,0,O$9/OIS_fec!O$9)</f>
        <v>0</v>
      </c>
      <c r="P99" s="274">
        <f>IF(P$9=0,0,P$9/OIS_fec!P$9)</f>
        <v>0</v>
      </c>
      <c r="Q99" s="274">
        <f>IF(Q$9=0,0,Q$9/OIS_fec!Q$9)</f>
        <v>0</v>
      </c>
    </row>
    <row r="100" spans="1:17" x14ac:dyDescent="0.25">
      <c r="A100" s="129" t="s">
        <v>79</v>
      </c>
      <c r="B100" s="273">
        <f>IF(B$10=0,0,B$10/OIS_fec!B$10)</f>
        <v>1.8273902596479192</v>
      </c>
      <c r="C100" s="273">
        <f>IF(C$10=0,0,C$10/OIS_fec!C$10)</f>
        <v>1.8221239585170599</v>
      </c>
      <c r="D100" s="273">
        <f>IF(D$10=0,0,D$10/OIS_fec!D$10)</f>
        <v>1.8241684717080706</v>
      </c>
      <c r="E100" s="273">
        <f>IF(E$10=0,0,E$10/OIS_fec!E$10)</f>
        <v>1.8014388683480396</v>
      </c>
      <c r="F100" s="273">
        <f>IF(F$10=0,0,F$10/OIS_fec!F$10)</f>
        <v>1.7834899845987051</v>
      </c>
      <c r="G100" s="273">
        <f>IF(G$10=0,0,G$10/OIS_fec!G$10)</f>
        <v>1.7979696980412476</v>
      </c>
      <c r="H100" s="273">
        <f>IF(H$10=0,0,H$10/OIS_fec!H$10)</f>
        <v>1.7910023981609844</v>
      </c>
      <c r="I100" s="273">
        <f>IF(I$10=0,0,I$10/OIS_fec!I$10)</f>
        <v>1.8024398683731286</v>
      </c>
      <c r="J100" s="273">
        <f>IF(J$10=0,0,J$10/OIS_fec!J$10)</f>
        <v>1.8070644500812616</v>
      </c>
      <c r="K100" s="273">
        <f>IF(K$10=0,0,K$10/OIS_fec!K$10)</f>
        <v>1.8523483452731602</v>
      </c>
      <c r="L100" s="273">
        <f>IF(L$10=0,0,L$10/OIS_fec!L$10)</f>
        <v>1.8390088260439501</v>
      </c>
      <c r="M100" s="273">
        <f>IF(M$10=0,0,M$10/OIS_fec!M$10)</f>
        <v>1.8156696350854036</v>
      </c>
      <c r="N100" s="273">
        <f>IF(N$10=0,0,N$10/OIS_fec!N$10)</f>
        <v>1.8198167062604209</v>
      </c>
      <c r="O100" s="273">
        <f>IF(O$10=0,0,O$10/OIS_fec!O$10)</f>
        <v>1.7720455518230003</v>
      </c>
      <c r="P100" s="273">
        <f>IF(P$10=0,0,P$10/OIS_fec!P$10)</f>
        <v>1.74459643724942</v>
      </c>
      <c r="Q100" s="273">
        <f>IF(Q$10=0,0,Q$10/OIS_fec!Q$10)</f>
        <v>1.746688186482056</v>
      </c>
    </row>
    <row r="101" spans="1:17" x14ac:dyDescent="0.25">
      <c r="A101" s="127" t="s">
        <v>324</v>
      </c>
      <c r="B101" s="296">
        <f>IF(B$15=0,0,B$15/OIS_fec!B$15)</f>
        <v>1.2145053613323917</v>
      </c>
      <c r="C101" s="296">
        <f>IF(C$15=0,0,C$15/OIS_fec!C$15)</f>
        <v>0.90904224370841946</v>
      </c>
      <c r="D101" s="296">
        <f>IF(D$15=0,0,D$15/OIS_fec!D$15)</f>
        <v>0.91348500325101301</v>
      </c>
      <c r="E101" s="296">
        <f>IF(E$15=0,0,E$15/OIS_fec!E$15)</f>
        <v>0.78827349480442366</v>
      </c>
      <c r="F101" s="296">
        <f>IF(F$15=0,0,F$15/OIS_fec!F$15)</f>
        <v>0.47859149731534023</v>
      </c>
      <c r="G101" s="296">
        <f>IF(G$15=0,0,G$15/OIS_fec!G$15)</f>
        <v>0.39736962440390289</v>
      </c>
      <c r="H101" s="296">
        <f>IF(H$15=0,0,H$15/OIS_fec!H$15)</f>
        <v>0.19422854894099972</v>
      </c>
      <c r="I101" s="296">
        <f>IF(I$15=0,0,I$15/OIS_fec!I$15)</f>
        <v>6.91039299555785E-2</v>
      </c>
      <c r="J101" s="296">
        <f>IF(J$15=0,0,J$15/OIS_fec!J$15)</f>
        <v>0.19281784267921298</v>
      </c>
      <c r="K101" s="296">
        <f>IF(K$15=0,0,K$15/OIS_fec!K$15)</f>
        <v>0.10975260127181141</v>
      </c>
      <c r="L101" s="296">
        <f>IF(L$15=0,0,L$15/OIS_fec!L$15)</f>
        <v>0.14596603288642931</v>
      </c>
      <c r="M101" s="296">
        <f>IF(M$15=0,0,M$15/OIS_fec!M$15)</f>
        <v>0.11176701653717436</v>
      </c>
      <c r="N101" s="296">
        <f>IF(N$15=0,0,N$15/OIS_fec!N$15)</f>
        <v>0.10711305430096343</v>
      </c>
      <c r="O101" s="296">
        <f>IF(O$15=0,0,O$15/OIS_fec!O$15)</f>
        <v>9.4860681553753184E-2</v>
      </c>
      <c r="P101" s="296">
        <f>IF(P$15=0,0,P$15/OIS_fec!P$15)</f>
        <v>0.10734085697279915</v>
      </c>
      <c r="Q101" s="296">
        <f>IF(Q$15=0,0,Q$15/OIS_fec!Q$15)</f>
        <v>6.127264000068422E-2</v>
      </c>
    </row>
    <row r="102" spans="1:17" x14ac:dyDescent="0.25">
      <c r="A102" s="127" t="s">
        <v>323</v>
      </c>
      <c r="B102" s="296">
        <f>IF(B$26=0,0,B$26/OIS_fec!B$26)</f>
        <v>3.3899060185444219</v>
      </c>
      <c r="C102" s="296">
        <f>IF(C$26=0,0,C$26/OIS_fec!C$26)</f>
        <v>3.2122833768094612</v>
      </c>
      <c r="D102" s="296">
        <f>IF(D$26=0,0,D$26/OIS_fec!D$26)</f>
        <v>3.0801525802849947</v>
      </c>
      <c r="E102" s="296">
        <f>IF(E$26=0,0,E$26/OIS_fec!E$26)</f>
        <v>3.0409387317496694</v>
      </c>
      <c r="F102" s="296">
        <f>IF(F$26=0,0,F$26/OIS_fec!F$26)</f>
        <v>2.9792219580003252</v>
      </c>
      <c r="G102" s="296">
        <f>IF(G$26=0,0,G$26/OIS_fec!G$26)</f>
        <v>2.9373343725433783</v>
      </c>
      <c r="H102" s="296">
        <f>IF(H$26=0,0,H$26/OIS_fec!H$26)</f>
        <v>2.9895890628293222</v>
      </c>
      <c r="I102" s="296">
        <f>IF(I$26=0,0,I$26/OIS_fec!I$26)</f>
        <v>2.9419605972009117</v>
      </c>
      <c r="J102" s="296">
        <f>IF(J$26=0,0,J$26/OIS_fec!J$26)</f>
        <v>2.9061842337085819</v>
      </c>
      <c r="K102" s="296">
        <f>IF(K$26=0,0,K$26/OIS_fec!K$26)</f>
        <v>2.95595077778591</v>
      </c>
      <c r="L102" s="296">
        <f>IF(L$26=0,0,L$26/OIS_fec!L$26)</f>
        <v>2.8370415192490284</v>
      </c>
      <c r="M102" s="296">
        <f>IF(M$26=0,0,M$26/OIS_fec!M$26)</f>
        <v>2.8095276703806951</v>
      </c>
      <c r="N102" s="296">
        <f>IF(N$26=0,0,N$26/OIS_fec!N$26)</f>
        <v>2.7798421047327353</v>
      </c>
      <c r="O102" s="296">
        <f>IF(O$26=0,0,O$26/OIS_fec!O$26)</f>
        <v>2.7008215724239233</v>
      </c>
      <c r="P102" s="296">
        <f>IF(P$26=0,0,P$26/OIS_fec!P$26)</f>
        <v>2.6585679192646623</v>
      </c>
      <c r="Q102" s="296">
        <f>IF(Q$26=0,0,Q$26/OIS_fec!Q$26)</f>
        <v>2.6890830445425014</v>
      </c>
    </row>
    <row r="103" spans="1:17" x14ac:dyDescent="0.25">
      <c r="A103" s="127" t="s">
        <v>322</v>
      </c>
      <c r="B103" s="296">
        <f>IF(B$34=0,0,B$34/OIS_fec!B$34)</f>
        <v>2.4221200631120219</v>
      </c>
      <c r="C103" s="296">
        <f>IF(C$34=0,0,C$34/OIS_fec!C$34)</f>
        <v>2.2464117396700876</v>
      </c>
      <c r="D103" s="296">
        <f>IF(D$34=0,0,D$34/OIS_fec!D$34)</f>
        <v>2.2345891895014605</v>
      </c>
      <c r="E103" s="296">
        <f>IF(E$34=0,0,E$34/OIS_fec!E$34)</f>
        <v>2.1357270569163811</v>
      </c>
      <c r="F103" s="296">
        <f>IF(F$34=0,0,F$34/OIS_fec!F$34)</f>
        <v>1.8750399874274264</v>
      </c>
      <c r="G103" s="296">
        <f>IF(G$34=0,0,G$34/OIS_fec!G$34)</f>
        <v>1.7543994188135728</v>
      </c>
      <c r="H103" s="296">
        <f>IF(H$34=0,0,H$34/OIS_fec!H$34)</f>
        <v>1.5668770092600677</v>
      </c>
      <c r="I103" s="296">
        <f>IF(I$34=0,0,I$34/OIS_fec!I$34)</f>
        <v>1.4720770068010156</v>
      </c>
      <c r="J103" s="296">
        <f>IF(J$34=0,0,J$34/OIS_fec!J$34)</f>
        <v>1.5493860994119037</v>
      </c>
      <c r="K103" s="296">
        <f>IF(K$34=0,0,K$34/OIS_fec!K$34)</f>
        <v>1.4678047913685215</v>
      </c>
      <c r="L103" s="296">
        <f>IF(L$34=0,0,L$34/OIS_fec!L$34)</f>
        <v>1.4468722364003115</v>
      </c>
      <c r="M103" s="296">
        <f>IF(M$34=0,0,M$34/OIS_fec!M$34)</f>
        <v>1.3940205705311022</v>
      </c>
      <c r="N103" s="296">
        <f>IF(N$34=0,0,N$34/OIS_fec!N$34)</f>
        <v>1.4025902454045025</v>
      </c>
      <c r="O103" s="296">
        <f>IF(O$34=0,0,O$34/OIS_fec!O$34)</f>
        <v>1.3504640049506729</v>
      </c>
      <c r="P103" s="296">
        <f>IF(P$34=0,0,P$34/OIS_fec!P$34)</f>
        <v>1.344427363789954</v>
      </c>
      <c r="Q103" s="296">
        <f>IF(Q$34=0,0,Q$34/OIS_fec!Q$34)</f>
        <v>1.3160324696622945</v>
      </c>
    </row>
    <row r="104" spans="1:17" x14ac:dyDescent="0.25">
      <c r="A104" s="127" t="s">
        <v>321</v>
      </c>
      <c r="B104" s="296">
        <f>IF(B$53=0,0,B$53/OIS_fec!B$53)</f>
        <v>0.6188150092591036</v>
      </c>
      <c r="C104" s="296">
        <f>IF(C$53=0,0,C$53/OIS_fec!C$53)</f>
        <v>0.58655590449392847</v>
      </c>
      <c r="D104" s="296">
        <f>IF(D$53=0,0,D$53/OIS_fec!D$53)</f>
        <v>0.59305820017657962</v>
      </c>
      <c r="E104" s="296">
        <f>IF(E$53=0,0,E$53/OIS_fec!E$53)</f>
        <v>0.57806377959269983</v>
      </c>
      <c r="F104" s="296">
        <f>IF(F$53=0,0,F$53/OIS_fec!F$53)</f>
        <v>0.53603085438272735</v>
      </c>
      <c r="G104" s="296">
        <f>IF(G$53=0,0,G$53/OIS_fec!G$53)</f>
        <v>0.52060725680154663</v>
      </c>
      <c r="H104" s="296">
        <f>IF(H$53=0,0,H$53/OIS_fec!H$53)</f>
        <v>0.49001153490438848</v>
      </c>
      <c r="I104" s="296">
        <f>IF(I$53=0,0,I$53/OIS_fec!I$53)</f>
        <v>0.47503379978770272</v>
      </c>
      <c r="J104" s="296">
        <f>IF(J$53=0,0,J$53/OIS_fec!J$53)</f>
        <v>0.49398625630864301</v>
      </c>
      <c r="K104" s="296">
        <f>IF(K$53=0,0,K$53/OIS_fec!K$53)</f>
        <v>0.47960535763995449</v>
      </c>
      <c r="L104" s="296">
        <f>IF(L$53=0,0,L$53/OIS_fec!L$53)</f>
        <v>0.48132329886904074</v>
      </c>
      <c r="M104" s="296">
        <f>IF(M$53=0,0,M$53/OIS_fec!M$53)</f>
        <v>0.4795717313576659</v>
      </c>
      <c r="N104" s="296">
        <f>IF(N$53=0,0,N$53/OIS_fec!N$53)</f>
        <v>0.47900995144176767</v>
      </c>
      <c r="O104" s="296">
        <f>IF(O$53=0,0,O$53/OIS_fec!O$53)</f>
        <v>0.47870747169773115</v>
      </c>
      <c r="P104" s="296">
        <f>IF(P$53=0,0,P$53/OIS_fec!P$53)</f>
        <v>0.47674405670668196</v>
      </c>
      <c r="Q104" s="296">
        <f>IF(Q$53=0,0,Q$53/OIS_fec!Q$53)</f>
        <v>0.47418658816813286</v>
      </c>
    </row>
    <row r="105" spans="1:17" x14ac:dyDescent="0.25">
      <c r="A105" s="127" t="s">
        <v>320</v>
      </c>
      <c r="B105" s="296">
        <f>IF(B$67=0,0,B$67/OIS_fec!B$67)</f>
        <v>3.1024188000000001</v>
      </c>
      <c r="C105" s="296">
        <f>IF(C$67=0,0,C$67/OIS_fec!C$67)</f>
        <v>3.1024188000000001</v>
      </c>
      <c r="D105" s="296">
        <f>IF(D$67=0,0,D$67/OIS_fec!D$67)</f>
        <v>3.1024188000000001</v>
      </c>
      <c r="E105" s="296">
        <f>IF(E$67=0,0,E$67/OIS_fec!E$67)</f>
        <v>3.1024188000000001</v>
      </c>
      <c r="F105" s="296">
        <f>IF(F$67=0,0,F$67/OIS_fec!F$67)</f>
        <v>3.1024188000000001</v>
      </c>
      <c r="G105" s="296">
        <f>IF(G$67=0,0,G$67/OIS_fec!G$67)</f>
        <v>3.1024187999999993</v>
      </c>
      <c r="H105" s="296">
        <f>IF(H$67=0,0,H$67/OIS_fec!H$67)</f>
        <v>3.1024188000000001</v>
      </c>
      <c r="I105" s="296">
        <f>IF(I$67=0,0,I$67/OIS_fec!I$67)</f>
        <v>3.1024188000000001</v>
      </c>
      <c r="J105" s="296">
        <f>IF(J$67=0,0,J$67/OIS_fec!J$67)</f>
        <v>3.1024188000000001</v>
      </c>
      <c r="K105" s="296">
        <f>IF(K$67=0,0,K$67/OIS_fec!K$67)</f>
        <v>3.1024187999999997</v>
      </c>
      <c r="L105" s="296">
        <f>IF(L$67=0,0,L$67/OIS_fec!L$67)</f>
        <v>3.1024188000000001</v>
      </c>
      <c r="M105" s="296">
        <f>IF(M$67=0,0,M$67/OIS_fec!M$67)</f>
        <v>3.1024187999999993</v>
      </c>
      <c r="N105" s="296">
        <f>IF(N$67=0,0,N$67/OIS_fec!N$67)</f>
        <v>3.1024187999999997</v>
      </c>
      <c r="O105" s="296">
        <f>IF(O$67=0,0,O$67/OIS_fec!O$67)</f>
        <v>3.1024188000000001</v>
      </c>
      <c r="P105" s="296">
        <f>IF(P$67=0,0,P$67/OIS_fec!P$67)</f>
        <v>3.1024188000000001</v>
      </c>
      <c r="Q105" s="296">
        <f>IF(Q$67=0,0,Q$67/OIS_fec!Q$67)</f>
        <v>3.1024188000000001</v>
      </c>
    </row>
    <row r="106" spans="1:17" x14ac:dyDescent="0.25">
      <c r="A106" s="72" t="s">
        <v>319</v>
      </c>
      <c r="B106" s="295">
        <f>IF(B$68=0,0,B$68/OIS_fec!B$68)</f>
        <v>0</v>
      </c>
      <c r="C106" s="295">
        <f>IF(C$68=0,0,C$68/OIS_fec!C$68)</f>
        <v>0</v>
      </c>
      <c r="D106" s="295">
        <f>IF(D$68=0,0,D$68/OIS_fec!D$68)</f>
        <v>0</v>
      </c>
      <c r="E106" s="295">
        <f>IF(E$68=0,0,E$68/OIS_fec!E$68)</f>
        <v>0</v>
      </c>
      <c r="F106" s="295">
        <f>IF(F$68=0,0,F$68/OIS_fec!F$68)</f>
        <v>0</v>
      </c>
      <c r="G106" s="295">
        <f>IF(G$68=0,0,G$68/OIS_fec!G$68)</f>
        <v>0</v>
      </c>
      <c r="H106" s="295">
        <f>IF(H$68=0,0,H$68/OIS_fec!H$68)</f>
        <v>0</v>
      </c>
      <c r="I106" s="295">
        <f>IF(I$68=0,0,I$68/OIS_fec!I$68)</f>
        <v>0</v>
      </c>
      <c r="J106" s="295">
        <f>IF(J$68=0,0,J$68/OIS_fec!J$68)</f>
        <v>0</v>
      </c>
      <c r="K106" s="295">
        <f>IF(K$68=0,0,K$68/OIS_fec!K$68)</f>
        <v>0</v>
      </c>
      <c r="L106" s="295">
        <f>IF(L$68=0,0,L$68/OIS_fec!L$68)</f>
        <v>0</v>
      </c>
      <c r="M106" s="295">
        <f>IF(M$68=0,0,M$68/OIS_fec!M$68)</f>
        <v>0</v>
      </c>
      <c r="N106" s="295">
        <f>IF(N$68=0,0,N$68/OIS_fec!N$68)</f>
        <v>0</v>
      </c>
      <c r="O106" s="295">
        <f>IF(O$68=0,0,O$68/OIS_fec!O$68)</f>
        <v>0</v>
      </c>
      <c r="P106" s="295">
        <f>IF(P$68=0,0,P$68/OIS_fec!P$68)</f>
        <v>0</v>
      </c>
      <c r="Q106" s="295">
        <f>IF(Q$68=0,0,Q$68/OIS_fec!Q$68)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Q5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CO2 emissions"</f>
        <v>PL: Industry Summary / CO2 emissions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98" t="s">
        <v>99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SUM(B6:B10,B15,B26,B37)</f>
        <v>66882.39951726087</v>
      </c>
      <c r="C5" s="96">
        <f t="shared" ref="C5:Q5" si="1">SUM(C6:C10,C15,C26,C37)</f>
        <v>59198.07624873989</v>
      </c>
      <c r="D5" s="96">
        <f t="shared" si="1"/>
        <v>54830.779602929324</v>
      </c>
      <c r="E5" s="96">
        <f t="shared" si="1"/>
        <v>55758.85562186133</v>
      </c>
      <c r="F5" s="96">
        <f t="shared" si="1"/>
        <v>57649.865423614181</v>
      </c>
      <c r="G5" s="96">
        <f t="shared" si="1"/>
        <v>51100.635067624113</v>
      </c>
      <c r="H5" s="96">
        <f t="shared" si="1"/>
        <v>53367.015859416919</v>
      </c>
      <c r="I5" s="96">
        <f t="shared" si="1"/>
        <v>57974.856614994344</v>
      </c>
      <c r="J5" s="96">
        <f t="shared" si="1"/>
        <v>52215.346344938531</v>
      </c>
      <c r="K5" s="96">
        <f t="shared" si="1"/>
        <v>44001.158808738277</v>
      </c>
      <c r="L5" s="96">
        <f t="shared" si="1"/>
        <v>47026.458966863924</v>
      </c>
      <c r="M5" s="96">
        <f t="shared" si="1"/>
        <v>50184.152653167403</v>
      </c>
      <c r="N5" s="96">
        <f t="shared" si="1"/>
        <v>47779.039312334142</v>
      </c>
      <c r="O5" s="96">
        <f t="shared" si="1"/>
        <v>47151.967687582044</v>
      </c>
      <c r="P5" s="96">
        <f t="shared" si="1"/>
        <v>48908.731127672516</v>
      </c>
      <c r="Q5" s="96">
        <f t="shared" si="1"/>
        <v>48102.496885510365</v>
      </c>
    </row>
    <row r="6" spans="1:17" x14ac:dyDescent="0.25">
      <c r="A6" s="76" t="s">
        <v>83</v>
      </c>
      <c r="B6" s="95">
        <v>0</v>
      </c>
      <c r="C6" s="95">
        <v>0</v>
      </c>
      <c r="D6" s="95">
        <v>0</v>
      </c>
      <c r="E6" s="95">
        <v>0</v>
      </c>
      <c r="F6" s="95">
        <v>0</v>
      </c>
      <c r="G6" s="95">
        <v>0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  <c r="P6" s="95">
        <v>0</v>
      </c>
      <c r="Q6" s="95">
        <v>0</v>
      </c>
    </row>
    <row r="7" spans="1:17" x14ac:dyDescent="0.25">
      <c r="A7" s="76" t="s">
        <v>82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</row>
    <row r="8" spans="1:17" x14ac:dyDescent="0.25">
      <c r="A8" s="76" t="s">
        <v>81</v>
      </c>
      <c r="B8" s="95">
        <v>0</v>
      </c>
      <c r="C8" s="95">
        <v>0</v>
      </c>
      <c r="D8" s="95">
        <v>0</v>
      </c>
      <c r="E8" s="95">
        <v>0</v>
      </c>
      <c r="F8" s="95">
        <v>0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  <c r="P8" s="95">
        <v>0</v>
      </c>
      <c r="Q8" s="95">
        <v>0</v>
      </c>
    </row>
    <row r="9" spans="1:17" x14ac:dyDescent="0.25">
      <c r="A9" s="76" t="s">
        <v>80</v>
      </c>
      <c r="B9" s="95">
        <v>0</v>
      </c>
      <c r="C9" s="95">
        <v>0</v>
      </c>
      <c r="D9" s="95">
        <v>0</v>
      </c>
      <c r="E9" s="95">
        <v>0</v>
      </c>
      <c r="F9" s="95">
        <v>0</v>
      </c>
      <c r="G9" s="95">
        <v>0</v>
      </c>
      <c r="H9" s="9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</row>
    <row r="10" spans="1:17" x14ac:dyDescent="0.25">
      <c r="A10" s="94" t="s">
        <v>79</v>
      </c>
      <c r="B10" s="93">
        <f t="shared" ref="B10" si="2">SUM(B11:B14)</f>
        <v>354.69081477693175</v>
      </c>
      <c r="C10" s="93">
        <f t="shared" ref="C10:Q10" si="3">SUM(C11:C14)</f>
        <v>334.64935219885257</v>
      </c>
      <c r="D10" s="93">
        <f t="shared" si="3"/>
        <v>325.57085279603484</v>
      </c>
      <c r="E10" s="93">
        <f t="shared" si="3"/>
        <v>331.04238380620018</v>
      </c>
      <c r="F10" s="93">
        <f t="shared" si="3"/>
        <v>307.09937766849606</v>
      </c>
      <c r="G10" s="93">
        <f t="shared" si="3"/>
        <v>297.24920080174189</v>
      </c>
      <c r="H10" s="93">
        <f t="shared" si="3"/>
        <v>297.19467600241592</v>
      </c>
      <c r="I10" s="93">
        <f t="shared" si="3"/>
        <v>302.84383826770829</v>
      </c>
      <c r="J10" s="93">
        <f t="shared" si="3"/>
        <v>287.79577223470585</v>
      </c>
      <c r="K10" s="93">
        <f t="shared" si="3"/>
        <v>275.69438011854004</v>
      </c>
      <c r="L10" s="93">
        <f t="shared" si="3"/>
        <v>283.04245726343277</v>
      </c>
      <c r="M10" s="93">
        <f t="shared" si="3"/>
        <v>281.24466094889954</v>
      </c>
      <c r="N10" s="93">
        <f t="shared" si="3"/>
        <v>280.15938270505444</v>
      </c>
      <c r="O10" s="93">
        <f t="shared" si="3"/>
        <v>291.96260769689081</v>
      </c>
      <c r="P10" s="93">
        <f t="shared" si="3"/>
        <v>286.50069599047828</v>
      </c>
      <c r="Q10" s="93">
        <f t="shared" si="3"/>
        <v>283.60809909520071</v>
      </c>
    </row>
    <row r="11" spans="1:17" x14ac:dyDescent="0.25">
      <c r="A11" s="92" t="s">
        <v>68</v>
      </c>
      <c r="B11" s="91">
        <v>161.01160458569754</v>
      </c>
      <c r="C11" s="91">
        <v>151.15462583726378</v>
      </c>
      <c r="D11" s="91">
        <v>146.73415790570277</v>
      </c>
      <c r="E11" s="91">
        <v>148.5843895979331</v>
      </c>
      <c r="F11" s="91">
        <v>136.79487856640762</v>
      </c>
      <c r="G11" s="91">
        <v>132.23920080663191</v>
      </c>
      <c r="H11" s="91">
        <v>131.3634870731895</v>
      </c>
      <c r="I11" s="91">
        <v>132.52304557170891</v>
      </c>
      <c r="J11" s="91">
        <v>124.59769742758557</v>
      </c>
      <c r="K11" s="91">
        <v>118.53014172875584</v>
      </c>
      <c r="L11" s="91">
        <v>121.77159745216568</v>
      </c>
      <c r="M11" s="91">
        <v>121.494433714476</v>
      </c>
      <c r="N11" s="91">
        <v>120.40388069037891</v>
      </c>
      <c r="O11" s="91">
        <v>125.20937880011974</v>
      </c>
      <c r="P11" s="91">
        <v>122.33017582661935</v>
      </c>
      <c r="Q11" s="91">
        <v>121.09705609749446</v>
      </c>
    </row>
    <row r="12" spans="1:17" x14ac:dyDescent="0.25">
      <c r="A12" s="92" t="s">
        <v>66</v>
      </c>
      <c r="B12" s="91">
        <v>193.6792101912342</v>
      </c>
      <c r="C12" s="91">
        <v>183.49472636158879</v>
      </c>
      <c r="D12" s="91">
        <v>178.83669489033204</v>
      </c>
      <c r="E12" s="91">
        <v>182.45799420826708</v>
      </c>
      <c r="F12" s="91">
        <v>170.30449910208844</v>
      </c>
      <c r="G12" s="91">
        <v>165.00999999510998</v>
      </c>
      <c r="H12" s="91">
        <v>165.83118892922644</v>
      </c>
      <c r="I12" s="91">
        <v>170.32079269599942</v>
      </c>
      <c r="J12" s="91">
        <v>163.19807480712029</v>
      </c>
      <c r="K12" s="91">
        <v>157.16423838978417</v>
      </c>
      <c r="L12" s="91">
        <v>161.27085981126709</v>
      </c>
      <c r="M12" s="91">
        <v>159.75022723442356</v>
      </c>
      <c r="N12" s="91">
        <v>159.75550201467553</v>
      </c>
      <c r="O12" s="91">
        <v>166.75322889677111</v>
      </c>
      <c r="P12" s="91">
        <v>164.17052016385892</v>
      </c>
      <c r="Q12" s="91">
        <v>162.51104299770623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0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  <c r="Q14" s="89">
        <v>0</v>
      </c>
    </row>
    <row r="15" spans="1:17" x14ac:dyDescent="0.25">
      <c r="A15" s="86" t="s">
        <v>87</v>
      </c>
      <c r="B15" s="85">
        <f t="shared" ref="B15" si="4">SUM(B16:B25)</f>
        <v>16013.866223390718</v>
      </c>
      <c r="C15" s="85">
        <f t="shared" ref="C15:Q15" si="5">SUM(C16:C25)</f>
        <v>14990.47142823737</v>
      </c>
      <c r="D15" s="85">
        <f t="shared" si="5"/>
        <v>14338.599133804584</v>
      </c>
      <c r="E15" s="85">
        <f t="shared" si="5"/>
        <v>12631.35876094685</v>
      </c>
      <c r="F15" s="85">
        <f t="shared" si="5"/>
        <v>13597.551933205667</v>
      </c>
      <c r="G15" s="85">
        <f t="shared" si="5"/>
        <v>12508.075162091523</v>
      </c>
      <c r="H15" s="85">
        <f t="shared" si="5"/>
        <v>12312.729562774181</v>
      </c>
      <c r="I15" s="85">
        <f t="shared" si="5"/>
        <v>11892.957293427788</v>
      </c>
      <c r="J15" s="85">
        <f t="shared" si="5"/>
        <v>12217.057238384108</v>
      </c>
      <c r="K15" s="85">
        <f t="shared" si="5"/>
        <v>11281.260998488979</v>
      </c>
      <c r="L15" s="85">
        <f t="shared" si="5"/>
        <v>11434.115630699427</v>
      </c>
      <c r="M15" s="85">
        <f t="shared" si="5"/>
        <v>12019.774416634165</v>
      </c>
      <c r="N15" s="85">
        <f t="shared" si="5"/>
        <v>12082.571196061734</v>
      </c>
      <c r="O15" s="85">
        <f t="shared" si="5"/>
        <v>12064.050796387235</v>
      </c>
      <c r="P15" s="85">
        <f t="shared" si="5"/>
        <v>12093.554085172833</v>
      </c>
      <c r="Q15" s="85">
        <f t="shared" si="5"/>
        <v>11069.509808390712</v>
      </c>
    </row>
    <row r="16" spans="1:17" x14ac:dyDescent="0.25">
      <c r="A16" s="88" t="s">
        <v>33</v>
      </c>
      <c r="B16" s="87">
        <v>11731.491956234999</v>
      </c>
      <c r="C16" s="87">
        <v>11226.346119978003</v>
      </c>
      <c r="D16" s="87">
        <v>10566.363959148206</v>
      </c>
      <c r="E16" s="87">
        <v>8620.0040178687304</v>
      </c>
      <c r="F16" s="87">
        <v>9195.1824583659945</v>
      </c>
      <c r="G16" s="87">
        <v>8848.2760779255677</v>
      </c>
      <c r="H16" s="87">
        <v>8089.0188970680611</v>
      </c>
      <c r="I16" s="87">
        <v>7998.4074738825493</v>
      </c>
      <c r="J16" s="87">
        <v>8584.9824934530334</v>
      </c>
      <c r="K16" s="87">
        <v>7763.8314551444228</v>
      </c>
      <c r="L16" s="87">
        <v>8373.7694484039148</v>
      </c>
      <c r="M16" s="87">
        <v>9068.7747977502695</v>
      </c>
      <c r="N16" s="87">
        <v>8840.5581849626415</v>
      </c>
      <c r="O16" s="87">
        <v>8719.4766854827303</v>
      </c>
      <c r="P16" s="87">
        <v>8597.8471439883924</v>
      </c>
      <c r="Q16" s="87">
        <v>7952.6060698421988</v>
      </c>
    </row>
    <row r="17" spans="1:17" x14ac:dyDescent="0.25">
      <c r="A17" s="88" t="s">
        <v>31</v>
      </c>
      <c r="B17" s="87">
        <v>1342.9068287883172</v>
      </c>
      <c r="C17" s="87">
        <v>1183.1293900800003</v>
      </c>
      <c r="D17" s="87">
        <v>1194.7050547200001</v>
      </c>
      <c r="E17" s="87">
        <v>1257.4065715200002</v>
      </c>
      <c r="F17" s="87">
        <v>1291.7254750295042</v>
      </c>
      <c r="G17" s="87">
        <v>1052.1215999999999</v>
      </c>
      <c r="H17" s="87">
        <v>1228.8893670120963</v>
      </c>
      <c r="I17" s="87">
        <v>1294.5451622400001</v>
      </c>
      <c r="J17" s="87">
        <v>1103.3055360000001</v>
      </c>
      <c r="K17" s="87">
        <v>1203.2056440483841</v>
      </c>
      <c r="L17" s="87">
        <v>989.33760000000188</v>
      </c>
      <c r="M17" s="87">
        <v>707.10665247148302</v>
      </c>
      <c r="N17" s="87">
        <v>558.84154960630053</v>
      </c>
      <c r="O17" s="87">
        <v>689.99039999999968</v>
      </c>
      <c r="P17" s="87">
        <v>593.04959999999903</v>
      </c>
      <c r="Q17" s="87">
        <v>427.68000000000063</v>
      </c>
    </row>
    <row r="18" spans="1:17" x14ac:dyDescent="0.25">
      <c r="A18" s="88" t="s">
        <v>30</v>
      </c>
      <c r="B18" s="87">
        <v>11.22517290844312</v>
      </c>
      <c r="C18" s="87">
        <v>7.5969252654790633</v>
      </c>
      <c r="D18" s="87">
        <v>4.2544174586078576</v>
      </c>
      <c r="E18" s="87">
        <v>4.1351202601323651</v>
      </c>
      <c r="F18" s="87">
        <v>8.6233354712197823</v>
      </c>
      <c r="G18" s="87">
        <v>2.9026667166087599</v>
      </c>
      <c r="H18" s="87">
        <v>5.8072547177280009</v>
      </c>
      <c r="I18" s="87">
        <v>11.610150348636003</v>
      </c>
      <c r="J18" s="87">
        <v>3.7783951979324844</v>
      </c>
      <c r="K18" s="87">
        <v>6.425854398596627</v>
      </c>
      <c r="L18" s="87">
        <v>6.4244329390325028</v>
      </c>
      <c r="M18" s="87">
        <v>6.4746197747522052</v>
      </c>
      <c r="N18" s="87">
        <v>6.9869949879417117</v>
      </c>
      <c r="O18" s="87">
        <v>6.4708169531294164</v>
      </c>
      <c r="P18" s="87">
        <v>6.4944492257326845</v>
      </c>
      <c r="Q18" s="87">
        <v>6.2081329540999901</v>
      </c>
    </row>
    <row r="19" spans="1:17" x14ac:dyDescent="0.25">
      <c r="A19" s="88" t="s">
        <v>68</v>
      </c>
      <c r="B19" s="87">
        <v>254.68726029491555</v>
      </c>
      <c r="C19" s="87">
        <v>256.12631026984593</v>
      </c>
      <c r="D19" s="87">
        <v>251.40057718836002</v>
      </c>
      <c r="E19" s="87">
        <v>286.5587255421238</v>
      </c>
      <c r="F19" s="87">
        <v>280.47706492217185</v>
      </c>
      <c r="G19" s="87">
        <v>241.19776436312063</v>
      </c>
      <c r="H19" s="87">
        <v>220.79969933318378</v>
      </c>
      <c r="I19" s="87">
        <v>206.19987058193266</v>
      </c>
      <c r="J19" s="87">
        <v>239.42482638569453</v>
      </c>
      <c r="K19" s="87">
        <v>186.98953298218541</v>
      </c>
      <c r="L19" s="87">
        <v>157.21365271437693</v>
      </c>
      <c r="M19" s="87">
        <v>172.76765921799358</v>
      </c>
      <c r="N19" s="87">
        <v>295.0619332302166</v>
      </c>
      <c r="O19" s="87">
        <v>273.99905317157663</v>
      </c>
      <c r="P19" s="87">
        <v>194.37651417721193</v>
      </c>
      <c r="Q19" s="87">
        <v>156.61604577283271</v>
      </c>
    </row>
    <row r="20" spans="1:17" x14ac:dyDescent="0.25">
      <c r="A20" s="88" t="s">
        <v>29</v>
      </c>
      <c r="B20" s="87">
        <v>1233.074040430442</v>
      </c>
      <c r="C20" s="87">
        <v>953.18080051803145</v>
      </c>
      <c r="D20" s="87">
        <v>957.79163317304278</v>
      </c>
      <c r="E20" s="87">
        <v>869.20959519245571</v>
      </c>
      <c r="F20" s="87">
        <v>1070.7599020968005</v>
      </c>
      <c r="G20" s="87">
        <v>869.2004298063116</v>
      </c>
      <c r="H20" s="87">
        <v>819.06558890075462</v>
      </c>
      <c r="I20" s="87">
        <v>697.90235120573311</v>
      </c>
      <c r="J20" s="87">
        <v>411.11406906504726</v>
      </c>
      <c r="K20" s="87">
        <v>378.50260545409679</v>
      </c>
      <c r="L20" s="87">
        <v>342.34483756384338</v>
      </c>
      <c r="M20" s="87">
        <v>367.54490278899152</v>
      </c>
      <c r="N20" s="87">
        <v>296.19739484427845</v>
      </c>
      <c r="O20" s="87">
        <v>244.63148019064505</v>
      </c>
      <c r="P20" s="87">
        <v>215.44119439957308</v>
      </c>
      <c r="Q20" s="87">
        <v>208.98890514294172</v>
      </c>
    </row>
    <row r="21" spans="1:17" x14ac:dyDescent="0.25">
      <c r="A21" s="88" t="s">
        <v>28</v>
      </c>
      <c r="B21" s="87">
        <v>105.53470681008314</v>
      </c>
      <c r="C21" s="87">
        <v>66.315926979072813</v>
      </c>
      <c r="D21" s="87">
        <v>51.380500997841736</v>
      </c>
      <c r="E21" s="87">
        <v>54.478742585615429</v>
      </c>
      <c r="F21" s="87">
        <v>27.149816143224967</v>
      </c>
      <c r="G21" s="87">
        <v>33.434874203897095</v>
      </c>
      <c r="H21" s="87">
        <v>42.630366122134681</v>
      </c>
      <c r="I21" s="87">
        <v>24.628031978184051</v>
      </c>
      <c r="J21" s="87">
        <v>16.90081938604866</v>
      </c>
      <c r="K21" s="87">
        <v>23.771818273499782</v>
      </c>
      <c r="L21" s="87">
        <v>31.518234732205411</v>
      </c>
      <c r="M21" s="87">
        <v>25.283209689808366</v>
      </c>
      <c r="N21" s="87">
        <v>62.97242771215214</v>
      </c>
      <c r="O21" s="87">
        <v>42.098060755434297</v>
      </c>
      <c r="P21" s="87">
        <v>100.32531969730778</v>
      </c>
      <c r="Q21" s="87">
        <v>85.824285885334973</v>
      </c>
    </row>
    <row r="22" spans="1:17" x14ac:dyDescent="0.25">
      <c r="A22" s="88" t="s">
        <v>66</v>
      </c>
      <c r="B22" s="87">
        <v>512.0470773315518</v>
      </c>
      <c r="C22" s="87">
        <v>434.55359080565501</v>
      </c>
      <c r="D22" s="87">
        <v>386.52957251044694</v>
      </c>
      <c r="E22" s="87">
        <v>523.94632741346493</v>
      </c>
      <c r="F22" s="87">
        <v>890.16267505227904</v>
      </c>
      <c r="G22" s="87">
        <v>863.78009073984265</v>
      </c>
      <c r="H22" s="87">
        <v>1003.150353214271</v>
      </c>
      <c r="I22" s="87">
        <v>1148.3560298367447</v>
      </c>
      <c r="J22" s="87">
        <v>1298.4207797840304</v>
      </c>
      <c r="K22" s="87">
        <v>1159.4758003736567</v>
      </c>
      <c r="L22" s="87">
        <v>1135.7957986429878</v>
      </c>
      <c r="M22" s="87">
        <v>1267.557281237421</v>
      </c>
      <c r="N22" s="87">
        <v>1655.3964521156124</v>
      </c>
      <c r="O22" s="87">
        <v>1617.4231410597599</v>
      </c>
      <c r="P22" s="87">
        <v>1853.9808997117257</v>
      </c>
      <c r="Q22" s="87">
        <v>1724.6927853402983</v>
      </c>
    </row>
    <row r="23" spans="1:17" x14ac:dyDescent="0.25">
      <c r="A23" s="88" t="s">
        <v>25</v>
      </c>
      <c r="B23" s="87">
        <v>439.23158644299019</v>
      </c>
      <c r="C23" s="87">
        <v>514.92992735736004</v>
      </c>
      <c r="D23" s="87">
        <v>547.78598438327992</v>
      </c>
      <c r="E23" s="87">
        <v>532.0852170979681</v>
      </c>
      <c r="F23" s="87">
        <v>442.53314347219202</v>
      </c>
      <c r="G23" s="87">
        <v>272.55319818088083</v>
      </c>
      <c r="H23" s="87">
        <v>265.45721712307204</v>
      </c>
      <c r="I23" s="87">
        <v>276.05538169588795</v>
      </c>
      <c r="J23" s="87">
        <v>320.92444828368002</v>
      </c>
      <c r="K23" s="87">
        <v>276.57937127145601</v>
      </c>
      <c r="L23" s="87">
        <v>277.44866982849646</v>
      </c>
      <c r="M23" s="87">
        <v>292.15413209085</v>
      </c>
      <c r="N23" s="87">
        <v>273.6066604046888</v>
      </c>
      <c r="O23" s="87">
        <v>294.49894736074549</v>
      </c>
      <c r="P23" s="87">
        <v>350.28468816654333</v>
      </c>
      <c r="Q23" s="87">
        <v>351.16627428625202</v>
      </c>
    </row>
    <row r="24" spans="1:17" x14ac:dyDescent="0.25">
      <c r="A24" s="88" t="s">
        <v>86</v>
      </c>
      <c r="B24" s="87">
        <v>383.66759414897518</v>
      </c>
      <c r="C24" s="87">
        <v>348.29243698391997</v>
      </c>
      <c r="D24" s="87">
        <v>378.38743422480007</v>
      </c>
      <c r="E24" s="87">
        <v>483.53444346635996</v>
      </c>
      <c r="F24" s="87">
        <v>390.93806265227994</v>
      </c>
      <c r="G24" s="87">
        <v>324.60846015529603</v>
      </c>
      <c r="H24" s="87">
        <v>637.9108192828802</v>
      </c>
      <c r="I24" s="87">
        <v>235.25284165812013</v>
      </c>
      <c r="J24" s="87">
        <v>238.2058708286398</v>
      </c>
      <c r="K24" s="87">
        <v>282.47891654267994</v>
      </c>
      <c r="L24" s="87">
        <v>120.26295587456487</v>
      </c>
      <c r="M24" s="87">
        <v>112.11116161259613</v>
      </c>
      <c r="N24" s="87">
        <v>92.949598197903271</v>
      </c>
      <c r="O24" s="87">
        <v>175.4622114132118</v>
      </c>
      <c r="P24" s="87">
        <v>181.75427580634778</v>
      </c>
      <c r="Q24" s="87">
        <v>155.72730916675414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6" t="s">
        <v>342</v>
      </c>
      <c r="B26" s="85">
        <f t="shared" ref="B26" si="6">SUM(B27:B36)</f>
        <v>35177.313005898803</v>
      </c>
      <c r="C26" s="85">
        <f t="shared" ref="C26:Q26" si="7">SUM(C27:C36)</f>
        <v>30113.314170095928</v>
      </c>
      <c r="D26" s="85">
        <f t="shared" si="7"/>
        <v>27593.528016062417</v>
      </c>
      <c r="E26" s="85">
        <f t="shared" si="7"/>
        <v>28884.892401714253</v>
      </c>
      <c r="F26" s="85">
        <f t="shared" si="7"/>
        <v>28930.250647798275</v>
      </c>
      <c r="G26" s="85">
        <f t="shared" si="7"/>
        <v>23862.279198745015</v>
      </c>
      <c r="H26" s="85">
        <f t="shared" si="7"/>
        <v>24760.043699213405</v>
      </c>
      <c r="I26" s="85">
        <f t="shared" si="7"/>
        <v>28372.167097675941</v>
      </c>
      <c r="J26" s="85">
        <f t="shared" si="7"/>
        <v>22933.356578557756</v>
      </c>
      <c r="K26" s="85">
        <f t="shared" si="7"/>
        <v>18139.939566974135</v>
      </c>
      <c r="L26" s="85">
        <f t="shared" si="7"/>
        <v>19995.460267541101</v>
      </c>
      <c r="M26" s="85">
        <f t="shared" si="7"/>
        <v>20608.181928532696</v>
      </c>
      <c r="N26" s="85">
        <f t="shared" si="7"/>
        <v>19476.747394219077</v>
      </c>
      <c r="O26" s="85">
        <f t="shared" si="7"/>
        <v>19360.630729362078</v>
      </c>
      <c r="P26" s="85">
        <f t="shared" si="7"/>
        <v>20282.094493388053</v>
      </c>
      <c r="Q26" s="85">
        <f t="shared" si="7"/>
        <v>20194.218453331545</v>
      </c>
    </row>
    <row r="27" spans="1:17" x14ac:dyDescent="0.25">
      <c r="A27" s="84" t="s">
        <v>33</v>
      </c>
      <c r="B27" s="83">
        <v>10923.290161867069</v>
      </c>
      <c r="C27" s="83">
        <v>8445.5506664167024</v>
      </c>
      <c r="D27" s="83">
        <v>7304.8653530601741</v>
      </c>
      <c r="E27" s="83">
        <v>6745.6484077359464</v>
      </c>
      <c r="F27" s="83">
        <v>5861.4176076533267</v>
      </c>
      <c r="G27" s="83">
        <v>4909.2109818572899</v>
      </c>
      <c r="H27" s="83">
        <v>4731.810492711279</v>
      </c>
      <c r="I27" s="83">
        <v>6151.25991550868</v>
      </c>
      <c r="J27" s="83">
        <v>4687.7361046150045</v>
      </c>
      <c r="K27" s="83">
        <v>3948.7963934009667</v>
      </c>
      <c r="L27" s="83">
        <v>4099.2132429905823</v>
      </c>
      <c r="M27" s="83">
        <v>4251.5062058735584</v>
      </c>
      <c r="N27" s="83">
        <v>3897.2837042114406</v>
      </c>
      <c r="O27" s="83">
        <v>3370.5491313448902</v>
      </c>
      <c r="P27" s="83">
        <v>3485.6106266043184</v>
      </c>
      <c r="Q27" s="83">
        <v>3544.9983838038961</v>
      </c>
    </row>
    <row r="28" spans="1:17" x14ac:dyDescent="0.25">
      <c r="A28" s="84" t="s">
        <v>47</v>
      </c>
      <c r="B28" s="83">
        <v>8244.1354497549146</v>
      </c>
      <c r="C28" s="83">
        <v>6877.7914064900388</v>
      </c>
      <c r="D28" s="83">
        <v>6230.7556584109188</v>
      </c>
      <c r="E28" s="83">
        <v>6768.1022250139195</v>
      </c>
      <c r="F28" s="83">
        <v>7179.6691947128393</v>
      </c>
      <c r="G28" s="83">
        <v>4736.1728810927843</v>
      </c>
      <c r="H28" s="83">
        <v>5300.9130886372795</v>
      </c>
      <c r="I28" s="83">
        <v>5419.0270353214792</v>
      </c>
      <c r="J28" s="83">
        <v>4514.9713485839993</v>
      </c>
      <c r="K28" s="83">
        <v>2478.8087962145996</v>
      </c>
      <c r="L28" s="83">
        <v>2876.1223906580299</v>
      </c>
      <c r="M28" s="83">
        <v>3508.4427301169317</v>
      </c>
      <c r="N28" s="83">
        <v>3523.1360739232296</v>
      </c>
      <c r="O28" s="83">
        <v>3826.7511798349256</v>
      </c>
      <c r="P28" s="83">
        <v>4377.977749193873</v>
      </c>
      <c r="Q28" s="83">
        <v>4596.5227939858423</v>
      </c>
    </row>
    <row r="29" spans="1:17" x14ac:dyDescent="0.25">
      <c r="A29" s="84" t="s">
        <v>30</v>
      </c>
      <c r="B29" s="83">
        <v>180.34886591762063</v>
      </c>
      <c r="C29" s="83">
        <v>186.83567757896887</v>
      </c>
      <c r="D29" s="83">
        <v>277.33561657448013</v>
      </c>
      <c r="E29" s="83">
        <v>265.8618299096874</v>
      </c>
      <c r="F29" s="83">
        <v>296.23000891576322</v>
      </c>
      <c r="G29" s="83">
        <v>232.20734330805351</v>
      </c>
      <c r="H29" s="83">
        <v>179.9037400546797</v>
      </c>
      <c r="I29" s="83">
        <v>153.75968094304807</v>
      </c>
      <c r="J29" s="83">
        <v>167.43990399595864</v>
      </c>
      <c r="K29" s="83">
        <v>161.89095735177978</v>
      </c>
      <c r="L29" s="83">
        <v>164.82905667389008</v>
      </c>
      <c r="M29" s="83">
        <v>161.88043394583676</v>
      </c>
      <c r="N29" s="83">
        <v>132.33790367140028</v>
      </c>
      <c r="O29" s="83">
        <v>158.97721330915644</v>
      </c>
      <c r="P29" s="83">
        <v>182.17474269269155</v>
      </c>
      <c r="Q29" s="83">
        <v>173.75342791470683</v>
      </c>
    </row>
    <row r="30" spans="1:17" x14ac:dyDescent="0.25">
      <c r="A30" s="84" t="s">
        <v>68</v>
      </c>
      <c r="B30" s="83">
        <v>1224.5996419592921</v>
      </c>
      <c r="C30" s="83">
        <v>1420.5717067242722</v>
      </c>
      <c r="D30" s="83">
        <v>1362.8739058288443</v>
      </c>
      <c r="E30" s="83">
        <v>1370.4555673970476</v>
      </c>
      <c r="F30" s="83">
        <v>1305.7143833471705</v>
      </c>
      <c r="G30" s="83">
        <v>1289.1367577300639</v>
      </c>
      <c r="H30" s="83">
        <v>1294.4678360364201</v>
      </c>
      <c r="I30" s="83">
        <v>1164.9190198856154</v>
      </c>
      <c r="J30" s="83">
        <v>1123.818452011509</v>
      </c>
      <c r="K30" s="83">
        <v>1132.0562219581279</v>
      </c>
      <c r="L30" s="83">
        <v>1078.2306536380254</v>
      </c>
      <c r="M30" s="83">
        <v>1005.1860576073229</v>
      </c>
      <c r="N30" s="83">
        <v>742.79398419702954</v>
      </c>
      <c r="O30" s="83">
        <v>675.61239476127821</v>
      </c>
      <c r="P30" s="83">
        <v>600.94794396172517</v>
      </c>
      <c r="Q30" s="83">
        <v>566.65816423770138</v>
      </c>
    </row>
    <row r="31" spans="1:17" x14ac:dyDescent="0.25">
      <c r="A31" s="84" t="s">
        <v>29</v>
      </c>
      <c r="B31" s="83">
        <v>816.48162304419236</v>
      </c>
      <c r="C31" s="83">
        <v>604.19413131983288</v>
      </c>
      <c r="D31" s="83">
        <v>590.19811603597384</v>
      </c>
      <c r="E31" s="83">
        <v>623.13998858920058</v>
      </c>
      <c r="F31" s="83">
        <v>477.23992532596822</v>
      </c>
      <c r="G31" s="83">
        <v>372.29322205438564</v>
      </c>
      <c r="H31" s="83">
        <v>286.38493358314162</v>
      </c>
      <c r="I31" s="83">
        <v>215.28864759198703</v>
      </c>
      <c r="J31" s="83">
        <v>217.46353934221696</v>
      </c>
      <c r="K31" s="83">
        <v>203.30949867732738</v>
      </c>
      <c r="L31" s="83">
        <v>193.26326589035904</v>
      </c>
      <c r="M31" s="83">
        <v>174.25902824149054</v>
      </c>
      <c r="N31" s="83">
        <v>162.010694749984</v>
      </c>
      <c r="O31" s="83">
        <v>145.4620394752111</v>
      </c>
      <c r="P31" s="83">
        <v>94.160054218173414</v>
      </c>
      <c r="Q31" s="83">
        <v>41.787286228347931</v>
      </c>
    </row>
    <row r="32" spans="1:17" x14ac:dyDescent="0.25">
      <c r="A32" s="84" t="s">
        <v>28</v>
      </c>
      <c r="B32" s="83">
        <v>0</v>
      </c>
      <c r="C32" s="83">
        <v>0</v>
      </c>
      <c r="D32" s="83">
        <v>0</v>
      </c>
      <c r="E32" s="83">
        <v>430.66153093859998</v>
      </c>
      <c r="F32" s="83">
        <v>315.13639469129998</v>
      </c>
      <c r="G32" s="83">
        <v>689.51946280589368</v>
      </c>
      <c r="H32" s="83">
        <v>349.43240988629992</v>
      </c>
      <c r="I32" s="83">
        <v>153.07999746389999</v>
      </c>
      <c r="J32" s="83">
        <v>112.25751364620002</v>
      </c>
      <c r="K32" s="83">
        <v>271.34968712097606</v>
      </c>
      <c r="L32" s="83">
        <v>174.71994209351431</v>
      </c>
      <c r="M32" s="83">
        <v>6.2403375652521333</v>
      </c>
      <c r="N32" s="83">
        <v>6.2399992732123195</v>
      </c>
      <c r="O32" s="83">
        <v>15.59978361015142</v>
      </c>
      <c r="P32" s="83">
        <v>3.1200035200541758</v>
      </c>
      <c r="Q32" s="83">
        <v>2.9798883477227811</v>
      </c>
    </row>
    <row r="33" spans="1:17" x14ac:dyDescent="0.25">
      <c r="A33" s="84" t="s">
        <v>66</v>
      </c>
      <c r="B33" s="83">
        <v>4653.4350439476821</v>
      </c>
      <c r="C33" s="83">
        <v>4739.4124455590918</v>
      </c>
      <c r="D33" s="83">
        <v>4747.8979986762397</v>
      </c>
      <c r="E33" s="83">
        <v>4963.0061967506163</v>
      </c>
      <c r="F33" s="83">
        <v>5306.1348128648424</v>
      </c>
      <c r="G33" s="83">
        <v>5535.0100682061875</v>
      </c>
      <c r="H33" s="83">
        <v>5733.9692876602812</v>
      </c>
      <c r="I33" s="83">
        <v>5913.5106812535159</v>
      </c>
      <c r="J33" s="83">
        <v>5628.715747435439</v>
      </c>
      <c r="K33" s="83">
        <v>5545.7607278541745</v>
      </c>
      <c r="L33" s="83">
        <v>5959.0574845118763</v>
      </c>
      <c r="M33" s="83">
        <v>6025.5033535263492</v>
      </c>
      <c r="N33" s="83">
        <v>5588.323186368073</v>
      </c>
      <c r="O33" s="83">
        <v>5808.0330370362426</v>
      </c>
      <c r="P33" s="83">
        <v>5493.6959371701068</v>
      </c>
      <c r="Q33" s="83">
        <v>5698.9578201383883</v>
      </c>
    </row>
    <row r="34" spans="1:17" x14ac:dyDescent="0.25">
      <c r="A34" s="84" t="s">
        <v>25</v>
      </c>
      <c r="B34" s="83">
        <v>9067.5248135570037</v>
      </c>
      <c r="C34" s="83">
        <v>7764.0299377306574</v>
      </c>
      <c r="D34" s="83">
        <v>7007.1585441143043</v>
      </c>
      <c r="E34" s="83">
        <v>7507.3651883436969</v>
      </c>
      <c r="F34" s="83">
        <v>7927.6949339142238</v>
      </c>
      <c r="G34" s="83">
        <v>5646.7347159386127</v>
      </c>
      <c r="H34" s="83">
        <v>6013.412336742047</v>
      </c>
      <c r="I34" s="83">
        <v>8185.968221883697</v>
      </c>
      <c r="J34" s="83">
        <v>5388.394709946384</v>
      </c>
      <c r="K34" s="83">
        <v>2889.5238591281282</v>
      </c>
      <c r="L34" s="83">
        <v>3541.3525319165292</v>
      </c>
      <c r="M34" s="83">
        <v>3337.8570545700213</v>
      </c>
      <c r="N34" s="83">
        <v>3325.4893396688526</v>
      </c>
      <c r="O34" s="83">
        <v>3190.4798526392501</v>
      </c>
      <c r="P34" s="83">
        <v>3502.6537118334531</v>
      </c>
      <c r="Q34" s="83">
        <v>3046.0293257137473</v>
      </c>
    </row>
    <row r="35" spans="1:17" x14ac:dyDescent="0.25">
      <c r="A35" s="84" t="s">
        <v>23</v>
      </c>
      <c r="B35" s="83">
        <v>67.497405851025022</v>
      </c>
      <c r="C35" s="83">
        <v>74.928198276360007</v>
      </c>
      <c r="D35" s="83">
        <v>72.442823361480009</v>
      </c>
      <c r="E35" s="83">
        <v>210.65146703553603</v>
      </c>
      <c r="F35" s="83">
        <v>261.01338637283999</v>
      </c>
      <c r="G35" s="83">
        <v>451.99376575173903</v>
      </c>
      <c r="H35" s="83">
        <v>869.74957390197608</v>
      </c>
      <c r="I35" s="83">
        <v>1015.3538978240161</v>
      </c>
      <c r="J35" s="83">
        <v>1092.5592589810442</v>
      </c>
      <c r="K35" s="83">
        <v>1508.4434252680562</v>
      </c>
      <c r="L35" s="83">
        <v>1908.6716991682997</v>
      </c>
      <c r="M35" s="83">
        <v>2137.306727085936</v>
      </c>
      <c r="N35" s="83">
        <v>2099.1325081558552</v>
      </c>
      <c r="O35" s="83">
        <v>2169.1660973509697</v>
      </c>
      <c r="P35" s="83">
        <v>2541.753724193657</v>
      </c>
      <c r="Q35" s="83">
        <v>2522.5313629611901</v>
      </c>
    </row>
    <row r="36" spans="1:17" x14ac:dyDescent="0.25">
      <c r="A36" s="82" t="s">
        <v>21</v>
      </c>
      <c r="B36" s="81">
        <v>0</v>
      </c>
      <c r="C36" s="81">
        <v>0</v>
      </c>
      <c r="D36" s="81">
        <v>0</v>
      </c>
      <c r="E36" s="81">
        <v>0</v>
      </c>
      <c r="F36" s="81">
        <v>0</v>
      </c>
      <c r="G36" s="81">
        <v>0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</row>
    <row r="37" spans="1:17" x14ac:dyDescent="0.25">
      <c r="A37" s="106" t="s">
        <v>98</v>
      </c>
      <c r="B37" s="105">
        <f t="shared" ref="B37" si="8">SUM(B38:B42)</f>
        <v>15336.529473194416</v>
      </c>
      <c r="C37" s="105">
        <f t="shared" ref="C37:Q37" si="9">SUM(C38:C42)</f>
        <v>13759.64129820774</v>
      </c>
      <c r="D37" s="105">
        <f t="shared" si="9"/>
        <v>12573.081600266294</v>
      </c>
      <c r="E37" s="105">
        <f t="shared" si="9"/>
        <v>13911.562075394026</v>
      </c>
      <c r="F37" s="105">
        <f t="shared" si="9"/>
        <v>14814.963464941744</v>
      </c>
      <c r="G37" s="105">
        <f t="shared" si="9"/>
        <v>14433.031505985831</v>
      </c>
      <c r="H37" s="105">
        <f t="shared" si="9"/>
        <v>15997.047921426916</v>
      </c>
      <c r="I37" s="105">
        <f t="shared" si="9"/>
        <v>17406.888385622908</v>
      </c>
      <c r="J37" s="105">
        <f t="shared" si="9"/>
        <v>16777.136755761963</v>
      </c>
      <c r="K37" s="105">
        <f t="shared" si="9"/>
        <v>14304.263863156622</v>
      </c>
      <c r="L37" s="105">
        <f t="shared" si="9"/>
        <v>15313.840611359965</v>
      </c>
      <c r="M37" s="105">
        <f t="shared" si="9"/>
        <v>17274.951647051636</v>
      </c>
      <c r="N37" s="105">
        <f t="shared" si="9"/>
        <v>15939.561339348276</v>
      </c>
      <c r="O37" s="105">
        <f t="shared" si="9"/>
        <v>15435.323554135839</v>
      </c>
      <c r="P37" s="105">
        <f t="shared" si="9"/>
        <v>16246.581853121152</v>
      </c>
      <c r="Q37" s="105">
        <f t="shared" si="9"/>
        <v>16555.160524692903</v>
      </c>
    </row>
    <row r="38" spans="1:17" x14ac:dyDescent="0.25">
      <c r="A38" s="104" t="s">
        <v>97</v>
      </c>
      <c r="B38" s="103">
        <f>ISI!B$52</f>
        <v>467.11661319441652</v>
      </c>
      <c r="C38" s="103">
        <f>ISI!C$52</f>
        <v>391.1505982077403</v>
      </c>
      <c r="D38" s="103">
        <f>ISI!D$52</f>
        <v>324.56298026629338</v>
      </c>
      <c r="E38" s="103">
        <f>ISI!E$52</f>
        <v>380.50898539402561</v>
      </c>
      <c r="F38" s="103">
        <f>ISI!F$52</f>
        <v>402.53793494174448</v>
      </c>
      <c r="G38" s="103">
        <f>ISI!G$52</f>
        <v>288.00685598583146</v>
      </c>
      <c r="H38" s="103">
        <f>ISI!H$52</f>
        <v>303.65612142691646</v>
      </c>
      <c r="I38" s="103">
        <f>ISI!I$52</f>
        <v>370.61423562290685</v>
      </c>
      <c r="J38" s="103">
        <f>ISI!J$52</f>
        <v>304.95147576196013</v>
      </c>
      <c r="K38" s="103">
        <f>ISI!K$52</f>
        <v>197.03800315662275</v>
      </c>
      <c r="L38" s="103">
        <f>ISI!L$52</f>
        <v>238.56545135996586</v>
      </c>
      <c r="M38" s="103">
        <f>ISI!M$52</f>
        <v>305.17152705163596</v>
      </c>
      <c r="N38" s="103">
        <f>ISI!N$52</f>
        <v>282.30535934827549</v>
      </c>
      <c r="O38" s="103">
        <f>ISI!O$52</f>
        <v>303.81651413583938</v>
      </c>
      <c r="P38" s="103">
        <f>ISI!P$52</f>
        <v>355.49301312114994</v>
      </c>
      <c r="Q38" s="103">
        <f>ISI!Q$52</f>
        <v>357.03552469290094</v>
      </c>
    </row>
    <row r="39" spans="1:17" x14ac:dyDescent="0.25">
      <c r="A39" s="102" t="s">
        <v>96</v>
      </c>
      <c r="B39" s="101">
        <f>NFM!B$71</f>
        <v>390.93993999999998</v>
      </c>
      <c r="C39" s="101">
        <f>NFM!C$71</f>
        <v>383.26079999999996</v>
      </c>
      <c r="D39" s="101">
        <f>NFM!D$71</f>
        <v>368.28699999999998</v>
      </c>
      <c r="E39" s="101">
        <f>NFM!E$71</f>
        <v>365.63499999999999</v>
      </c>
      <c r="F39" s="101">
        <f>NFM!F$71</f>
        <v>355.62378000000001</v>
      </c>
      <c r="G39" s="101">
        <f>NFM!G$71</f>
        <v>319.33983999999998</v>
      </c>
      <c r="H39" s="101">
        <f>NFM!H$71</f>
        <v>319.80726000000004</v>
      </c>
      <c r="I39" s="101">
        <f>NFM!I$71</f>
        <v>350.87397999999996</v>
      </c>
      <c r="J39" s="101">
        <f>NFM!J$71</f>
        <v>346.28847999999999</v>
      </c>
      <c r="K39" s="101">
        <f>NFM!K$71</f>
        <v>230.82103999999998</v>
      </c>
      <c r="L39" s="101">
        <f>NFM!L$71</f>
        <v>215.87072000000001</v>
      </c>
      <c r="M39" s="101">
        <f>NFM!M$71</f>
        <v>231.75956000000002</v>
      </c>
      <c r="N39" s="101">
        <f>NFM!N$71</f>
        <v>279.55003999999997</v>
      </c>
      <c r="O39" s="101">
        <f>NFM!O$71</f>
        <v>278.37227999999999</v>
      </c>
      <c r="P39" s="101">
        <f>NFM!P$71</f>
        <v>256.53139999999996</v>
      </c>
      <c r="Q39" s="101">
        <f>NFM!Q$71</f>
        <v>250.89636000000002</v>
      </c>
    </row>
    <row r="40" spans="1:17" x14ac:dyDescent="0.25">
      <c r="A40" s="102" t="s">
        <v>95</v>
      </c>
      <c r="B40" s="101">
        <f>CHI!B$77</f>
        <v>4410.8251600000003</v>
      </c>
      <c r="C40" s="101">
        <f>CHI!C$77</f>
        <v>4243.9078499999996</v>
      </c>
      <c r="D40" s="101">
        <f>CHI!D$77</f>
        <v>3438.06819</v>
      </c>
      <c r="E40" s="101">
        <f>CHI!E$77</f>
        <v>4636.0386600000002</v>
      </c>
      <c r="F40" s="101">
        <f>CHI!F$77</f>
        <v>4788.5941800000001</v>
      </c>
      <c r="G40" s="101">
        <f>CHI!G$77</f>
        <v>4886.7791800000005</v>
      </c>
      <c r="H40" s="101">
        <f>CHI!H$77</f>
        <v>5210.7690300000004</v>
      </c>
      <c r="I40" s="101">
        <f>CHI!I$77</f>
        <v>5245.6992399999999</v>
      </c>
      <c r="J40" s="101">
        <f>CHI!J$77</f>
        <v>5051.9318800000001</v>
      </c>
      <c r="K40" s="101">
        <f>CHI!K$77</f>
        <v>4124.5509199999997</v>
      </c>
      <c r="L40" s="101">
        <f>CHI!L$77</f>
        <v>4335.4171399999996</v>
      </c>
      <c r="M40" s="101">
        <f>CHI!M$77</f>
        <v>4658.5706799999998</v>
      </c>
      <c r="N40" s="101">
        <f>CHI!N$77</f>
        <v>4694.3611600000004</v>
      </c>
      <c r="O40" s="101">
        <f>CHI!O$77</f>
        <v>4757.1623099999997</v>
      </c>
      <c r="P40" s="101">
        <f>CHI!P$77</f>
        <v>4839.9988300000005</v>
      </c>
      <c r="Q40" s="101">
        <f>CHI!Q$77</f>
        <v>5141.1334900000002</v>
      </c>
    </row>
    <row r="41" spans="1:17" x14ac:dyDescent="0.25">
      <c r="A41" s="102" t="s">
        <v>94</v>
      </c>
      <c r="B41" s="101">
        <f>NMM!B$57</f>
        <v>9444.9747700000007</v>
      </c>
      <c r="C41" s="101">
        <f>NMM!C$57</f>
        <v>8108.6627699999999</v>
      </c>
      <c r="D41" s="101">
        <f>NMM!D$57</f>
        <v>7831.5858099999996</v>
      </c>
      <c r="E41" s="101">
        <f>NMM!E$57</f>
        <v>7938.7277700000004</v>
      </c>
      <c r="F41" s="101">
        <f>NMM!F$57</f>
        <v>8669.8856300000007</v>
      </c>
      <c r="G41" s="101">
        <f>NMM!G$57</f>
        <v>8355.7918399999999</v>
      </c>
      <c r="H41" s="101">
        <f>NMM!H$57</f>
        <v>9533.4002600000003</v>
      </c>
      <c r="I41" s="101">
        <f>NMM!I$57</f>
        <v>10803.738869999999</v>
      </c>
      <c r="J41" s="101">
        <f>NMM!J$57</f>
        <v>10380.137940000001</v>
      </c>
      <c r="K41" s="101">
        <f>NMM!K$57</f>
        <v>9100.2846399999999</v>
      </c>
      <c r="L41" s="101">
        <f>NMM!L$57</f>
        <v>9849.5389200000009</v>
      </c>
      <c r="M41" s="101">
        <f>NMM!M$57</f>
        <v>11390.62581</v>
      </c>
      <c r="N41" s="101">
        <f>NMM!N$57</f>
        <v>10020.060439999999</v>
      </c>
      <c r="O41" s="101">
        <f>NMM!O$57</f>
        <v>9416.4913799999995</v>
      </c>
      <c r="P41" s="101">
        <f>NMM!P$57</f>
        <v>10100.81236</v>
      </c>
      <c r="Q41" s="101">
        <f>NMM!Q$57</f>
        <v>10088.55661</v>
      </c>
    </row>
    <row r="42" spans="1:17" x14ac:dyDescent="0.25">
      <c r="A42" s="100" t="s">
        <v>93</v>
      </c>
      <c r="B42" s="99">
        <v>622.67299000000003</v>
      </c>
      <c r="C42" s="99">
        <v>632.65927999999997</v>
      </c>
      <c r="D42" s="99">
        <v>610.57762000000002</v>
      </c>
      <c r="E42" s="99">
        <v>590.65165999999999</v>
      </c>
      <c r="F42" s="99">
        <v>598.32194000000004</v>
      </c>
      <c r="G42" s="99">
        <v>583.11378999999999</v>
      </c>
      <c r="H42" s="99">
        <v>629.41525000000001</v>
      </c>
      <c r="I42" s="99">
        <v>635.96205999999995</v>
      </c>
      <c r="J42" s="99">
        <v>693.82698000000005</v>
      </c>
      <c r="K42" s="99">
        <v>651.56925999999999</v>
      </c>
      <c r="L42" s="99">
        <v>674.44838000000004</v>
      </c>
      <c r="M42" s="99">
        <v>688.82407000000001</v>
      </c>
      <c r="N42" s="99">
        <v>663.28434000000004</v>
      </c>
      <c r="O42" s="99">
        <v>679.48107000000005</v>
      </c>
      <c r="P42" s="99">
        <v>693.74625000000003</v>
      </c>
      <c r="Q42" s="99">
        <v>717.53854000000001</v>
      </c>
    </row>
    <row r="43" spans="1:17" x14ac:dyDescent="0.25">
      <c r="A43" s="40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</row>
    <row r="44" spans="1:17" ht="12.75" x14ac:dyDescent="0.25">
      <c r="A44" s="98" t="s">
        <v>92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1:17" x14ac:dyDescent="0.25">
      <c r="A45" s="40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</row>
    <row r="46" spans="1:17" x14ac:dyDescent="0.25">
      <c r="A46" s="78" t="str">
        <f>$A$5</f>
        <v>All Industrial Sectors</v>
      </c>
      <c r="B46" s="77">
        <f t="shared" ref="B46:Q46" si="10">SUM(B47:B51,B52,B53)</f>
        <v>0.77069409016588297</v>
      </c>
      <c r="C46" s="77">
        <f t="shared" si="10"/>
        <v>0.7675660735934704</v>
      </c>
      <c r="D46" s="77">
        <f t="shared" si="10"/>
        <v>0.77069299960136672</v>
      </c>
      <c r="E46" s="77">
        <f t="shared" si="10"/>
        <v>0.75050488536318283</v>
      </c>
      <c r="F46" s="77">
        <f t="shared" si="10"/>
        <v>0.74301824720525145</v>
      </c>
      <c r="G46" s="77">
        <f t="shared" si="10"/>
        <v>0.7175567096791291</v>
      </c>
      <c r="H46" s="77">
        <f t="shared" si="10"/>
        <v>0.70024466116735018</v>
      </c>
      <c r="I46" s="77">
        <f t="shared" si="10"/>
        <v>0.69975107482851673</v>
      </c>
      <c r="J46" s="77">
        <f t="shared" si="10"/>
        <v>0.67869337407184993</v>
      </c>
      <c r="K46" s="77">
        <f t="shared" si="10"/>
        <v>0.67491165572857803</v>
      </c>
      <c r="L46" s="77">
        <f t="shared" si="10"/>
        <v>0.6743569269769919</v>
      </c>
      <c r="M46" s="77">
        <f t="shared" si="10"/>
        <v>0.65576878887559886</v>
      </c>
      <c r="N46" s="77">
        <f t="shared" si="10"/>
        <v>0.66639008299956581</v>
      </c>
      <c r="O46" s="77">
        <f t="shared" si="10"/>
        <v>0.67264730803162442</v>
      </c>
      <c r="P46" s="77">
        <f t="shared" si="10"/>
        <v>0.66781837355970886</v>
      </c>
      <c r="Q46" s="77">
        <f t="shared" si="10"/>
        <v>0.655835734180366</v>
      </c>
    </row>
    <row r="47" spans="1:17" x14ac:dyDescent="0.25">
      <c r="A47" s="76" t="s">
        <v>83</v>
      </c>
      <c r="B47" s="75">
        <f t="shared" ref="B47:Q47" si="11">IF(B6=0,0,B6/B$5)</f>
        <v>0</v>
      </c>
      <c r="C47" s="75">
        <f t="shared" si="11"/>
        <v>0</v>
      </c>
      <c r="D47" s="75">
        <f t="shared" si="11"/>
        <v>0</v>
      </c>
      <c r="E47" s="75">
        <f t="shared" si="11"/>
        <v>0</v>
      </c>
      <c r="F47" s="75">
        <f t="shared" si="11"/>
        <v>0</v>
      </c>
      <c r="G47" s="75">
        <f t="shared" si="11"/>
        <v>0</v>
      </c>
      <c r="H47" s="75">
        <f t="shared" si="11"/>
        <v>0</v>
      </c>
      <c r="I47" s="75">
        <f t="shared" si="11"/>
        <v>0</v>
      </c>
      <c r="J47" s="75">
        <f t="shared" si="11"/>
        <v>0</v>
      </c>
      <c r="K47" s="75">
        <f t="shared" si="11"/>
        <v>0</v>
      </c>
      <c r="L47" s="75">
        <f t="shared" si="11"/>
        <v>0</v>
      </c>
      <c r="M47" s="75">
        <f t="shared" si="11"/>
        <v>0</v>
      </c>
      <c r="N47" s="75">
        <f t="shared" si="11"/>
        <v>0</v>
      </c>
      <c r="O47" s="75">
        <f t="shared" si="11"/>
        <v>0</v>
      </c>
      <c r="P47" s="75">
        <f t="shared" si="11"/>
        <v>0</v>
      </c>
      <c r="Q47" s="75">
        <f t="shared" si="11"/>
        <v>0</v>
      </c>
    </row>
    <row r="48" spans="1:17" x14ac:dyDescent="0.25">
      <c r="A48" s="76" t="s">
        <v>82</v>
      </c>
      <c r="B48" s="75">
        <f t="shared" ref="B48:Q48" si="12">IF(B7=0,0,B7/B$5)</f>
        <v>0</v>
      </c>
      <c r="C48" s="75">
        <f t="shared" si="12"/>
        <v>0</v>
      </c>
      <c r="D48" s="75">
        <f t="shared" si="12"/>
        <v>0</v>
      </c>
      <c r="E48" s="75">
        <f t="shared" si="12"/>
        <v>0</v>
      </c>
      <c r="F48" s="75">
        <f t="shared" si="12"/>
        <v>0</v>
      </c>
      <c r="G48" s="75">
        <f t="shared" si="12"/>
        <v>0</v>
      </c>
      <c r="H48" s="75">
        <f t="shared" si="12"/>
        <v>0</v>
      </c>
      <c r="I48" s="75">
        <f t="shared" si="12"/>
        <v>0</v>
      </c>
      <c r="J48" s="75">
        <f t="shared" si="12"/>
        <v>0</v>
      </c>
      <c r="K48" s="75">
        <f t="shared" si="12"/>
        <v>0</v>
      </c>
      <c r="L48" s="75">
        <f t="shared" si="12"/>
        <v>0</v>
      </c>
      <c r="M48" s="75">
        <f t="shared" si="12"/>
        <v>0</v>
      </c>
      <c r="N48" s="75">
        <f t="shared" si="12"/>
        <v>0</v>
      </c>
      <c r="O48" s="75">
        <f t="shared" si="12"/>
        <v>0</v>
      </c>
      <c r="P48" s="75">
        <f t="shared" si="12"/>
        <v>0</v>
      </c>
      <c r="Q48" s="75">
        <f t="shared" si="12"/>
        <v>0</v>
      </c>
    </row>
    <row r="49" spans="1:17" x14ac:dyDescent="0.25">
      <c r="A49" s="76" t="s">
        <v>81</v>
      </c>
      <c r="B49" s="75">
        <f t="shared" ref="B49:Q49" si="13">IF(B8=0,0,B8/B$5)</f>
        <v>0</v>
      </c>
      <c r="C49" s="75">
        <f t="shared" si="13"/>
        <v>0</v>
      </c>
      <c r="D49" s="75">
        <f t="shared" si="13"/>
        <v>0</v>
      </c>
      <c r="E49" s="75">
        <f t="shared" si="13"/>
        <v>0</v>
      </c>
      <c r="F49" s="75">
        <f t="shared" si="13"/>
        <v>0</v>
      </c>
      <c r="G49" s="75">
        <f t="shared" si="13"/>
        <v>0</v>
      </c>
      <c r="H49" s="75">
        <f t="shared" si="13"/>
        <v>0</v>
      </c>
      <c r="I49" s="75">
        <f t="shared" si="13"/>
        <v>0</v>
      </c>
      <c r="J49" s="75">
        <f t="shared" si="13"/>
        <v>0</v>
      </c>
      <c r="K49" s="75">
        <f t="shared" si="13"/>
        <v>0</v>
      </c>
      <c r="L49" s="75">
        <f t="shared" si="13"/>
        <v>0</v>
      </c>
      <c r="M49" s="75">
        <f t="shared" si="13"/>
        <v>0</v>
      </c>
      <c r="N49" s="75">
        <f t="shared" si="13"/>
        <v>0</v>
      </c>
      <c r="O49" s="75">
        <f t="shared" si="13"/>
        <v>0</v>
      </c>
      <c r="P49" s="75">
        <f t="shared" si="13"/>
        <v>0</v>
      </c>
      <c r="Q49" s="75">
        <f t="shared" si="13"/>
        <v>0</v>
      </c>
    </row>
    <row r="50" spans="1:17" x14ac:dyDescent="0.25">
      <c r="A50" s="76" t="s">
        <v>80</v>
      </c>
      <c r="B50" s="75">
        <f t="shared" ref="B50:Q50" si="14">IF(B9=0,0,B9/B$5)</f>
        <v>0</v>
      </c>
      <c r="C50" s="75">
        <f t="shared" si="14"/>
        <v>0</v>
      </c>
      <c r="D50" s="75">
        <f t="shared" si="14"/>
        <v>0</v>
      </c>
      <c r="E50" s="75">
        <f t="shared" si="14"/>
        <v>0</v>
      </c>
      <c r="F50" s="75">
        <f t="shared" si="14"/>
        <v>0</v>
      </c>
      <c r="G50" s="75">
        <f t="shared" si="14"/>
        <v>0</v>
      </c>
      <c r="H50" s="75">
        <f t="shared" si="14"/>
        <v>0</v>
      </c>
      <c r="I50" s="75">
        <f t="shared" si="14"/>
        <v>0</v>
      </c>
      <c r="J50" s="75">
        <f t="shared" si="14"/>
        <v>0</v>
      </c>
      <c r="K50" s="75">
        <f t="shared" si="14"/>
        <v>0</v>
      </c>
      <c r="L50" s="75">
        <f t="shared" si="14"/>
        <v>0</v>
      </c>
      <c r="M50" s="75">
        <f t="shared" si="14"/>
        <v>0</v>
      </c>
      <c r="N50" s="75">
        <f t="shared" si="14"/>
        <v>0</v>
      </c>
      <c r="O50" s="75">
        <f t="shared" si="14"/>
        <v>0</v>
      </c>
      <c r="P50" s="75">
        <f t="shared" si="14"/>
        <v>0</v>
      </c>
      <c r="Q50" s="75">
        <f t="shared" si="14"/>
        <v>0</v>
      </c>
    </row>
    <row r="51" spans="1:17" x14ac:dyDescent="0.25">
      <c r="A51" s="76" t="s">
        <v>79</v>
      </c>
      <c r="B51" s="75">
        <f t="shared" ref="B51:Q51" si="15">IF(B10=0,0,B10/B$5)</f>
        <v>5.3032011012911382E-3</v>
      </c>
      <c r="C51" s="75">
        <f t="shared" si="15"/>
        <v>5.6530443792246719E-3</v>
      </c>
      <c r="D51" s="75">
        <f t="shared" si="15"/>
        <v>5.9377388969067526E-3</v>
      </c>
      <c r="E51" s="75">
        <f t="shared" si="15"/>
        <v>5.9370369085625322E-3</v>
      </c>
      <c r="F51" s="75">
        <f t="shared" si="15"/>
        <v>5.3269747537468479E-3</v>
      </c>
      <c r="G51" s="75">
        <f t="shared" si="15"/>
        <v>5.8169375078876541E-3</v>
      </c>
      <c r="H51" s="75">
        <f t="shared" si="15"/>
        <v>5.5688831615638146E-3</v>
      </c>
      <c r="I51" s="75">
        <f t="shared" si="15"/>
        <v>5.2237100003345617E-3</v>
      </c>
      <c r="J51" s="75">
        <f t="shared" si="15"/>
        <v>5.5117085757414152E-3</v>
      </c>
      <c r="K51" s="75">
        <f t="shared" si="15"/>
        <v>6.2656163515354812E-3</v>
      </c>
      <c r="L51" s="75">
        <f t="shared" si="15"/>
        <v>6.0187916224539017E-3</v>
      </c>
      <c r="M51" s="75">
        <f t="shared" si="15"/>
        <v>5.6042524597881916E-3</v>
      </c>
      <c r="N51" s="75">
        <f t="shared" si="15"/>
        <v>5.8636462084061076E-3</v>
      </c>
      <c r="O51" s="75">
        <f t="shared" si="15"/>
        <v>6.1919496049744321E-3</v>
      </c>
      <c r="P51" s="75">
        <f t="shared" si="15"/>
        <v>5.857864012922152E-3</v>
      </c>
      <c r="Q51" s="75">
        <f t="shared" si="15"/>
        <v>5.8959122178256478E-3</v>
      </c>
    </row>
    <row r="52" spans="1:17" x14ac:dyDescent="0.25">
      <c r="A52" s="74" t="str">
        <f>$A$15</f>
        <v>Steam processes</v>
      </c>
      <c r="B52" s="73">
        <f t="shared" ref="B52:Q52" si="16">IF(B15=0,0,B15/B$5)</f>
        <v>0.23943318928409399</v>
      </c>
      <c r="C52" s="73">
        <f t="shared" si="16"/>
        <v>0.25322565154398008</v>
      </c>
      <c r="D52" s="73">
        <f t="shared" si="16"/>
        <v>0.26150638815718291</v>
      </c>
      <c r="E52" s="73">
        <f t="shared" si="16"/>
        <v>0.22653547351489192</v>
      </c>
      <c r="F52" s="73">
        <f t="shared" si="16"/>
        <v>0.23586441760601096</v>
      </c>
      <c r="G52" s="73">
        <f t="shared" si="16"/>
        <v>0.24477337993038523</v>
      </c>
      <c r="H52" s="73">
        <f t="shared" si="16"/>
        <v>0.23071796997623445</v>
      </c>
      <c r="I52" s="73">
        <f t="shared" si="16"/>
        <v>0.20513991733360923</v>
      </c>
      <c r="J52" s="73">
        <f t="shared" si="16"/>
        <v>0.2339744556643808</v>
      </c>
      <c r="K52" s="73">
        <f t="shared" si="16"/>
        <v>0.25638554310639228</v>
      </c>
      <c r="L52" s="73">
        <f t="shared" si="16"/>
        <v>0.24314217744432351</v>
      </c>
      <c r="M52" s="73">
        <f t="shared" si="16"/>
        <v>0.23951334796275633</v>
      </c>
      <c r="N52" s="73">
        <f t="shared" si="16"/>
        <v>0.25288434782200869</v>
      </c>
      <c r="O52" s="73">
        <f t="shared" si="16"/>
        <v>0.25585466287050468</v>
      </c>
      <c r="P52" s="73">
        <f t="shared" si="16"/>
        <v>0.24726779465211501</v>
      </c>
      <c r="Q52" s="73">
        <f t="shared" si="16"/>
        <v>0.23012339327701545</v>
      </c>
    </row>
    <row r="53" spans="1:17" x14ac:dyDescent="0.25">
      <c r="A53" s="72" t="str">
        <f>$A$26</f>
        <v>Other energy use related</v>
      </c>
      <c r="B53" s="71">
        <f t="shared" ref="B53:Q53" si="17">IF(B26=0,0,B26/B$5)</f>
        <v>0.52595769978049778</v>
      </c>
      <c r="C53" s="71">
        <f t="shared" si="17"/>
        <v>0.50868737767026562</v>
      </c>
      <c r="D53" s="71">
        <f t="shared" si="17"/>
        <v>0.50324887254727702</v>
      </c>
      <c r="E53" s="71">
        <f t="shared" si="17"/>
        <v>0.51803237493972842</v>
      </c>
      <c r="F53" s="71">
        <f t="shared" si="17"/>
        <v>0.50182685484549361</v>
      </c>
      <c r="G53" s="71">
        <f t="shared" si="17"/>
        <v>0.46696639224085623</v>
      </c>
      <c r="H53" s="71">
        <f t="shared" si="17"/>
        <v>0.46395780802955189</v>
      </c>
      <c r="I53" s="71">
        <f t="shared" si="17"/>
        <v>0.48938744749457297</v>
      </c>
      <c r="J53" s="71">
        <f t="shared" si="17"/>
        <v>0.43920720983172773</v>
      </c>
      <c r="K53" s="71">
        <f t="shared" si="17"/>
        <v>0.41226049627065026</v>
      </c>
      <c r="L53" s="71">
        <f t="shared" si="17"/>
        <v>0.42519595791021447</v>
      </c>
      <c r="M53" s="71">
        <f t="shared" si="17"/>
        <v>0.41065118845305437</v>
      </c>
      <c r="N53" s="71">
        <f t="shared" si="17"/>
        <v>0.407642088969151</v>
      </c>
      <c r="O53" s="71">
        <f t="shared" si="17"/>
        <v>0.41060069555614537</v>
      </c>
      <c r="P53" s="71">
        <f t="shared" si="17"/>
        <v>0.41469271489467169</v>
      </c>
      <c r="Q53" s="71">
        <f t="shared" si="17"/>
        <v>0.41981642868552488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  <pageSetUpPr fitToPage="1"/>
  </sheetPr>
  <dimension ref="A1:Q6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SUM(B4:B5)</f>
        <v>1246.0748802475807</v>
      </c>
      <c r="C3" s="46">
        <f t="shared" ref="C3:Q3" si="0">SUM(C4:C5)</f>
        <v>679.19412420061656</v>
      </c>
      <c r="D3" s="46">
        <f t="shared" si="0"/>
        <v>769.13288870973906</v>
      </c>
      <c r="E3" s="46">
        <f t="shared" si="0"/>
        <v>769.79038661933873</v>
      </c>
      <c r="F3" s="46">
        <f t="shared" si="0"/>
        <v>1514.9163964261604</v>
      </c>
      <c r="G3" s="46">
        <f t="shared" si="0"/>
        <v>1325.2917122585579</v>
      </c>
      <c r="H3" s="46">
        <f t="shared" si="0"/>
        <v>2038.42635473262</v>
      </c>
      <c r="I3" s="46">
        <f t="shared" si="0"/>
        <v>2296.9994558804237</v>
      </c>
      <c r="J3" s="46">
        <f t="shared" si="0"/>
        <v>1325.6412291528857</v>
      </c>
      <c r="K3" s="46">
        <f t="shared" si="0"/>
        <v>988.4444196377375</v>
      </c>
      <c r="L3" s="46">
        <f t="shared" si="0"/>
        <v>926.15095855958805</v>
      </c>
      <c r="M3" s="46">
        <f t="shared" si="0"/>
        <v>1360.0441455937175</v>
      </c>
      <c r="N3" s="46">
        <f t="shared" si="0"/>
        <v>1353.332148706334</v>
      </c>
      <c r="O3" s="46">
        <f t="shared" si="0"/>
        <v>1254.2109239807644</v>
      </c>
      <c r="P3" s="46">
        <f t="shared" si="0"/>
        <v>1556.1536727587693</v>
      </c>
      <c r="Q3" s="46">
        <f t="shared" si="0"/>
        <v>1620.374639267282</v>
      </c>
    </row>
    <row r="4" spans="1:17" x14ac:dyDescent="0.25">
      <c r="A4" s="110" t="s">
        <v>46</v>
      </c>
      <c r="B4" s="120">
        <v>903.03311460657267</v>
      </c>
      <c r="C4" s="120">
        <v>492.49941730188539</v>
      </c>
      <c r="D4" s="120">
        <v>565.69069364877612</v>
      </c>
      <c r="E4" s="120">
        <v>546.70139843016022</v>
      </c>
      <c r="F4" s="120">
        <v>1039.2361617024574</v>
      </c>
      <c r="G4" s="120">
        <v>827.27194678978833</v>
      </c>
      <c r="H4" s="120">
        <v>1244.7878578659588</v>
      </c>
      <c r="I4" s="120">
        <v>1416.082671378681</v>
      </c>
      <c r="J4" s="120">
        <v>764.68554138977265</v>
      </c>
      <c r="K4" s="120">
        <v>487.13510609406808</v>
      </c>
      <c r="L4" s="120">
        <v>501.30355704285256</v>
      </c>
      <c r="M4" s="120">
        <v>733.93856461282712</v>
      </c>
      <c r="N4" s="120">
        <v>736.16999737021752</v>
      </c>
      <c r="O4" s="120">
        <v>741.51865291465367</v>
      </c>
      <c r="P4" s="120">
        <v>976.35006113572172</v>
      </c>
      <c r="Q4" s="120">
        <v>995.95978812981889</v>
      </c>
    </row>
    <row r="5" spans="1:17" x14ac:dyDescent="0.25">
      <c r="A5" s="108" t="s">
        <v>45</v>
      </c>
      <c r="B5" s="118">
        <v>343.04176564100806</v>
      </c>
      <c r="C5" s="118">
        <v>186.69470689873117</v>
      </c>
      <c r="D5" s="118">
        <v>203.44219506096294</v>
      </c>
      <c r="E5" s="118">
        <v>223.08898818917851</v>
      </c>
      <c r="F5" s="118">
        <v>475.68023472370305</v>
      </c>
      <c r="G5" s="118">
        <v>498.01976546876961</v>
      </c>
      <c r="H5" s="118">
        <v>793.63849686666117</v>
      </c>
      <c r="I5" s="118">
        <v>880.91678450174277</v>
      </c>
      <c r="J5" s="118">
        <v>560.95568776311302</v>
      </c>
      <c r="K5" s="118">
        <v>501.30931354366942</v>
      </c>
      <c r="L5" s="118">
        <v>424.84740151673549</v>
      </c>
      <c r="M5" s="118">
        <v>626.10558098089041</v>
      </c>
      <c r="N5" s="118">
        <v>617.16215133611649</v>
      </c>
      <c r="O5" s="118">
        <v>512.69227106611072</v>
      </c>
      <c r="P5" s="118">
        <v>579.80361162304757</v>
      </c>
      <c r="Q5" s="118">
        <v>624.41485113746307</v>
      </c>
    </row>
    <row r="6" spans="1:17" x14ac:dyDescent="0.25">
      <c r="A6" s="123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</row>
    <row r="7" spans="1:17" x14ac:dyDescent="0.25">
      <c r="A7" s="31" t="s">
        <v>111</v>
      </c>
      <c r="B7" s="46">
        <f>SUM(B8:B9)</f>
        <v>10498</v>
      </c>
      <c r="C7" s="46">
        <f t="shared" ref="C7:Q7" si="1">SUM(C8:C9)</f>
        <v>8809</v>
      </c>
      <c r="D7" s="46">
        <f t="shared" si="1"/>
        <v>8368</v>
      </c>
      <c r="E7" s="46">
        <f t="shared" si="1"/>
        <v>9107</v>
      </c>
      <c r="F7" s="46">
        <f t="shared" si="1"/>
        <v>10593</v>
      </c>
      <c r="G7" s="46">
        <f t="shared" si="1"/>
        <v>8336</v>
      </c>
      <c r="H7" s="46">
        <f t="shared" si="1"/>
        <v>10008</v>
      </c>
      <c r="I7" s="46">
        <f t="shared" si="1"/>
        <v>10632</v>
      </c>
      <c r="J7" s="46">
        <f t="shared" si="1"/>
        <v>9728</v>
      </c>
      <c r="K7" s="46">
        <f t="shared" si="1"/>
        <v>7128</v>
      </c>
      <c r="L7" s="46">
        <f t="shared" si="1"/>
        <v>7993</v>
      </c>
      <c r="M7" s="46">
        <f t="shared" si="1"/>
        <v>8779</v>
      </c>
      <c r="N7" s="46">
        <f t="shared" si="1"/>
        <v>8366</v>
      </c>
      <c r="O7" s="46">
        <f t="shared" si="1"/>
        <v>7950</v>
      </c>
      <c r="P7" s="46">
        <f t="shared" si="1"/>
        <v>8558</v>
      </c>
      <c r="Q7" s="46">
        <f t="shared" si="1"/>
        <v>9198.0276059999997</v>
      </c>
    </row>
    <row r="8" spans="1:17" x14ac:dyDescent="0.25">
      <c r="A8" s="110" t="s">
        <v>46</v>
      </c>
      <c r="B8" s="120">
        <v>7208</v>
      </c>
      <c r="C8" s="120">
        <v>5995</v>
      </c>
      <c r="D8" s="120">
        <v>5807</v>
      </c>
      <c r="E8" s="120">
        <v>6070</v>
      </c>
      <c r="F8" s="120">
        <v>6876</v>
      </c>
      <c r="G8" s="120">
        <v>4893</v>
      </c>
      <c r="H8" s="120">
        <v>5767</v>
      </c>
      <c r="I8" s="120">
        <v>6198</v>
      </c>
      <c r="J8" s="120">
        <v>5225</v>
      </c>
      <c r="K8" s="120">
        <v>3235</v>
      </c>
      <c r="L8" s="120">
        <v>3995</v>
      </c>
      <c r="M8" s="120">
        <v>4401</v>
      </c>
      <c r="N8" s="120">
        <v>4234</v>
      </c>
      <c r="O8" s="120">
        <v>4399</v>
      </c>
      <c r="P8" s="120">
        <v>5066</v>
      </c>
      <c r="Q8" s="120">
        <v>5321.0276059999997</v>
      </c>
    </row>
    <row r="9" spans="1:17" x14ac:dyDescent="0.25">
      <c r="A9" s="108" t="s">
        <v>45</v>
      </c>
      <c r="B9" s="118">
        <v>3290</v>
      </c>
      <c r="C9" s="118">
        <v>2814</v>
      </c>
      <c r="D9" s="118">
        <v>2561</v>
      </c>
      <c r="E9" s="118">
        <v>3037</v>
      </c>
      <c r="F9" s="118">
        <v>3717</v>
      </c>
      <c r="G9" s="118">
        <v>3443</v>
      </c>
      <c r="H9" s="118">
        <v>4241</v>
      </c>
      <c r="I9" s="118">
        <v>4434</v>
      </c>
      <c r="J9" s="118">
        <v>4503</v>
      </c>
      <c r="K9" s="118">
        <v>3893</v>
      </c>
      <c r="L9" s="118">
        <v>3998</v>
      </c>
      <c r="M9" s="118">
        <v>4378</v>
      </c>
      <c r="N9" s="118">
        <v>4132</v>
      </c>
      <c r="O9" s="118">
        <v>3551</v>
      </c>
      <c r="P9" s="118">
        <v>3492</v>
      </c>
      <c r="Q9" s="118">
        <v>3877</v>
      </c>
    </row>
    <row r="10" spans="1:17" x14ac:dyDescent="0.25">
      <c r="A10" s="123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</row>
    <row r="11" spans="1:17" x14ac:dyDescent="0.25">
      <c r="A11" s="31" t="s">
        <v>110</v>
      </c>
      <c r="B11" s="46">
        <f t="shared" ref="B11:Q11" si="2">SUM(B12:B13)</f>
        <v>11050.526315789475</v>
      </c>
      <c r="C11" s="46">
        <f t="shared" si="2"/>
        <v>11050.526315789473</v>
      </c>
      <c r="D11" s="46">
        <f t="shared" si="2"/>
        <v>10666.615614471319</v>
      </c>
      <c r="E11" s="46">
        <f t="shared" si="2"/>
        <v>11050.526315789473</v>
      </c>
      <c r="F11" s="46">
        <f t="shared" si="2"/>
        <v>11818.347718425784</v>
      </c>
      <c r="G11" s="46">
        <f t="shared" si="2"/>
        <v>11818.347718425783</v>
      </c>
      <c r="H11" s="46">
        <f t="shared" si="2"/>
        <v>12202.258419743939</v>
      </c>
      <c r="I11" s="46">
        <f t="shared" si="2"/>
        <v>12586.169121062096</v>
      </c>
      <c r="J11" s="46">
        <f t="shared" si="2"/>
        <v>11867.400589142342</v>
      </c>
      <c r="K11" s="46">
        <f t="shared" si="2"/>
        <v>11867.40058914234</v>
      </c>
      <c r="L11" s="46">
        <f t="shared" si="2"/>
        <v>11483.489887824187</v>
      </c>
      <c r="M11" s="46">
        <f t="shared" si="2"/>
        <v>11483.489887824187</v>
      </c>
      <c r="N11" s="46">
        <f t="shared" si="2"/>
        <v>10764.721355904434</v>
      </c>
      <c r="O11" s="46">
        <f t="shared" si="2"/>
        <v>10764.721355904434</v>
      </c>
      <c r="P11" s="46">
        <f t="shared" si="2"/>
        <v>10380.810654586279</v>
      </c>
      <c r="Q11" s="46">
        <f t="shared" si="2"/>
        <v>10380.810654586279</v>
      </c>
    </row>
    <row r="12" spans="1:17" x14ac:dyDescent="0.25">
      <c r="A12" s="110" t="s">
        <v>46</v>
      </c>
      <c r="B12" s="120">
        <v>7587.3684210526326</v>
      </c>
      <c r="C12" s="120">
        <v>7587.3684210526308</v>
      </c>
      <c r="D12" s="120">
        <v>7587.3684210526317</v>
      </c>
      <c r="E12" s="120">
        <v>7587.3684210526317</v>
      </c>
      <c r="F12" s="120">
        <v>7587.3684210526317</v>
      </c>
      <c r="G12" s="120">
        <v>7587.3684210526308</v>
      </c>
      <c r="H12" s="120">
        <v>7587.3684210526308</v>
      </c>
      <c r="I12" s="120">
        <v>7587.3684210526326</v>
      </c>
      <c r="J12" s="120">
        <v>6868.59988913288</v>
      </c>
      <c r="K12" s="120">
        <v>6868.5998891328791</v>
      </c>
      <c r="L12" s="120">
        <v>6868.5998891328791</v>
      </c>
      <c r="M12" s="120">
        <v>6868.5998891328791</v>
      </c>
      <c r="N12" s="120">
        <v>6149.8313572131265</v>
      </c>
      <c r="O12" s="120">
        <v>6149.8313572131265</v>
      </c>
      <c r="P12" s="120">
        <v>6149.8313572131265</v>
      </c>
      <c r="Q12" s="120">
        <v>6149.8313572131265</v>
      </c>
    </row>
    <row r="13" spans="1:17" x14ac:dyDescent="0.25">
      <c r="A13" s="108" t="s">
        <v>45</v>
      </c>
      <c r="B13" s="118">
        <v>3463.1578947368421</v>
      </c>
      <c r="C13" s="118">
        <v>3463.1578947368421</v>
      </c>
      <c r="D13" s="118">
        <v>3079.2471934186869</v>
      </c>
      <c r="E13" s="118">
        <v>3463.1578947368421</v>
      </c>
      <c r="F13" s="118">
        <v>4230.9792973731528</v>
      </c>
      <c r="G13" s="118">
        <v>4230.9792973731528</v>
      </c>
      <c r="H13" s="118">
        <v>4614.8899986913075</v>
      </c>
      <c r="I13" s="118">
        <v>4998.8007000094622</v>
      </c>
      <c r="J13" s="118">
        <v>4998.8007000094622</v>
      </c>
      <c r="K13" s="118">
        <v>4998.8007000094622</v>
      </c>
      <c r="L13" s="118">
        <v>4614.8899986913075</v>
      </c>
      <c r="M13" s="118">
        <v>4614.8899986913075</v>
      </c>
      <c r="N13" s="118">
        <v>4614.8899986913075</v>
      </c>
      <c r="O13" s="118">
        <v>4614.8899986913075</v>
      </c>
      <c r="P13" s="118">
        <v>4230.9792973731528</v>
      </c>
      <c r="Q13" s="118">
        <v>4230.9792973731528</v>
      </c>
    </row>
    <row r="14" spans="1:17" x14ac:dyDescent="0.25">
      <c r="A14" s="124" t="s">
        <v>109</v>
      </c>
      <c r="B14" s="38"/>
      <c r="C14" s="38">
        <f t="shared" ref="C14:Q14" si="3">SUM(C15:C16)</f>
        <v>0</v>
      </c>
      <c r="D14" s="38">
        <f t="shared" si="3"/>
        <v>9.0949470177292824E-13</v>
      </c>
      <c r="E14" s="38">
        <f t="shared" si="3"/>
        <v>383.91070131815513</v>
      </c>
      <c r="F14" s="38">
        <f t="shared" si="3"/>
        <v>1486.5899345560633</v>
      </c>
      <c r="G14" s="38">
        <f t="shared" si="3"/>
        <v>0</v>
      </c>
      <c r="H14" s="38">
        <f t="shared" si="3"/>
        <v>767.82140263631027</v>
      </c>
      <c r="I14" s="38">
        <f t="shared" si="3"/>
        <v>383.91070131815701</v>
      </c>
      <c r="J14" s="38">
        <f t="shared" si="3"/>
        <v>0</v>
      </c>
      <c r="K14" s="38">
        <f t="shared" si="3"/>
        <v>0</v>
      </c>
      <c r="L14" s="38">
        <f t="shared" si="3"/>
        <v>0</v>
      </c>
      <c r="M14" s="38">
        <f t="shared" si="3"/>
        <v>0</v>
      </c>
      <c r="N14" s="38">
        <f t="shared" si="3"/>
        <v>0</v>
      </c>
      <c r="O14" s="38">
        <f t="shared" si="3"/>
        <v>0</v>
      </c>
      <c r="P14" s="38">
        <f t="shared" si="3"/>
        <v>0</v>
      </c>
      <c r="Q14" s="38">
        <f t="shared" si="3"/>
        <v>0</v>
      </c>
    </row>
    <row r="15" spans="1:17" x14ac:dyDescent="0.25">
      <c r="A15" s="121" t="s">
        <v>46</v>
      </c>
      <c r="B15" s="120"/>
      <c r="C15" s="120">
        <v>0</v>
      </c>
      <c r="D15" s="120">
        <v>9.0949470177292824E-13</v>
      </c>
      <c r="E15" s="120">
        <v>0</v>
      </c>
      <c r="F15" s="120">
        <v>718.7685319197526</v>
      </c>
      <c r="G15" s="120">
        <v>0</v>
      </c>
      <c r="H15" s="120">
        <v>0</v>
      </c>
      <c r="I15" s="120">
        <v>1.8189894035458565E-12</v>
      </c>
      <c r="J15" s="120">
        <v>0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>
        <v>0</v>
      </c>
      <c r="Q15" s="120">
        <v>0</v>
      </c>
    </row>
    <row r="16" spans="1:17" x14ac:dyDescent="0.25">
      <c r="A16" s="119" t="s">
        <v>45</v>
      </c>
      <c r="B16" s="118"/>
      <c r="C16" s="118">
        <v>0</v>
      </c>
      <c r="D16" s="118">
        <v>0</v>
      </c>
      <c r="E16" s="118">
        <v>383.91070131815513</v>
      </c>
      <c r="F16" s="118">
        <v>767.82140263631072</v>
      </c>
      <c r="G16" s="118">
        <v>0</v>
      </c>
      <c r="H16" s="118">
        <v>767.82140263631027</v>
      </c>
      <c r="I16" s="118">
        <v>383.91070131815519</v>
      </c>
      <c r="J16" s="118">
        <v>0</v>
      </c>
      <c r="K16" s="118">
        <v>0</v>
      </c>
      <c r="L16" s="118">
        <v>0</v>
      </c>
      <c r="M16" s="118">
        <v>0</v>
      </c>
      <c r="N16" s="118">
        <v>0</v>
      </c>
      <c r="O16" s="118">
        <v>0</v>
      </c>
      <c r="P16" s="118">
        <v>0</v>
      </c>
      <c r="Q16" s="118">
        <v>0</v>
      </c>
    </row>
    <row r="17" spans="1:17" x14ac:dyDescent="0.25">
      <c r="A17" s="124" t="s">
        <v>108</v>
      </c>
      <c r="B17" s="38"/>
      <c r="C17" s="38">
        <f t="shared" ref="C17:Q17" si="4">SUM(C18:C19)</f>
        <v>0</v>
      </c>
      <c r="D17" s="38">
        <f t="shared" si="4"/>
        <v>383.91070131815513</v>
      </c>
      <c r="E17" s="38">
        <f t="shared" si="4"/>
        <v>0</v>
      </c>
      <c r="F17" s="38">
        <f t="shared" si="4"/>
        <v>718.76853191975351</v>
      </c>
      <c r="G17" s="38">
        <f t="shared" si="4"/>
        <v>0</v>
      </c>
      <c r="H17" s="38">
        <f t="shared" si="4"/>
        <v>383.91070131815559</v>
      </c>
      <c r="I17" s="38">
        <f t="shared" si="4"/>
        <v>0</v>
      </c>
      <c r="J17" s="38">
        <f t="shared" si="4"/>
        <v>718.7685319197526</v>
      </c>
      <c r="K17" s="38">
        <f t="shared" si="4"/>
        <v>0</v>
      </c>
      <c r="L17" s="38">
        <f t="shared" si="4"/>
        <v>383.91070131815468</v>
      </c>
      <c r="M17" s="38">
        <f t="shared" si="4"/>
        <v>0</v>
      </c>
      <c r="N17" s="38">
        <f t="shared" si="4"/>
        <v>718.7685319197526</v>
      </c>
      <c r="O17" s="38">
        <f t="shared" si="4"/>
        <v>0</v>
      </c>
      <c r="P17" s="38">
        <f t="shared" si="4"/>
        <v>383.91070131815468</v>
      </c>
      <c r="Q17" s="38">
        <f t="shared" si="4"/>
        <v>0</v>
      </c>
    </row>
    <row r="18" spans="1:17" x14ac:dyDescent="0.25">
      <c r="A18" s="121" t="s">
        <v>46</v>
      </c>
      <c r="B18" s="120"/>
      <c r="C18" s="120">
        <f>B12+C15-C12</f>
        <v>0</v>
      </c>
      <c r="D18" s="120">
        <f t="shared" ref="D18:Q19" si="5">C12+D15-D12</f>
        <v>0</v>
      </c>
      <c r="E18" s="120">
        <f t="shared" si="5"/>
        <v>0</v>
      </c>
      <c r="F18" s="120">
        <f t="shared" si="5"/>
        <v>718.76853191975351</v>
      </c>
      <c r="G18" s="120">
        <f t="shared" si="5"/>
        <v>0</v>
      </c>
      <c r="H18" s="120">
        <f t="shared" si="5"/>
        <v>0</v>
      </c>
      <c r="I18" s="120">
        <f t="shared" si="5"/>
        <v>0</v>
      </c>
      <c r="J18" s="120">
        <f t="shared" si="5"/>
        <v>718.7685319197526</v>
      </c>
      <c r="K18" s="120">
        <f t="shared" si="5"/>
        <v>0</v>
      </c>
      <c r="L18" s="120">
        <f t="shared" si="5"/>
        <v>0</v>
      </c>
      <c r="M18" s="120">
        <f t="shared" si="5"/>
        <v>0</v>
      </c>
      <c r="N18" s="120">
        <f t="shared" si="5"/>
        <v>718.7685319197526</v>
      </c>
      <c r="O18" s="120">
        <f t="shared" si="5"/>
        <v>0</v>
      </c>
      <c r="P18" s="120">
        <f t="shared" si="5"/>
        <v>0</v>
      </c>
      <c r="Q18" s="120">
        <f t="shared" si="5"/>
        <v>0</v>
      </c>
    </row>
    <row r="19" spans="1:17" x14ac:dyDescent="0.25">
      <c r="A19" s="119" t="s">
        <v>45</v>
      </c>
      <c r="B19" s="118"/>
      <c r="C19" s="118">
        <f>B13+C16-C13</f>
        <v>0</v>
      </c>
      <c r="D19" s="118">
        <f t="shared" si="5"/>
        <v>383.91070131815513</v>
      </c>
      <c r="E19" s="118">
        <f t="shared" si="5"/>
        <v>0</v>
      </c>
      <c r="F19" s="118">
        <f t="shared" si="5"/>
        <v>0</v>
      </c>
      <c r="G19" s="118">
        <f t="shared" si="5"/>
        <v>0</v>
      </c>
      <c r="H19" s="118">
        <f t="shared" si="5"/>
        <v>383.91070131815559</v>
      </c>
      <c r="I19" s="118">
        <f t="shared" si="5"/>
        <v>0</v>
      </c>
      <c r="J19" s="118">
        <f t="shared" si="5"/>
        <v>0</v>
      </c>
      <c r="K19" s="118">
        <f t="shared" si="5"/>
        <v>0</v>
      </c>
      <c r="L19" s="118">
        <f t="shared" si="5"/>
        <v>383.91070131815468</v>
      </c>
      <c r="M19" s="118">
        <f t="shared" si="5"/>
        <v>0</v>
      </c>
      <c r="N19" s="118">
        <f t="shared" si="5"/>
        <v>0</v>
      </c>
      <c r="O19" s="118">
        <f t="shared" si="5"/>
        <v>0</v>
      </c>
      <c r="P19" s="118">
        <f t="shared" si="5"/>
        <v>383.91070131815468</v>
      </c>
      <c r="Q19" s="118">
        <f t="shared" si="5"/>
        <v>0</v>
      </c>
    </row>
    <row r="20" spans="1:17" x14ac:dyDescent="0.25">
      <c r="A20" s="31" t="s">
        <v>107</v>
      </c>
      <c r="B20" s="46">
        <f t="shared" ref="B20:Q20" si="6">SUM(B21:B22)</f>
        <v>552.52631578947467</v>
      </c>
      <c r="C20" s="46">
        <f t="shared" si="6"/>
        <v>2241.5263157894728</v>
      </c>
      <c r="D20" s="46">
        <f t="shared" si="6"/>
        <v>2298.6156144713186</v>
      </c>
      <c r="E20" s="46">
        <f t="shared" si="6"/>
        <v>1943.5263157894738</v>
      </c>
      <c r="F20" s="46">
        <f t="shared" si="6"/>
        <v>1225.3477184257845</v>
      </c>
      <c r="G20" s="46">
        <f t="shared" si="6"/>
        <v>3482.3477184257836</v>
      </c>
      <c r="H20" s="46">
        <f t="shared" si="6"/>
        <v>2194.2584197439382</v>
      </c>
      <c r="I20" s="46">
        <f t="shared" si="6"/>
        <v>1954.1691210620947</v>
      </c>
      <c r="J20" s="46">
        <f t="shared" si="6"/>
        <v>2139.4005891423421</v>
      </c>
      <c r="K20" s="46">
        <f t="shared" si="6"/>
        <v>4739.4005891423412</v>
      </c>
      <c r="L20" s="46">
        <f t="shared" si="6"/>
        <v>3490.4898878241866</v>
      </c>
      <c r="M20" s="46">
        <f t="shared" si="6"/>
        <v>2704.4898878241866</v>
      </c>
      <c r="N20" s="46">
        <f t="shared" si="6"/>
        <v>2398.7213559044339</v>
      </c>
      <c r="O20" s="46">
        <f t="shared" si="6"/>
        <v>2814.7213559044339</v>
      </c>
      <c r="P20" s="46">
        <f t="shared" si="6"/>
        <v>1822.8106545862793</v>
      </c>
      <c r="Q20" s="46">
        <f t="shared" si="6"/>
        <v>1182.7830485862796</v>
      </c>
    </row>
    <row r="21" spans="1:17" x14ac:dyDescent="0.25">
      <c r="A21" s="110" t="s">
        <v>46</v>
      </c>
      <c r="B21" s="120">
        <f>B12-B8</f>
        <v>379.36842105263258</v>
      </c>
      <c r="C21" s="120">
        <f t="shared" ref="C21:Q21" si="7">C12-C8</f>
        <v>1592.3684210526308</v>
      </c>
      <c r="D21" s="120">
        <f t="shared" si="7"/>
        <v>1780.3684210526317</v>
      </c>
      <c r="E21" s="120">
        <f t="shared" si="7"/>
        <v>1517.3684210526317</v>
      </c>
      <c r="F21" s="120">
        <f t="shared" si="7"/>
        <v>711.36842105263167</v>
      </c>
      <c r="G21" s="120">
        <f t="shared" si="7"/>
        <v>2694.3684210526308</v>
      </c>
      <c r="H21" s="120">
        <f t="shared" si="7"/>
        <v>1820.3684210526308</v>
      </c>
      <c r="I21" s="120">
        <f t="shared" si="7"/>
        <v>1389.3684210526326</v>
      </c>
      <c r="J21" s="120">
        <f t="shared" si="7"/>
        <v>1643.59988913288</v>
      </c>
      <c r="K21" s="120">
        <f t="shared" si="7"/>
        <v>3633.5998891328791</v>
      </c>
      <c r="L21" s="120">
        <f t="shared" si="7"/>
        <v>2873.5998891328791</v>
      </c>
      <c r="M21" s="120">
        <f t="shared" si="7"/>
        <v>2467.5998891328791</v>
      </c>
      <c r="N21" s="120">
        <f t="shared" si="7"/>
        <v>1915.8313572131265</v>
      </c>
      <c r="O21" s="120">
        <f t="shared" si="7"/>
        <v>1750.8313572131265</v>
      </c>
      <c r="P21" s="120">
        <f t="shared" si="7"/>
        <v>1083.8313572131265</v>
      </c>
      <c r="Q21" s="120">
        <f t="shared" si="7"/>
        <v>828.80375121312682</v>
      </c>
    </row>
    <row r="22" spans="1:17" x14ac:dyDescent="0.25">
      <c r="A22" s="108" t="s">
        <v>45</v>
      </c>
      <c r="B22" s="118">
        <f>B13-B9</f>
        <v>173.15789473684208</v>
      </c>
      <c r="C22" s="118">
        <f t="shared" ref="C22:Q22" si="8">C13-C9</f>
        <v>649.15789473684208</v>
      </c>
      <c r="D22" s="118">
        <f t="shared" si="8"/>
        <v>518.24719341868695</v>
      </c>
      <c r="E22" s="118">
        <f t="shared" si="8"/>
        <v>426.15789473684208</v>
      </c>
      <c r="F22" s="118">
        <f t="shared" si="8"/>
        <v>513.9792973731528</v>
      </c>
      <c r="G22" s="118">
        <f t="shared" si="8"/>
        <v>787.9792973731528</v>
      </c>
      <c r="H22" s="118">
        <f t="shared" si="8"/>
        <v>373.88999869130748</v>
      </c>
      <c r="I22" s="118">
        <f t="shared" si="8"/>
        <v>564.80070000946216</v>
      </c>
      <c r="J22" s="118">
        <f t="shared" si="8"/>
        <v>495.80070000946216</v>
      </c>
      <c r="K22" s="118">
        <f t="shared" si="8"/>
        <v>1105.8007000094622</v>
      </c>
      <c r="L22" s="118">
        <f t="shared" si="8"/>
        <v>616.88999869130748</v>
      </c>
      <c r="M22" s="118">
        <f t="shared" si="8"/>
        <v>236.88999869130748</v>
      </c>
      <c r="N22" s="118">
        <f t="shared" si="8"/>
        <v>482.88999869130748</v>
      </c>
      <c r="O22" s="118">
        <f t="shared" si="8"/>
        <v>1063.8899986913075</v>
      </c>
      <c r="P22" s="118">
        <f t="shared" si="8"/>
        <v>738.9792973731528</v>
      </c>
      <c r="Q22" s="118">
        <f t="shared" si="8"/>
        <v>353.9792973731528</v>
      </c>
    </row>
    <row r="23" spans="1:17" x14ac:dyDescent="0.25">
      <c r="A23" s="123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</row>
    <row r="24" spans="1:17" x14ac:dyDescent="0.25">
      <c r="A24" s="31" t="s">
        <v>77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</row>
    <row r="25" spans="1:17" x14ac:dyDescent="0.25">
      <c r="A25" s="50" t="s">
        <v>69</v>
      </c>
      <c r="B25" s="38">
        <v>4800.3695765824732</v>
      </c>
      <c r="C25" s="38">
        <v>4113.5717799999984</v>
      </c>
      <c r="D25" s="38">
        <v>3673.6799699999974</v>
      </c>
      <c r="E25" s="38">
        <v>3919.6944899999999</v>
      </c>
      <c r="F25" s="38">
        <v>4177.642170000001</v>
      </c>
      <c r="G25" s="38">
        <v>3115.4613940678764</v>
      </c>
      <c r="H25" s="38">
        <v>3284.706789999997</v>
      </c>
      <c r="I25" s="38">
        <v>3701.7580199999884</v>
      </c>
      <c r="J25" s="38">
        <v>2893.9971700000024</v>
      </c>
      <c r="K25" s="38">
        <v>1896.2804900000033</v>
      </c>
      <c r="L25" s="38">
        <v>2178.7550309788257</v>
      </c>
      <c r="M25" s="38">
        <v>2373.1794251755136</v>
      </c>
      <c r="N25" s="38">
        <v>2449.6110187296472</v>
      </c>
      <c r="O25" s="38">
        <v>2417.7962541849301</v>
      </c>
      <c r="P25" s="38">
        <v>2611.5560617071101</v>
      </c>
      <c r="Q25" s="38">
        <v>2662.2966349712569</v>
      </c>
    </row>
    <row r="26" spans="1:17" x14ac:dyDescent="0.25">
      <c r="A26" s="55" t="s">
        <v>33</v>
      </c>
      <c r="B26" s="54">
        <v>2276.4380172531583</v>
      </c>
      <c r="C26" s="54">
        <v>1887.0584799999997</v>
      </c>
      <c r="D26" s="54">
        <v>1688.319239999998</v>
      </c>
      <c r="E26" s="54">
        <v>1812.2634799999996</v>
      </c>
      <c r="F26" s="54">
        <v>2004.8557699999997</v>
      </c>
      <c r="G26" s="54">
        <v>1313.827134723912</v>
      </c>
      <c r="H26" s="54">
        <v>1400.591179999999</v>
      </c>
      <c r="I26" s="54">
        <v>1490.254709999987</v>
      </c>
      <c r="J26" s="54">
        <v>1102.1431900000011</v>
      </c>
      <c r="K26" s="54">
        <v>667.62417000000198</v>
      </c>
      <c r="L26" s="54">
        <v>727.80122071835865</v>
      </c>
      <c r="M26" s="54">
        <v>899.49502568910543</v>
      </c>
      <c r="N26" s="54">
        <v>984.81661306946899</v>
      </c>
      <c r="O26" s="54">
        <v>1001.7447777443297</v>
      </c>
      <c r="P26" s="54">
        <v>1166.2512402827999</v>
      </c>
      <c r="Q26" s="54">
        <v>1235.0998858897408</v>
      </c>
    </row>
    <row r="27" spans="1:17" x14ac:dyDescent="0.25">
      <c r="A27" s="53" t="s">
        <v>48</v>
      </c>
      <c r="B27" s="51">
        <v>436.17827574359103</v>
      </c>
      <c r="C27" s="51">
        <v>351.79468999999995</v>
      </c>
      <c r="D27" s="51">
        <v>297.48706999999831</v>
      </c>
      <c r="E27" s="51">
        <v>301.48455999999965</v>
      </c>
      <c r="F27" s="51">
        <v>402.20667999999978</v>
      </c>
      <c r="G27" s="51">
        <v>256.61642596929823</v>
      </c>
      <c r="H27" s="51">
        <v>217.31889999999908</v>
      </c>
      <c r="I27" s="51">
        <v>280.61697999998705</v>
      </c>
      <c r="J27" s="51">
        <v>94.309190000001308</v>
      </c>
      <c r="K27" s="51">
        <v>114.30332000000203</v>
      </c>
      <c r="L27" s="51">
        <v>85.791845758420095</v>
      </c>
      <c r="M27" s="51">
        <v>116.33881107135005</v>
      </c>
      <c r="N27" s="51">
        <v>198.3805434275348</v>
      </c>
      <c r="O27" s="51">
        <v>147.53560324152522</v>
      </c>
      <c r="P27" s="51">
        <v>188.99701512257832</v>
      </c>
      <c r="Q27" s="51">
        <v>209.0619343960293</v>
      </c>
    </row>
    <row r="28" spans="1:17" x14ac:dyDescent="0.25">
      <c r="A28" s="53" t="s">
        <v>47</v>
      </c>
      <c r="B28" s="51">
        <v>1840.2597415095672</v>
      </c>
      <c r="C28" s="51">
        <v>1535.2637899999997</v>
      </c>
      <c r="D28" s="51">
        <v>1390.8321699999997</v>
      </c>
      <c r="E28" s="51">
        <v>1510.77892</v>
      </c>
      <c r="F28" s="51">
        <v>1602.6490899999999</v>
      </c>
      <c r="G28" s="51">
        <v>1057.2107087546137</v>
      </c>
      <c r="H28" s="51">
        <v>1183.2722799999999</v>
      </c>
      <c r="I28" s="51">
        <v>1209.6377299999999</v>
      </c>
      <c r="J28" s="51">
        <v>1007.8339999999998</v>
      </c>
      <c r="K28" s="51">
        <v>553.32084999999995</v>
      </c>
      <c r="L28" s="51">
        <v>642.00937495993855</v>
      </c>
      <c r="M28" s="51">
        <v>783.15621461775538</v>
      </c>
      <c r="N28" s="51">
        <v>786.43606964193418</v>
      </c>
      <c r="O28" s="51">
        <v>854.20917450280444</v>
      </c>
      <c r="P28" s="51">
        <v>977.25422516022161</v>
      </c>
      <c r="Q28" s="51">
        <v>1026.0379514937115</v>
      </c>
    </row>
    <row r="29" spans="1:17" x14ac:dyDescent="0.25">
      <c r="A29" s="52" t="s">
        <v>32</v>
      </c>
      <c r="B29" s="51">
        <v>43.590574009428593</v>
      </c>
      <c r="C29" s="51">
        <v>23.798909999999168</v>
      </c>
      <c r="D29" s="51">
        <v>8.5952599999994419</v>
      </c>
      <c r="E29" s="51">
        <v>7.4994700000000307</v>
      </c>
      <c r="F29" s="51">
        <v>6.4019200000003451</v>
      </c>
      <c r="G29" s="51">
        <v>2.0540912397910915</v>
      </c>
      <c r="H29" s="51">
        <v>3.1016799999989644</v>
      </c>
      <c r="I29" s="51">
        <v>2.0024000000002502</v>
      </c>
      <c r="J29" s="51">
        <v>3.1013900000000731</v>
      </c>
      <c r="K29" s="51">
        <v>3.2002800000004896</v>
      </c>
      <c r="L29" s="51">
        <v>3.1764836270566192</v>
      </c>
      <c r="M29" s="51">
        <v>3.9410625464094302</v>
      </c>
      <c r="N29" s="51">
        <v>4.7530789065287813</v>
      </c>
      <c r="O29" s="51">
        <v>2.890033392316635</v>
      </c>
      <c r="P29" s="51">
        <v>4.7052873541320785</v>
      </c>
      <c r="Q29" s="51">
        <v>4.6813405430137998</v>
      </c>
    </row>
    <row r="30" spans="1:17" x14ac:dyDescent="0.25">
      <c r="A30" s="53" t="s">
        <v>31</v>
      </c>
      <c r="B30" s="51">
        <v>0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</row>
    <row r="31" spans="1:17" x14ac:dyDescent="0.25">
      <c r="A31" s="53" t="s">
        <v>30</v>
      </c>
      <c r="B31" s="51">
        <v>4.395289748784279</v>
      </c>
      <c r="C31" s="51">
        <v>4.3952499999999617</v>
      </c>
      <c r="D31" s="51">
        <v>5.4941299999999984</v>
      </c>
      <c r="E31" s="51">
        <v>4.3983399999999051</v>
      </c>
      <c r="F31" s="51">
        <v>3.2989099999996228</v>
      </c>
      <c r="G31" s="51">
        <v>0</v>
      </c>
      <c r="H31" s="51">
        <v>0</v>
      </c>
      <c r="I31" s="51">
        <v>0</v>
      </c>
      <c r="J31" s="51">
        <v>1.0995999999996471</v>
      </c>
      <c r="K31" s="51">
        <v>1.0992200000001304</v>
      </c>
      <c r="L31" s="51">
        <v>1.0986791204485584</v>
      </c>
      <c r="M31" s="51">
        <v>1.0987070925519475</v>
      </c>
      <c r="N31" s="51">
        <v>2.1973786744757788</v>
      </c>
      <c r="O31" s="51">
        <v>1.0986905468914188</v>
      </c>
      <c r="P31" s="51">
        <v>1.0986996816780561</v>
      </c>
      <c r="Q31" s="51">
        <v>1.0986787629680208</v>
      </c>
    </row>
    <row r="32" spans="1:17" x14ac:dyDescent="0.25">
      <c r="A32" s="53" t="s">
        <v>76</v>
      </c>
      <c r="B32" s="51">
        <v>12.301022898651013</v>
      </c>
      <c r="C32" s="51">
        <v>4.1007799999991903</v>
      </c>
      <c r="D32" s="51">
        <v>3.1011299999994435</v>
      </c>
      <c r="E32" s="51">
        <v>3.1011300000001256</v>
      </c>
      <c r="F32" s="51">
        <v>3.1030100000007224</v>
      </c>
      <c r="G32" s="51">
        <v>2.0540912397910915</v>
      </c>
      <c r="H32" s="51">
        <v>3.1016799999989644</v>
      </c>
      <c r="I32" s="51">
        <v>2.0024000000002502</v>
      </c>
      <c r="J32" s="51">
        <v>2.0017900000004261</v>
      </c>
      <c r="K32" s="51">
        <v>2.1010600000003592</v>
      </c>
      <c r="L32" s="51">
        <v>2.0778045066080608</v>
      </c>
      <c r="M32" s="51">
        <v>2.0780210266192398</v>
      </c>
      <c r="N32" s="51">
        <v>1.0270866716783189</v>
      </c>
      <c r="O32" s="51">
        <v>1.0270465780279778</v>
      </c>
      <c r="P32" s="51">
        <v>2.0779722094216595</v>
      </c>
      <c r="Q32" s="51">
        <v>2.0540595786727636</v>
      </c>
    </row>
    <row r="33" spans="1:17" x14ac:dyDescent="0.25">
      <c r="A33" s="53" t="s">
        <v>29</v>
      </c>
      <c r="B33" s="51">
        <v>24.840028348074384</v>
      </c>
      <c r="C33" s="51">
        <v>15.302880000000016</v>
      </c>
      <c r="D33" s="51">
        <v>0</v>
      </c>
      <c r="E33" s="51">
        <v>0</v>
      </c>
      <c r="F33" s="51">
        <v>0</v>
      </c>
      <c r="G33" s="51">
        <v>0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</row>
    <row r="34" spans="1:17" x14ac:dyDescent="0.25">
      <c r="A34" s="53" t="s">
        <v>28</v>
      </c>
      <c r="B34" s="51">
        <v>2.0542330139189189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0.76433442723824285</v>
      </c>
      <c r="N34" s="51">
        <v>1.5286135603746835</v>
      </c>
      <c r="O34" s="51">
        <v>0.76429626739723844</v>
      </c>
      <c r="P34" s="51">
        <v>1.528615463032363</v>
      </c>
      <c r="Q34" s="51">
        <v>1.5286022013730154</v>
      </c>
    </row>
    <row r="35" spans="1:17" x14ac:dyDescent="0.25">
      <c r="A35" s="52" t="s">
        <v>27</v>
      </c>
      <c r="B35" s="51">
        <v>1707.0761626737929</v>
      </c>
      <c r="C35" s="51">
        <v>1489.6024199999995</v>
      </c>
      <c r="D35" s="51">
        <v>1317.5457699999997</v>
      </c>
      <c r="E35" s="51">
        <v>1371.7183000000002</v>
      </c>
      <c r="F35" s="51">
        <v>1519.9875200000006</v>
      </c>
      <c r="G35" s="51">
        <v>1263.1753198098882</v>
      </c>
      <c r="H35" s="51">
        <v>1315.3737599999999</v>
      </c>
      <c r="I35" s="51">
        <v>1579.1154400000009</v>
      </c>
      <c r="J35" s="51">
        <v>1184.4173100000005</v>
      </c>
      <c r="K35" s="51">
        <v>770.16854999999964</v>
      </c>
      <c r="L35" s="51">
        <v>896.6239172409737</v>
      </c>
      <c r="M35" s="51">
        <v>885.86220785821683</v>
      </c>
      <c r="N35" s="51">
        <v>872.60461170183487</v>
      </c>
      <c r="O35" s="51">
        <v>849.91260494042649</v>
      </c>
      <c r="P35" s="51">
        <v>885.46655185405325</v>
      </c>
      <c r="Q35" s="51">
        <v>794.24020370508833</v>
      </c>
    </row>
    <row r="36" spans="1:17" x14ac:dyDescent="0.25">
      <c r="A36" s="53" t="s">
        <v>66</v>
      </c>
      <c r="B36" s="51">
        <v>526.0313432566345</v>
      </c>
      <c r="C36" s="51">
        <v>437.81333999999947</v>
      </c>
      <c r="D36" s="51">
        <v>369.26905999999963</v>
      </c>
      <c r="E36" s="51">
        <v>354.07358000000022</v>
      </c>
      <c r="F36" s="51">
        <v>476.7759300000007</v>
      </c>
      <c r="G36" s="51">
        <v>488.55592734883339</v>
      </c>
      <c r="H36" s="51">
        <v>501.51053999999976</v>
      </c>
      <c r="I36" s="51">
        <v>542.61209000000099</v>
      </c>
      <c r="J36" s="51">
        <v>487.17902000000049</v>
      </c>
      <c r="K36" s="51">
        <v>396.36973999999964</v>
      </c>
      <c r="L36" s="51">
        <v>404.03051275205917</v>
      </c>
      <c r="M36" s="51">
        <v>411.02149163158947</v>
      </c>
      <c r="N36" s="51">
        <v>403.77239777637078</v>
      </c>
      <c r="O36" s="51">
        <v>387.93200189582285</v>
      </c>
      <c r="P36" s="51">
        <v>384.44504892730038</v>
      </c>
      <c r="Q36" s="51">
        <v>398.89584528022078</v>
      </c>
    </row>
    <row r="37" spans="1:17" x14ac:dyDescent="0.25">
      <c r="A37" s="53" t="s">
        <v>25</v>
      </c>
      <c r="B37" s="51">
        <v>1181.0448194171584</v>
      </c>
      <c r="C37" s="51">
        <v>1051.78908</v>
      </c>
      <c r="D37" s="51">
        <v>948.27670999999998</v>
      </c>
      <c r="E37" s="51">
        <v>1017.64472</v>
      </c>
      <c r="F37" s="51">
        <v>1043.2115899999999</v>
      </c>
      <c r="G37" s="51">
        <v>774.61939246105487</v>
      </c>
      <c r="H37" s="51">
        <v>813.86322000000007</v>
      </c>
      <c r="I37" s="51">
        <v>1036.50335</v>
      </c>
      <c r="J37" s="51">
        <v>697.23829000000001</v>
      </c>
      <c r="K37" s="51">
        <v>373.79881</v>
      </c>
      <c r="L37" s="51">
        <v>492.59340448891459</v>
      </c>
      <c r="M37" s="51">
        <v>474.84071622662731</v>
      </c>
      <c r="N37" s="51">
        <v>468.83221392546409</v>
      </c>
      <c r="O37" s="51">
        <v>461.98060304460364</v>
      </c>
      <c r="P37" s="51">
        <v>501.02150292675293</v>
      </c>
      <c r="Q37" s="51">
        <v>395.34435842486749</v>
      </c>
    </row>
    <row r="38" spans="1:17" x14ac:dyDescent="0.25">
      <c r="A38" s="52" t="s">
        <v>24</v>
      </c>
      <c r="B38" s="51">
        <v>7.1653662895187153E-2</v>
      </c>
      <c r="C38" s="51">
        <v>0.10002000000008593</v>
      </c>
      <c r="D38" s="51">
        <v>0.10000000000013642</v>
      </c>
      <c r="E38" s="51">
        <v>0.1000099999998838</v>
      </c>
      <c r="F38" s="51">
        <v>0.10004000000014912</v>
      </c>
      <c r="G38" s="51">
        <v>4.7768572609697912E-2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2.388456196399602E-2</v>
      </c>
      <c r="P38" s="51">
        <v>2.3884593920456609E-2</v>
      </c>
      <c r="Q38" s="51">
        <v>2.3884573281975463E-2</v>
      </c>
    </row>
    <row r="39" spans="1:17" x14ac:dyDescent="0.25">
      <c r="A39" s="53" t="s">
        <v>23</v>
      </c>
      <c r="B39" s="51">
        <v>7.1653662895187153E-2</v>
      </c>
      <c r="C39" s="51">
        <v>0.10002000000008593</v>
      </c>
      <c r="D39" s="51">
        <v>0.10000000000013642</v>
      </c>
      <c r="E39" s="51">
        <v>0.1000099999998838</v>
      </c>
      <c r="F39" s="51">
        <v>0.10004000000014912</v>
      </c>
      <c r="G39" s="51">
        <v>4.7768572609697912E-2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2.388456196399602E-2</v>
      </c>
      <c r="P39" s="51">
        <v>2.3884593920456609E-2</v>
      </c>
      <c r="Q39" s="51">
        <v>2.3884573281975463E-2</v>
      </c>
    </row>
    <row r="40" spans="1:17" x14ac:dyDescent="0.25">
      <c r="A40" s="53" t="s">
        <v>74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</row>
    <row r="41" spans="1:17" x14ac:dyDescent="0.25">
      <c r="A41" s="53" t="s">
        <v>73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3" t="s">
        <v>72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3" t="s">
        <v>71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</row>
    <row r="44" spans="1:17" x14ac:dyDescent="0.25">
      <c r="A44" s="52" t="s">
        <v>22</v>
      </c>
      <c r="B44" s="51">
        <v>155.22506382569804</v>
      </c>
      <c r="C44" s="51">
        <v>174.69194999999945</v>
      </c>
      <c r="D44" s="51">
        <v>190.80266000000006</v>
      </c>
      <c r="E44" s="51">
        <v>199.50567000000001</v>
      </c>
      <c r="F44" s="51">
        <v>26.900310000000218</v>
      </c>
      <c r="G44" s="51">
        <v>27.228757376593194</v>
      </c>
      <c r="H44" s="51">
        <v>27.200030000000197</v>
      </c>
      <c r="I44" s="51">
        <v>27.498259999999618</v>
      </c>
      <c r="J44" s="51">
        <v>25.40462999999977</v>
      </c>
      <c r="K44" s="51">
        <v>25.799660000000131</v>
      </c>
      <c r="L44" s="51">
        <v>44.878981513681424</v>
      </c>
      <c r="M44" s="51">
        <v>40.19754449469167</v>
      </c>
      <c r="N44" s="51">
        <v>43.756513325766036</v>
      </c>
      <c r="O44" s="51">
        <v>40.006828080503851</v>
      </c>
      <c r="P44" s="51">
        <v>37.905010967862154</v>
      </c>
      <c r="Q44" s="51">
        <v>92.050391157846889</v>
      </c>
    </row>
    <row r="45" spans="1:17" x14ac:dyDescent="0.25">
      <c r="A45" s="63" t="s">
        <v>21</v>
      </c>
      <c r="B45" s="62">
        <v>617.96810515749985</v>
      </c>
      <c r="C45" s="62">
        <v>538.32000000000062</v>
      </c>
      <c r="D45" s="62">
        <v>468.31703999999991</v>
      </c>
      <c r="E45" s="62">
        <v>528.60756000000038</v>
      </c>
      <c r="F45" s="62">
        <v>619.39661000000024</v>
      </c>
      <c r="G45" s="62">
        <v>509.12832234508232</v>
      </c>
      <c r="H45" s="62">
        <v>538.44013999999925</v>
      </c>
      <c r="I45" s="62">
        <v>602.88721000000078</v>
      </c>
      <c r="J45" s="62">
        <v>578.93065000000115</v>
      </c>
      <c r="K45" s="62">
        <v>429.48783000000094</v>
      </c>
      <c r="L45" s="62">
        <v>506.27442787875543</v>
      </c>
      <c r="M45" s="62">
        <v>543.68358458709054</v>
      </c>
      <c r="N45" s="62">
        <v>543.68020172604884</v>
      </c>
      <c r="O45" s="62">
        <v>523.21812546538968</v>
      </c>
      <c r="P45" s="62">
        <v>517.20408665434252</v>
      </c>
      <c r="Q45" s="62">
        <v>536.20092910228504</v>
      </c>
    </row>
    <row r="46" spans="1:17" x14ac:dyDescent="0.25">
      <c r="A46" s="50" t="s">
        <v>105</v>
      </c>
      <c r="B46" s="38">
        <f t="shared" ref="B46:Q46" si="9">SUM(B47:B48)</f>
        <v>4800.3695765824732</v>
      </c>
      <c r="C46" s="38">
        <f t="shared" si="9"/>
        <v>4113.5717799999984</v>
      </c>
      <c r="D46" s="38">
        <f t="shared" si="9"/>
        <v>3673.6799699999979</v>
      </c>
      <c r="E46" s="38">
        <f t="shared" si="9"/>
        <v>3919.6944899999999</v>
      </c>
      <c r="F46" s="38">
        <f t="shared" si="9"/>
        <v>4177.642170000001</v>
      </c>
      <c r="G46" s="38">
        <f t="shared" si="9"/>
        <v>3115.4613940678764</v>
      </c>
      <c r="H46" s="38">
        <f t="shared" si="9"/>
        <v>3284.706789999997</v>
      </c>
      <c r="I46" s="38">
        <f t="shared" si="9"/>
        <v>3701.7580199999888</v>
      </c>
      <c r="J46" s="38">
        <f t="shared" si="9"/>
        <v>2893.9971700000024</v>
      </c>
      <c r="K46" s="38">
        <f t="shared" si="9"/>
        <v>1896.2804900000031</v>
      </c>
      <c r="L46" s="38">
        <f t="shared" si="9"/>
        <v>2178.7550309788257</v>
      </c>
      <c r="M46" s="38">
        <f t="shared" si="9"/>
        <v>2373.1794251755136</v>
      </c>
      <c r="N46" s="38">
        <f t="shared" si="9"/>
        <v>2449.6110187296476</v>
      </c>
      <c r="O46" s="38">
        <f t="shared" si="9"/>
        <v>2417.7962541849301</v>
      </c>
      <c r="P46" s="38">
        <f t="shared" si="9"/>
        <v>2611.5560617071101</v>
      </c>
      <c r="Q46" s="38">
        <f t="shared" si="9"/>
        <v>2662.2966349712569</v>
      </c>
    </row>
    <row r="47" spans="1:17" x14ac:dyDescent="0.25">
      <c r="A47" s="121" t="s">
        <v>46</v>
      </c>
      <c r="B47" s="120">
        <v>4343.6235507591709</v>
      </c>
      <c r="C47" s="120">
        <v>3715.094124099176</v>
      </c>
      <c r="D47" s="120">
        <v>3330.3941450074317</v>
      </c>
      <c r="E47" s="120">
        <v>3510.2069766701002</v>
      </c>
      <c r="F47" s="120">
        <v>3701.3048915163372</v>
      </c>
      <c r="G47" s="120">
        <v>2669.9545927866229</v>
      </c>
      <c r="H47" s="120">
        <v>2782.0660082682061</v>
      </c>
      <c r="I47" s="120">
        <v>3155.6422898670735</v>
      </c>
      <c r="J47" s="120">
        <v>2381.4693796200318</v>
      </c>
      <c r="K47" s="120">
        <v>1456.9516142264051</v>
      </c>
      <c r="L47" s="120">
        <v>1738.5745907928299</v>
      </c>
      <c r="M47" s="120">
        <v>1894.8500443866728</v>
      </c>
      <c r="N47" s="120">
        <v>1971.9993050313378</v>
      </c>
      <c r="O47" s="120">
        <v>2012.5493360127125</v>
      </c>
      <c r="P47" s="120">
        <v>2224.5276509873725</v>
      </c>
      <c r="Q47" s="120">
        <v>2244.7111187416313</v>
      </c>
    </row>
    <row r="48" spans="1:17" x14ac:dyDescent="0.25">
      <c r="A48" s="119" t="s">
        <v>45</v>
      </c>
      <c r="B48" s="118">
        <v>456.74602582330192</v>
      </c>
      <c r="C48" s="118">
        <v>398.47765590082236</v>
      </c>
      <c r="D48" s="118">
        <v>343.28582499256606</v>
      </c>
      <c r="E48" s="118">
        <v>409.48751332989946</v>
      </c>
      <c r="F48" s="118">
        <v>476.33727848366397</v>
      </c>
      <c r="G48" s="118">
        <v>445.50680128125333</v>
      </c>
      <c r="H48" s="118">
        <v>502.64078173179081</v>
      </c>
      <c r="I48" s="118">
        <v>546.11573013291525</v>
      </c>
      <c r="J48" s="118">
        <v>512.52779037997038</v>
      </c>
      <c r="K48" s="118">
        <v>439.32887577359793</v>
      </c>
      <c r="L48" s="118">
        <v>440.18044018599596</v>
      </c>
      <c r="M48" s="118">
        <v>478.32938078884069</v>
      </c>
      <c r="N48" s="118">
        <v>477.6117136983097</v>
      </c>
      <c r="O48" s="118">
        <v>405.24691817221776</v>
      </c>
      <c r="P48" s="118">
        <v>387.02841071973774</v>
      </c>
      <c r="Q48" s="118">
        <v>417.58551622962545</v>
      </c>
    </row>
    <row r="49" spans="1:17" x14ac:dyDescent="0.25">
      <c r="A49" s="117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</row>
    <row r="50" spans="1:17" x14ac:dyDescent="0.25">
      <c r="A50" s="31" t="s">
        <v>63</v>
      </c>
      <c r="B50" s="70">
        <f t="shared" ref="B50:Q50" si="10">SUM(B51:B52)</f>
        <v>20878.348207441999</v>
      </c>
      <c r="C50" s="70">
        <f t="shared" si="10"/>
        <v>17528.672637926076</v>
      </c>
      <c r="D50" s="70">
        <f t="shared" si="10"/>
        <v>15632.296055589712</v>
      </c>
      <c r="E50" s="70">
        <f t="shared" si="10"/>
        <v>16703.042180135108</v>
      </c>
      <c r="F50" s="70">
        <f t="shared" si="10"/>
        <v>18241.118165000895</v>
      </c>
      <c r="G50" s="70">
        <f t="shared" si="10"/>
        <v>12841.188688989441</v>
      </c>
      <c r="H50" s="70">
        <f t="shared" si="10"/>
        <v>13666.372346598931</v>
      </c>
      <c r="I50" s="70">
        <f t="shared" si="10"/>
        <v>16367.74949622563</v>
      </c>
      <c r="J50" s="70">
        <f t="shared" si="10"/>
        <v>11735.248091189411</v>
      </c>
      <c r="K50" s="70">
        <f t="shared" si="10"/>
        <v>6958.5068305599116</v>
      </c>
      <c r="L50" s="70">
        <f t="shared" si="10"/>
        <v>7954.170791009803</v>
      </c>
      <c r="M50" s="70">
        <f t="shared" si="10"/>
        <v>8590.1307182989949</v>
      </c>
      <c r="N50" s="70">
        <f t="shared" si="10"/>
        <v>8880.3533822116369</v>
      </c>
      <c r="O50" s="70">
        <f t="shared" si="10"/>
        <v>8825.7752514391923</v>
      </c>
      <c r="P50" s="70">
        <f t="shared" si="10"/>
        <v>9903.2592726079438</v>
      </c>
      <c r="Q50" s="70">
        <f t="shared" si="10"/>
        <v>9780.0614843833428</v>
      </c>
    </row>
    <row r="51" spans="1:17" x14ac:dyDescent="0.25">
      <c r="A51" s="55" t="s">
        <v>343</v>
      </c>
      <c r="B51" s="54">
        <v>20411.231594247583</v>
      </c>
      <c r="C51" s="54">
        <v>17137.522039718337</v>
      </c>
      <c r="D51" s="54">
        <v>15307.733075323418</v>
      </c>
      <c r="E51" s="54">
        <v>16322.533194741083</v>
      </c>
      <c r="F51" s="54">
        <v>17838.580230059149</v>
      </c>
      <c r="G51" s="54">
        <v>12553.181833003609</v>
      </c>
      <c r="H51" s="54">
        <v>13362.716225172015</v>
      </c>
      <c r="I51" s="54">
        <v>15997.135260602723</v>
      </c>
      <c r="J51" s="54">
        <v>11430.296615427451</v>
      </c>
      <c r="K51" s="54">
        <v>6761.4688274032887</v>
      </c>
      <c r="L51" s="54">
        <v>7715.6053396498373</v>
      </c>
      <c r="M51" s="54">
        <v>8284.9591912473588</v>
      </c>
      <c r="N51" s="54">
        <v>8598.0480228633605</v>
      </c>
      <c r="O51" s="54">
        <v>8521.9587373033537</v>
      </c>
      <c r="P51" s="54">
        <v>9547.7662594867943</v>
      </c>
      <c r="Q51" s="54">
        <v>9423.0259596904416</v>
      </c>
    </row>
    <row r="52" spans="1:17" x14ac:dyDescent="0.25">
      <c r="A52" s="52" t="s">
        <v>106</v>
      </c>
      <c r="B52" s="51">
        <v>467.11661319441652</v>
      </c>
      <c r="C52" s="51">
        <v>391.1505982077403</v>
      </c>
      <c r="D52" s="51">
        <v>324.56298026629338</v>
      </c>
      <c r="E52" s="51">
        <v>380.50898539402561</v>
      </c>
      <c r="F52" s="51">
        <v>402.53793494174448</v>
      </c>
      <c r="G52" s="51">
        <v>288.00685598583146</v>
      </c>
      <c r="H52" s="51">
        <v>303.65612142691646</v>
      </c>
      <c r="I52" s="51">
        <v>370.61423562290685</v>
      </c>
      <c r="J52" s="51">
        <v>304.95147576196013</v>
      </c>
      <c r="K52" s="51">
        <v>197.03800315662275</v>
      </c>
      <c r="L52" s="51">
        <v>238.56545135996586</v>
      </c>
      <c r="M52" s="51">
        <v>305.17152705163596</v>
      </c>
      <c r="N52" s="51">
        <v>282.30535934827549</v>
      </c>
      <c r="O52" s="51">
        <v>303.81651413583938</v>
      </c>
      <c r="P52" s="51">
        <v>355.49301312114994</v>
      </c>
      <c r="Q52" s="51">
        <v>357.03552469290094</v>
      </c>
    </row>
    <row r="53" spans="1:17" x14ac:dyDescent="0.25">
      <c r="A53" s="50" t="s">
        <v>105</v>
      </c>
      <c r="B53" s="38">
        <f t="shared" ref="B53:Q53" si="11">SUM(B54:B55)</f>
        <v>20878.348207441999</v>
      </c>
      <c r="C53" s="38">
        <f t="shared" si="11"/>
        <v>17528.672637926076</v>
      </c>
      <c r="D53" s="38">
        <f t="shared" si="11"/>
        <v>15632.296055589712</v>
      </c>
      <c r="E53" s="38">
        <f t="shared" si="11"/>
        <v>16703.042180135111</v>
      </c>
      <c r="F53" s="38">
        <f t="shared" si="11"/>
        <v>18241.118165000891</v>
      </c>
      <c r="G53" s="38">
        <f t="shared" si="11"/>
        <v>12841.188688989443</v>
      </c>
      <c r="H53" s="38">
        <f t="shared" si="11"/>
        <v>13666.372346598933</v>
      </c>
      <c r="I53" s="38">
        <f t="shared" si="11"/>
        <v>16367.749496225631</v>
      </c>
      <c r="J53" s="38">
        <f t="shared" si="11"/>
        <v>11735.248091189411</v>
      </c>
      <c r="K53" s="38">
        <f t="shared" si="11"/>
        <v>6958.5068305599125</v>
      </c>
      <c r="L53" s="38">
        <f t="shared" si="11"/>
        <v>7954.1707910098048</v>
      </c>
      <c r="M53" s="38">
        <f t="shared" si="11"/>
        <v>8590.1307182989949</v>
      </c>
      <c r="N53" s="38">
        <f t="shared" si="11"/>
        <v>8880.3533822116369</v>
      </c>
      <c r="O53" s="38">
        <f t="shared" si="11"/>
        <v>8825.7752514391941</v>
      </c>
      <c r="P53" s="38">
        <f t="shared" si="11"/>
        <v>9903.2592726079438</v>
      </c>
      <c r="Q53" s="38">
        <f t="shared" si="11"/>
        <v>9780.0614843833428</v>
      </c>
    </row>
    <row r="54" spans="1:17" x14ac:dyDescent="0.25">
      <c r="A54" s="121" t="s">
        <v>46</v>
      </c>
      <c r="B54" s="120">
        <f>ISI_emi!B$5</f>
        <v>20358.555407719479</v>
      </c>
      <c r="C54" s="120">
        <f>ISI_emi!C$5</f>
        <v>17081.735598935913</v>
      </c>
      <c r="D54" s="120">
        <f>ISI_emi!D$5</f>
        <v>15352.405284803166</v>
      </c>
      <c r="E54" s="120">
        <f>ISI_emi!E$5</f>
        <v>16331.953869779234</v>
      </c>
      <c r="F54" s="120">
        <f>ISI_emi!F$5</f>
        <v>17678.734855964241</v>
      </c>
      <c r="G54" s="120">
        <f>ISI_emi!G$5</f>
        <v>12415.417671063582</v>
      </c>
      <c r="H54" s="120">
        <f>ISI_emi!H$5</f>
        <v>13121.850094724983</v>
      </c>
      <c r="I54" s="120">
        <f>ISI_emi!I$5</f>
        <v>15763.486910618794</v>
      </c>
      <c r="J54" s="120">
        <f>ISI_emi!J$5</f>
        <v>11292.391591457746</v>
      </c>
      <c r="K54" s="120">
        <f>ISI_emi!K$5</f>
        <v>6576.8945290676784</v>
      </c>
      <c r="L54" s="120">
        <f>ISI_emi!L$5</f>
        <v>7619.9075531499693</v>
      </c>
      <c r="M54" s="120">
        <f>ISI_emi!M$5</f>
        <v>8211.5748194545577</v>
      </c>
      <c r="N54" s="120">
        <f>ISI_emi!N$5</f>
        <v>8492.8400311946498</v>
      </c>
      <c r="O54" s="120">
        <f>ISI_emi!O$5</f>
        <v>8506.3540928593393</v>
      </c>
      <c r="P54" s="120">
        <f>ISI_emi!P$5</f>
        <v>9587.0733624071108</v>
      </c>
      <c r="Q54" s="120">
        <f>ISI_emi!Q$5</f>
        <v>9464.0377893530895</v>
      </c>
    </row>
    <row r="55" spans="1:17" x14ac:dyDescent="0.25">
      <c r="A55" s="119" t="s">
        <v>45</v>
      </c>
      <c r="B55" s="118">
        <f>ISI_emi!B$53</f>
        <v>519.79279972251811</v>
      </c>
      <c r="C55" s="118">
        <f>ISI_emi!C$53</f>
        <v>446.93703899016259</v>
      </c>
      <c r="D55" s="118">
        <f>ISI_emi!D$53</f>
        <v>279.89077078654634</v>
      </c>
      <c r="E55" s="118">
        <f>ISI_emi!E$53</f>
        <v>371.08831035587576</v>
      </c>
      <c r="F55" s="118">
        <f>ISI_emi!F$53</f>
        <v>562.38330903665121</v>
      </c>
      <c r="G55" s="118">
        <f>ISI_emi!G$53</f>
        <v>425.77101792586086</v>
      </c>
      <c r="H55" s="118">
        <f>ISI_emi!H$53</f>
        <v>544.52225187395015</v>
      </c>
      <c r="I55" s="118">
        <f>ISI_emi!I$53</f>
        <v>604.26258560683732</v>
      </c>
      <c r="J55" s="118">
        <f>ISI_emi!J$53</f>
        <v>442.85649973166409</v>
      </c>
      <c r="K55" s="118">
        <f>ISI_emi!K$53</f>
        <v>381.61230149223411</v>
      </c>
      <c r="L55" s="118">
        <f>ISI_emi!L$53</f>
        <v>334.26323785983539</v>
      </c>
      <c r="M55" s="118">
        <f>ISI_emi!M$53</f>
        <v>378.55589884443799</v>
      </c>
      <c r="N55" s="118">
        <f>ISI_emi!N$53</f>
        <v>387.51335101698749</v>
      </c>
      <c r="O55" s="118">
        <f>ISI_emi!O$53</f>
        <v>319.42115857985476</v>
      </c>
      <c r="P55" s="118">
        <f>ISI_emi!P$53</f>
        <v>316.18591020083221</v>
      </c>
      <c r="Q55" s="118">
        <f>ISI_emi!Q$53</f>
        <v>316.02369503025386</v>
      </c>
    </row>
    <row r="56" spans="1:17" x14ac:dyDescent="0.25">
      <c r="A56" s="117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</row>
    <row r="57" spans="1:17" x14ac:dyDescent="0.25">
      <c r="A57" s="39" t="s">
        <v>104</v>
      </c>
      <c r="B57" s="115">
        <f t="shared" ref="B57:Q57" si="12">IF(B$7=0,"",B$3/B$7*1000)</f>
        <v>118.69640695823783</v>
      </c>
      <c r="C57" s="115">
        <f t="shared" si="12"/>
        <v>77.102295856580383</v>
      </c>
      <c r="D57" s="115">
        <f t="shared" si="12"/>
        <v>91.913586126880858</v>
      </c>
      <c r="E57" s="115">
        <f t="shared" si="12"/>
        <v>84.527329155521983</v>
      </c>
      <c r="F57" s="115">
        <f t="shared" si="12"/>
        <v>143.01108245314455</v>
      </c>
      <c r="G57" s="115">
        <f t="shared" si="12"/>
        <v>158.9841305492512</v>
      </c>
      <c r="H57" s="115">
        <f t="shared" si="12"/>
        <v>203.67969171988608</v>
      </c>
      <c r="I57" s="115">
        <f t="shared" si="12"/>
        <v>216.04584799477274</v>
      </c>
      <c r="J57" s="115">
        <f t="shared" si="12"/>
        <v>136.27068556259104</v>
      </c>
      <c r="K57" s="115">
        <f t="shared" si="12"/>
        <v>138.67065370899797</v>
      </c>
      <c r="L57" s="115">
        <f t="shared" si="12"/>
        <v>115.87025629420594</v>
      </c>
      <c r="M57" s="115">
        <f t="shared" si="12"/>
        <v>154.92016694312764</v>
      </c>
      <c r="N57" s="115">
        <f t="shared" si="12"/>
        <v>161.76573615901674</v>
      </c>
      <c r="O57" s="115">
        <f t="shared" si="12"/>
        <v>157.76238037493891</v>
      </c>
      <c r="P57" s="115">
        <f t="shared" si="12"/>
        <v>181.83613843874377</v>
      </c>
      <c r="Q57" s="115">
        <f t="shared" si="12"/>
        <v>176.16544640617181</v>
      </c>
    </row>
    <row r="58" spans="1:17" x14ac:dyDescent="0.25">
      <c r="A58" s="39" t="s">
        <v>103</v>
      </c>
      <c r="B58" s="114">
        <f t="shared" ref="B58:Q58" si="13">IF(B$46=0,"",B$46/B$7)</f>
        <v>0.45726515303700449</v>
      </c>
      <c r="C58" s="114">
        <f t="shared" si="13"/>
        <v>0.46697375184470408</v>
      </c>
      <c r="D58" s="114">
        <f t="shared" si="13"/>
        <v>0.4390152927820265</v>
      </c>
      <c r="E58" s="114">
        <f t="shared" si="13"/>
        <v>0.43040457779729879</v>
      </c>
      <c r="F58" s="114">
        <f t="shared" si="13"/>
        <v>0.39437762390257725</v>
      </c>
      <c r="G58" s="114">
        <f t="shared" si="13"/>
        <v>0.37373577184115603</v>
      </c>
      <c r="H58" s="114">
        <f t="shared" si="13"/>
        <v>0.32820811250999171</v>
      </c>
      <c r="I58" s="114">
        <f t="shared" si="13"/>
        <v>0.34817137133182741</v>
      </c>
      <c r="J58" s="114">
        <f t="shared" si="13"/>
        <v>0.29749148540296078</v>
      </c>
      <c r="K58" s="114">
        <f t="shared" si="13"/>
        <v>0.26603261644220022</v>
      </c>
      <c r="L58" s="114">
        <f t="shared" si="13"/>
        <v>0.27258288890014082</v>
      </c>
      <c r="M58" s="114">
        <f t="shared" si="13"/>
        <v>0.27032457286427997</v>
      </c>
      <c r="N58" s="114">
        <f t="shared" si="13"/>
        <v>0.29280552459116038</v>
      </c>
      <c r="O58" s="114">
        <f t="shared" si="13"/>
        <v>0.30412531499181511</v>
      </c>
      <c r="P58" s="114">
        <f t="shared" si="13"/>
        <v>0.30515962394334073</v>
      </c>
      <c r="Q58" s="114">
        <f t="shared" si="13"/>
        <v>0.28944212270406799</v>
      </c>
    </row>
    <row r="59" spans="1:17" x14ac:dyDescent="0.25">
      <c r="A59" s="110" t="s">
        <v>46</v>
      </c>
      <c r="B59" s="113">
        <f t="shared" ref="B59:Q59" si="14">IF(B$47=0,"",B$47/B$8)</f>
        <v>0.60261148040499046</v>
      </c>
      <c r="C59" s="113">
        <f t="shared" si="14"/>
        <v>0.61969876965791093</v>
      </c>
      <c r="D59" s="113">
        <f t="shared" si="14"/>
        <v>0.57351371534483064</v>
      </c>
      <c r="E59" s="113">
        <f t="shared" si="14"/>
        <v>0.5782878050527348</v>
      </c>
      <c r="F59" s="113">
        <f t="shared" si="14"/>
        <v>0.53829332337352198</v>
      </c>
      <c r="G59" s="113">
        <f t="shared" si="14"/>
        <v>0.54566821843176438</v>
      </c>
      <c r="H59" s="113">
        <f t="shared" si="14"/>
        <v>0.48241130713858266</v>
      </c>
      <c r="I59" s="113">
        <f t="shared" si="14"/>
        <v>0.5091388012047553</v>
      </c>
      <c r="J59" s="113">
        <f t="shared" si="14"/>
        <v>0.45578361332440798</v>
      </c>
      <c r="K59" s="113">
        <f t="shared" si="14"/>
        <v>0.4503714418010526</v>
      </c>
      <c r="L59" s="113">
        <f t="shared" si="14"/>
        <v>0.4351876322385056</v>
      </c>
      <c r="M59" s="113">
        <f t="shared" si="14"/>
        <v>0.43054988511399067</v>
      </c>
      <c r="N59" s="113">
        <f t="shared" si="14"/>
        <v>0.46575326051755733</v>
      </c>
      <c r="O59" s="113">
        <f t="shared" si="14"/>
        <v>0.45750155399243292</v>
      </c>
      <c r="P59" s="113">
        <f t="shared" si="14"/>
        <v>0.43910928760113943</v>
      </c>
      <c r="Q59" s="113">
        <f t="shared" si="14"/>
        <v>0.42185669478776827</v>
      </c>
    </row>
    <row r="60" spans="1:17" x14ac:dyDescent="0.25">
      <c r="A60" s="108" t="s">
        <v>45</v>
      </c>
      <c r="B60" s="112">
        <f t="shared" ref="B60:Q60" si="15">IF(B$48=0,"",B$48/B$9)</f>
        <v>0.13882857927759937</v>
      </c>
      <c r="C60" s="112">
        <f t="shared" si="15"/>
        <v>0.14160542142886368</v>
      </c>
      <c r="D60" s="112">
        <f t="shared" si="15"/>
        <v>0.13404366458124406</v>
      </c>
      <c r="E60" s="112">
        <f t="shared" si="15"/>
        <v>0.13483289869275583</v>
      </c>
      <c r="F60" s="112">
        <f t="shared" si="15"/>
        <v>0.12815100308949798</v>
      </c>
      <c r="G60" s="112">
        <f t="shared" si="15"/>
        <v>0.12939494663992254</v>
      </c>
      <c r="H60" s="112">
        <f t="shared" si="15"/>
        <v>0.11851940149299477</v>
      </c>
      <c r="I60" s="112">
        <f t="shared" si="15"/>
        <v>0.12316547815356681</v>
      </c>
      <c r="J60" s="112">
        <f t="shared" si="15"/>
        <v>0.11381918507216753</v>
      </c>
      <c r="K60" s="112">
        <f t="shared" si="15"/>
        <v>0.11285098273146621</v>
      </c>
      <c r="L60" s="112">
        <f t="shared" si="15"/>
        <v>0.11010016012656228</v>
      </c>
      <c r="M60" s="112">
        <f t="shared" si="15"/>
        <v>0.10925751045884895</v>
      </c>
      <c r="N60" s="112">
        <f t="shared" si="15"/>
        <v>0.11558850767142055</v>
      </c>
      <c r="O60" s="112">
        <f t="shared" si="15"/>
        <v>0.11412191443881098</v>
      </c>
      <c r="P60" s="112">
        <f t="shared" si="15"/>
        <v>0.11083287821298332</v>
      </c>
      <c r="Q60" s="112">
        <f t="shared" si="15"/>
        <v>0.10770841274945202</v>
      </c>
    </row>
    <row r="61" spans="1:17" x14ac:dyDescent="0.25">
      <c r="A61" s="39" t="s">
        <v>102</v>
      </c>
      <c r="B61" s="114">
        <f>IF(SUM(ISI_ued!B$5,ISI_ued!B$53)=0,"",SUM(ISI_ued!B$5,ISI_ued!B$53)/B$7)</f>
        <v>0.23052032631935962</v>
      </c>
      <c r="C61" s="114">
        <f>IF(SUM(ISI_ued!C$5,ISI_ued!C$53)=0,"",SUM(ISI_ued!C$5,ISI_ued!C$53)/C$7)</f>
        <v>0.23586752583472689</v>
      </c>
      <c r="D61" s="114">
        <f>IF(SUM(ISI_ued!D$5,ISI_ued!D$53)=0,"",SUM(ISI_ued!D$5,ISI_ued!D$53)/D$7)</f>
        <v>0.22275343099566119</v>
      </c>
      <c r="E61" s="114">
        <f>IF(SUM(ISI_ued!E$5,ISI_ued!E$53)=0,"",SUM(ISI_ued!E$5,ISI_ued!E$53)/E$7)</f>
        <v>0.2188545905357375</v>
      </c>
      <c r="F61" s="114">
        <f>IF(SUM(ISI_ued!F$5,ISI_ued!F$53)=0,"",SUM(ISI_ued!F$5,ISI_ued!F$53)/F$7)</f>
        <v>0.20129864149809756</v>
      </c>
      <c r="G61" s="114">
        <f>IF(SUM(ISI_ued!G$5,ISI_ued!G$53)=0,"",SUM(ISI_ued!G$5,ISI_ued!G$53)/G$7)</f>
        <v>0.19111137621447299</v>
      </c>
      <c r="H61" s="114">
        <f>IF(SUM(ISI_ued!H$5,ISI_ued!H$53)=0,"",SUM(ISI_ued!H$5,ISI_ued!H$53)/H$7)</f>
        <v>0.16850077184260157</v>
      </c>
      <c r="I61" s="114">
        <f>IF(SUM(ISI_ued!I$5,ISI_ued!I$53)=0,"",SUM(ISI_ued!I$5,ISI_ued!I$53)/I$7)</f>
        <v>0.17887292010330885</v>
      </c>
      <c r="J61" s="114">
        <f>IF(SUM(ISI_ued!J$5,ISI_ued!J$53)=0,"",SUM(ISI_ued!J$5,ISI_ued!J$53)/J$7)</f>
        <v>0.15475804202193774</v>
      </c>
      <c r="K61" s="114">
        <f>IF(SUM(ISI_ued!K$5,ISI_ued!K$53)=0,"",SUM(ISI_ued!K$5,ISI_ued!K$53)/K$7)</f>
        <v>0.1387480507834134</v>
      </c>
      <c r="L61" s="114">
        <f>IF(SUM(ISI_ued!L$5,ISI_ued!L$53)=0,"",SUM(ISI_ued!L$5,ISI_ued!L$53)/L$7)</f>
        <v>0.14294083556590126</v>
      </c>
      <c r="M61" s="114">
        <f>IF(SUM(ISI_ued!M$5,ISI_ued!M$53)=0,"",SUM(ISI_ued!M$5,ISI_ued!M$53)/M$7)</f>
        <v>0.14133135195430349</v>
      </c>
      <c r="N61" s="114">
        <f>IF(SUM(ISI_ued!N$5,ISI_ued!N$53)=0,"",SUM(ISI_ued!N$5,ISI_ued!N$53)/N$7)</f>
        <v>0.15233135097418143</v>
      </c>
      <c r="O61" s="114">
        <f>IF(SUM(ISI_ued!O$5,ISI_ued!O$53)=0,"",SUM(ISI_ued!O$5,ISI_ued!O$53)/O$7)</f>
        <v>0.15816434640071575</v>
      </c>
      <c r="P61" s="114">
        <f>IF(SUM(ISI_ued!P$5,ISI_ued!P$53)=0,"",SUM(ISI_ued!P$5,ISI_ued!P$53)/P$7)</f>
        <v>0.15828128276667622</v>
      </c>
      <c r="Q61" s="114">
        <f>IF(SUM(ISI_ued!Q$5,ISI_ued!Q$53)=0,"",SUM(ISI_ued!Q$5,ISI_ued!Q$53)/Q$7)</f>
        <v>0.15049459186227793</v>
      </c>
    </row>
    <row r="62" spans="1:17" x14ac:dyDescent="0.25">
      <c r="A62" s="110" t="s">
        <v>46</v>
      </c>
      <c r="B62" s="113">
        <f>IF(ISI_ued!B$5=0,"",ISI_ued!B$5/B$8)</f>
        <v>0.30374563906700208</v>
      </c>
      <c r="C62" s="113">
        <f>IF(ISI_ued!C$5=0,"",ISI_ued!C$5/C$8)</f>
        <v>0.31303666796335039</v>
      </c>
      <c r="D62" s="113">
        <f>IF(ISI_ued!D$5=0,"",ISI_ued!D$5/D$8)</f>
        <v>0.29042291980148649</v>
      </c>
      <c r="E62" s="113">
        <f>IF(ISI_ued!E$5=0,"",ISI_ued!E$5/E$8)</f>
        <v>0.29341400859005856</v>
      </c>
      <c r="F62" s="113">
        <f>IF(ISI_ued!F$5=0,"",ISI_ued!F$5/F$8)</f>
        <v>0.27417953527009786</v>
      </c>
      <c r="G62" s="113">
        <f>IF(ISI_ued!G$5=0,"",ISI_ued!G$5/G$8)</f>
        <v>0.27747108788175845</v>
      </c>
      <c r="H62" s="113">
        <f>IF(ISI_ued!H$5=0,"",ISI_ued!H$5/H$8)</f>
        <v>0.24578209723559832</v>
      </c>
      <c r="I62" s="113">
        <f>IF(ISI_ued!I$5=0,"",ISI_ued!I$5/I$8)</f>
        <v>0.25925448764237724</v>
      </c>
      <c r="J62" s="113">
        <f>IF(ISI_ued!J$5=0,"",ISI_ued!J$5/J$8)</f>
        <v>0.23405872920382034</v>
      </c>
      <c r="K62" s="113">
        <f>IF(ISI_ued!K$5=0,"",ISI_ued!K$5/K$8)</f>
        <v>0.23093475859737772</v>
      </c>
      <c r="L62" s="113">
        <f>IF(ISI_ued!L$5=0,"",ISI_ued!L$5/L$8)</f>
        <v>0.22482559445877676</v>
      </c>
      <c r="M62" s="113">
        <f>IF(ISI_ued!M$5=0,"",ISI_ued!M$5/M$8)</f>
        <v>0.22168254109048727</v>
      </c>
      <c r="N62" s="113">
        <f>IF(ISI_ued!N$5=0,"",ISI_ued!N$5/N$8)</f>
        <v>0.23862617112451096</v>
      </c>
      <c r="O62" s="113">
        <f>IF(ISI_ued!O$5=0,"",ISI_ued!O$5/O$8)</f>
        <v>0.23492790972530483</v>
      </c>
      <c r="P62" s="113">
        <f>IF(ISI_ued!P$5=0,"",ISI_ued!P$5/P$8)</f>
        <v>0.22512341399017785</v>
      </c>
      <c r="Q62" s="113">
        <f>IF(ISI_ued!Q$5=0,"",ISI_ued!Q$5/Q$8)</f>
        <v>0.21663824598330286</v>
      </c>
    </row>
    <row r="63" spans="1:17" x14ac:dyDescent="0.25">
      <c r="A63" s="108" t="s">
        <v>45</v>
      </c>
      <c r="B63" s="112">
        <f>IF(ISI_ued!B$53=0,"",ISI_ued!B$53/B$9)</f>
        <v>7.0092346293521651E-2</v>
      </c>
      <c r="C63" s="112">
        <f>IF(ISI_ued!C$53=0,"",ISI_ued!C$53/C$9)</f>
        <v>7.1464893616852695E-2</v>
      </c>
      <c r="D63" s="112">
        <f>IF(ISI_ued!D$53=0,"",ISI_ued!D$53/D$9)</f>
        <v>6.9314648685849592E-2</v>
      </c>
      <c r="E63" s="112">
        <f>IF(ISI_ued!E$53=0,"",ISI_ued!E$53/E$9)</f>
        <v>6.9833955833818226E-2</v>
      </c>
      <c r="F63" s="112">
        <f>IF(ISI_ued!F$53=0,"",ISI_ued!F$53/F$9)</f>
        <v>6.6477811372653975E-2</v>
      </c>
      <c r="G63" s="112">
        <f>IF(ISI_ued!G$53=0,"",ISI_ued!G$53/G$9)</f>
        <v>6.8381759836887185E-2</v>
      </c>
      <c r="H63" s="112">
        <f>IF(ISI_ued!H$53=0,"",ISI_ued!H$53/H$9)</f>
        <v>6.341201835488354E-2</v>
      </c>
      <c r="I63" s="112">
        <f>IF(ISI_ued!I$53=0,"",ISI_ued!I$53/I$9)</f>
        <v>6.6512758712432465E-2</v>
      </c>
      <c r="J63" s="112">
        <f>IF(ISI_ued!J$53=0,"",ISI_ued!J$53/J$9)</f>
        <v>6.2742476726504293E-2</v>
      </c>
      <c r="K63" s="112">
        <f>IF(ISI_ued!K$53=0,"",ISI_ued!K$53/K$9)</f>
        <v>6.2142862039983003E-2</v>
      </c>
      <c r="L63" s="112">
        <f>IF(ISI_ued!L$53=0,"",ISI_ued!L$53/L$9)</f>
        <v>6.1117520964341039E-2</v>
      </c>
      <c r="M63" s="112">
        <f>IF(ISI_ued!M$53=0,"",ISI_ued!M$53/M$9)</f>
        <v>6.0558034597440837E-2</v>
      </c>
      <c r="N63" s="112">
        <f>IF(ISI_ued!N$53=0,"",ISI_ued!N$53/N$9)</f>
        <v>6.3906310190905716E-2</v>
      </c>
      <c r="O63" s="112">
        <f>IF(ISI_ued!O$53=0,"",ISI_ued!O$53/O$9)</f>
        <v>6.3069185864284505E-2</v>
      </c>
      <c r="P63" s="112">
        <f>IF(ISI_ued!P$53=0,"",ISI_ued!P$53/P$9)</f>
        <v>6.1310424582753167E-2</v>
      </c>
      <c r="Q63" s="112">
        <f>IF(ISI_ued!Q$53=0,"",ISI_ued!Q$53/Q$9)</f>
        <v>5.9715069154078412E-2</v>
      </c>
    </row>
    <row r="64" spans="1:17" x14ac:dyDescent="0.25">
      <c r="A64" s="39" t="s">
        <v>60</v>
      </c>
      <c r="B64" s="111">
        <f t="shared" ref="B64:Q64" si="16">IF(B$46=0,"",B$53/B$46)</f>
        <v>4.3493210000522335</v>
      </c>
      <c r="C64" s="111">
        <f t="shared" si="16"/>
        <v>4.2611806905010621</v>
      </c>
      <c r="D64" s="111">
        <f t="shared" si="16"/>
        <v>4.2552144398113478</v>
      </c>
      <c r="E64" s="111">
        <f t="shared" si="16"/>
        <v>4.261312258582457</v>
      </c>
      <c r="F64" s="111">
        <f t="shared" si="16"/>
        <v>4.3663668219341263</v>
      </c>
      <c r="G64" s="111">
        <f t="shared" si="16"/>
        <v>4.1217614551219413</v>
      </c>
      <c r="H64" s="111">
        <f t="shared" si="16"/>
        <v>4.1606064773285123</v>
      </c>
      <c r="I64" s="111">
        <f t="shared" si="16"/>
        <v>4.4216151914288773</v>
      </c>
      <c r="J64" s="111">
        <f t="shared" si="16"/>
        <v>4.0550309491800229</v>
      </c>
      <c r="K64" s="111">
        <f t="shared" si="16"/>
        <v>3.6695556734646892</v>
      </c>
      <c r="L64" s="111">
        <f t="shared" si="16"/>
        <v>3.6507871137014978</v>
      </c>
      <c r="M64" s="111">
        <f t="shared" si="16"/>
        <v>3.619671832298855</v>
      </c>
      <c r="N64" s="111">
        <f t="shared" si="16"/>
        <v>3.6252096003458258</v>
      </c>
      <c r="O64" s="111">
        <f t="shared" si="16"/>
        <v>3.6503387066477506</v>
      </c>
      <c r="P64" s="111">
        <f t="shared" si="16"/>
        <v>3.792091396320409</v>
      </c>
      <c r="Q64" s="111">
        <f t="shared" si="16"/>
        <v>3.6735431190930878</v>
      </c>
    </row>
    <row r="65" spans="1:17" x14ac:dyDescent="0.25">
      <c r="A65" s="110" t="s">
        <v>101</v>
      </c>
      <c r="B65" s="109">
        <f t="shared" ref="B65:Q65" si="17">IF(B$47=0,"",B$54/B$47)</f>
        <v>4.6869981180024789</v>
      </c>
      <c r="C65" s="109">
        <f t="shared" si="17"/>
        <v>4.5979280815873906</v>
      </c>
      <c r="D65" s="109">
        <f t="shared" si="17"/>
        <v>4.6097862944594228</v>
      </c>
      <c r="E65" s="109">
        <f t="shared" si="17"/>
        <v>4.6527039511705013</v>
      </c>
      <c r="F65" s="109">
        <f t="shared" si="17"/>
        <v>4.776351955356394</v>
      </c>
      <c r="G65" s="109">
        <f t="shared" si="17"/>
        <v>4.6500482459911989</v>
      </c>
      <c r="H65" s="109">
        <f t="shared" si="17"/>
        <v>4.7165847451955809</v>
      </c>
      <c r="I65" s="109">
        <f t="shared" si="17"/>
        <v>4.9953339011953748</v>
      </c>
      <c r="J65" s="109">
        <f t="shared" si="17"/>
        <v>4.7417748420764791</v>
      </c>
      <c r="K65" s="109">
        <f t="shared" si="17"/>
        <v>4.5141475288867436</v>
      </c>
      <c r="L65" s="109">
        <f t="shared" si="17"/>
        <v>4.3828476462865575</v>
      </c>
      <c r="M65" s="109">
        <f t="shared" si="17"/>
        <v>4.3336277948646273</v>
      </c>
      <c r="N65" s="109">
        <f t="shared" si="17"/>
        <v>4.3067155295268655</v>
      </c>
      <c r="O65" s="109">
        <f t="shared" si="17"/>
        <v>4.2266561821099167</v>
      </c>
      <c r="P65" s="109">
        <f t="shared" si="17"/>
        <v>4.3097119328464268</v>
      </c>
      <c r="Q65" s="109">
        <f t="shared" si="17"/>
        <v>4.216149557212761</v>
      </c>
    </row>
    <row r="66" spans="1:17" x14ac:dyDescent="0.25">
      <c r="A66" s="108" t="s">
        <v>100</v>
      </c>
      <c r="B66" s="107">
        <f t="shared" ref="B66:Q66" si="18">IF(B$48=0,"",B$55/B$48)</f>
        <v>1.1380346414302609</v>
      </c>
      <c r="C66" s="107">
        <f t="shared" si="18"/>
        <v>1.1216112933102611</v>
      </c>
      <c r="D66" s="107">
        <f t="shared" si="18"/>
        <v>0.81532865737350924</v>
      </c>
      <c r="E66" s="107">
        <f t="shared" si="18"/>
        <v>0.90622619317066266</v>
      </c>
      <c r="F66" s="107">
        <f t="shared" si="18"/>
        <v>1.1806409752914986</v>
      </c>
      <c r="G66" s="107">
        <f t="shared" si="18"/>
        <v>0.95570037696701049</v>
      </c>
      <c r="H66" s="107">
        <f t="shared" si="18"/>
        <v>1.0833228652833571</v>
      </c>
      <c r="I66" s="107">
        <f t="shared" si="18"/>
        <v>1.1064735041778968</v>
      </c>
      <c r="J66" s="107">
        <f t="shared" si="18"/>
        <v>0.86406338942781147</v>
      </c>
      <c r="K66" s="107">
        <f t="shared" si="18"/>
        <v>0.86862558446737004</v>
      </c>
      <c r="L66" s="107">
        <f t="shared" si="18"/>
        <v>0.7593777627161129</v>
      </c>
      <c r="M66" s="107">
        <f t="shared" si="18"/>
        <v>0.7914125998702809</v>
      </c>
      <c r="N66" s="107">
        <f t="shared" si="18"/>
        <v>0.81135646363515668</v>
      </c>
      <c r="O66" s="107">
        <f t="shared" si="18"/>
        <v>0.78821366494417211</v>
      </c>
      <c r="P66" s="107">
        <f t="shared" si="18"/>
        <v>0.81695788072208131</v>
      </c>
      <c r="Q66" s="107">
        <f t="shared" si="18"/>
        <v>0.75678796976396112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127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4343.62355075917</v>
      </c>
      <c r="C5" s="96">
        <v>3715.0941240991756</v>
      </c>
      <c r="D5" s="96">
        <v>3330.3941450074303</v>
      </c>
      <c r="E5" s="96">
        <v>3510.2069766701002</v>
      </c>
      <c r="F5" s="96">
        <v>3701.3048915163363</v>
      </c>
      <c r="G5" s="96">
        <v>2669.9545927866234</v>
      </c>
      <c r="H5" s="96">
        <v>2782.0660082682057</v>
      </c>
      <c r="I5" s="96">
        <v>3155.6422898670726</v>
      </c>
      <c r="J5" s="96">
        <v>2381.4693796200318</v>
      </c>
      <c r="K5" s="96">
        <v>1456.9516142264051</v>
      </c>
      <c r="L5" s="96">
        <v>1738.5745907928303</v>
      </c>
      <c r="M5" s="96">
        <v>1894.8500443866726</v>
      </c>
      <c r="N5" s="96">
        <v>1971.9993050313371</v>
      </c>
      <c r="O5" s="96">
        <v>2012.549336012712</v>
      </c>
      <c r="P5" s="96">
        <v>2224.5276509873725</v>
      </c>
      <c r="Q5" s="96">
        <v>2244.7111187416313</v>
      </c>
    </row>
    <row r="6" spans="1:17" x14ac:dyDescent="0.25">
      <c r="A6" s="132" t="s">
        <v>83</v>
      </c>
      <c r="B6" s="160">
        <v>6.0614923925596669</v>
      </c>
      <c r="C6" s="160">
        <v>5.1843845369459878</v>
      </c>
      <c r="D6" s="160">
        <v>4.6475387515245243</v>
      </c>
      <c r="E6" s="160">
        <v>4.8984661393312736</v>
      </c>
      <c r="F6" s="160">
        <v>5.1651417716779191</v>
      </c>
      <c r="G6" s="160">
        <v>3.7259005674714287</v>
      </c>
      <c r="H6" s="160">
        <v>3.8823511631824532</v>
      </c>
      <c r="I6" s="160">
        <v>4.4036739165219991</v>
      </c>
      <c r="J6" s="160">
        <v>3.3233217287344434</v>
      </c>
      <c r="K6" s="160">
        <v>2.0331644818569417</v>
      </c>
      <c r="L6" s="160">
        <v>2.42616712356355</v>
      </c>
      <c r="M6" s="160">
        <v>2.6442482859924006</v>
      </c>
      <c r="N6" s="160">
        <v>2.7519094704906535</v>
      </c>
      <c r="O6" s="160">
        <v>2.8084967187729548</v>
      </c>
      <c r="P6" s="160">
        <v>3.1043107847460396</v>
      </c>
      <c r="Q6" s="160">
        <v>3.132476654743344</v>
      </c>
    </row>
    <row r="7" spans="1:17" x14ac:dyDescent="0.25">
      <c r="A7" s="76" t="s">
        <v>82</v>
      </c>
      <c r="B7" s="159">
        <v>3.2327959426984885</v>
      </c>
      <c r="C7" s="159">
        <v>2.7650050863711932</v>
      </c>
      <c r="D7" s="159">
        <v>2.4786873341464131</v>
      </c>
      <c r="E7" s="159">
        <v>2.6125152743100131</v>
      </c>
      <c r="F7" s="159">
        <v>2.7547422782282234</v>
      </c>
      <c r="G7" s="159">
        <v>1.9871469693180954</v>
      </c>
      <c r="H7" s="159">
        <v>2.0705872870306421</v>
      </c>
      <c r="I7" s="159">
        <v>2.348626088811733</v>
      </c>
      <c r="J7" s="159">
        <v>1.7724382553250366</v>
      </c>
      <c r="K7" s="159">
        <v>1.0843543903237023</v>
      </c>
      <c r="L7" s="159">
        <v>1.2939557992338935</v>
      </c>
      <c r="M7" s="159">
        <v>1.4102657525292803</v>
      </c>
      <c r="N7" s="159">
        <v>1.4676850509283486</v>
      </c>
      <c r="O7" s="159">
        <v>1.4978649166789093</v>
      </c>
      <c r="P7" s="159">
        <v>1.6556324185312212</v>
      </c>
      <c r="Q7" s="159">
        <v>1.670654215863117</v>
      </c>
    </row>
    <row r="8" spans="1:17" x14ac:dyDescent="0.25">
      <c r="A8" s="76" t="s">
        <v>81</v>
      </c>
      <c r="B8" s="159">
        <v>80.819898567462232</v>
      </c>
      <c r="C8" s="159">
        <v>69.125127159279842</v>
      </c>
      <c r="D8" s="159">
        <v>61.967183353660332</v>
      </c>
      <c r="E8" s="159">
        <v>65.312881857750327</v>
      </c>
      <c r="F8" s="159">
        <v>68.8685569557056</v>
      </c>
      <c r="G8" s="159">
        <v>49.678674232952382</v>
      </c>
      <c r="H8" s="159">
        <v>51.764682175766055</v>
      </c>
      <c r="I8" s="159">
        <v>58.715652220293322</v>
      </c>
      <c r="J8" s="159">
        <v>44.310956383125919</v>
      </c>
      <c r="K8" s="159">
        <v>27.108859758092564</v>
      </c>
      <c r="L8" s="159">
        <v>32.348894980847341</v>
      </c>
      <c r="M8" s="159">
        <v>35.25664381323201</v>
      </c>
      <c r="N8" s="159">
        <v>36.692126273208714</v>
      </c>
      <c r="O8" s="159">
        <v>37.446622916972736</v>
      </c>
      <c r="P8" s="159">
        <v>41.390810463280538</v>
      </c>
      <c r="Q8" s="159">
        <v>41.766355396577929</v>
      </c>
    </row>
    <row r="9" spans="1:17" x14ac:dyDescent="0.25">
      <c r="A9" s="76" t="s">
        <v>80</v>
      </c>
      <c r="B9" s="159">
        <v>2.0204974641865556</v>
      </c>
      <c r="C9" s="159">
        <v>1.728128178981996</v>
      </c>
      <c r="D9" s="159">
        <v>1.5491795838415083</v>
      </c>
      <c r="E9" s="159">
        <v>1.6328220464437582</v>
      </c>
      <c r="F9" s="159">
        <v>1.7217139238926398</v>
      </c>
      <c r="G9" s="159">
        <v>1.2419668558238095</v>
      </c>
      <c r="H9" s="159">
        <v>1.2941170543941514</v>
      </c>
      <c r="I9" s="159">
        <v>1.467891305507333</v>
      </c>
      <c r="J9" s="159">
        <v>1.1077739095781478</v>
      </c>
      <c r="K9" s="159">
        <v>0.67772149395231396</v>
      </c>
      <c r="L9" s="159">
        <v>0.80872237452118356</v>
      </c>
      <c r="M9" s="159">
        <v>0.88141609533080023</v>
      </c>
      <c r="N9" s="159">
        <v>0.9173031568302179</v>
      </c>
      <c r="O9" s="159">
        <v>0.93616557292431835</v>
      </c>
      <c r="P9" s="159">
        <v>1.0347702615820134</v>
      </c>
      <c r="Q9" s="159">
        <v>1.0441588849144481</v>
      </c>
    </row>
    <row r="10" spans="1:17" x14ac:dyDescent="0.25">
      <c r="A10" s="129" t="s">
        <v>79</v>
      </c>
      <c r="B10" s="158">
        <v>4.0409949283731113</v>
      </c>
      <c r="C10" s="158">
        <v>3.4562563579639924</v>
      </c>
      <c r="D10" s="158">
        <v>3.0983591676830171</v>
      </c>
      <c r="E10" s="158">
        <v>3.2656440928875163</v>
      </c>
      <c r="F10" s="158">
        <v>3.4434278477852795</v>
      </c>
      <c r="G10" s="158">
        <v>2.4839337116476194</v>
      </c>
      <c r="H10" s="158">
        <v>2.5882341087883027</v>
      </c>
      <c r="I10" s="158">
        <v>2.9357826110146661</v>
      </c>
      <c r="J10" s="158">
        <v>2.2155478191562956</v>
      </c>
      <c r="K10" s="158">
        <v>1.3554429879046279</v>
      </c>
      <c r="L10" s="158">
        <v>1.6174447490423669</v>
      </c>
      <c r="M10" s="158">
        <v>1.7628321906616005</v>
      </c>
      <c r="N10" s="158">
        <v>1.8346063136604358</v>
      </c>
      <c r="O10" s="158">
        <v>1.8723311458486367</v>
      </c>
      <c r="P10" s="158">
        <v>2.0695405231640267</v>
      </c>
      <c r="Q10" s="158">
        <v>2.0883177698288962</v>
      </c>
    </row>
    <row r="11" spans="1:17" x14ac:dyDescent="0.25">
      <c r="A11" s="92" t="s">
        <v>125</v>
      </c>
      <c r="B11" s="91">
        <v>0.80819898567462223</v>
      </c>
      <c r="C11" s="91">
        <v>0.69125127159279842</v>
      </c>
      <c r="D11" s="91">
        <v>0.61967183353660338</v>
      </c>
      <c r="E11" s="91">
        <v>0.65312881857750327</v>
      </c>
      <c r="F11" s="91">
        <v>0.68868556955705595</v>
      </c>
      <c r="G11" s="91">
        <v>0.49678674232952386</v>
      </c>
      <c r="H11" s="91">
        <v>0.51764682175766052</v>
      </c>
      <c r="I11" s="91">
        <v>0.58715652220293324</v>
      </c>
      <c r="J11" s="91">
        <v>0.44310956383125916</v>
      </c>
      <c r="K11" s="91">
        <v>0.27108859758092557</v>
      </c>
      <c r="L11" s="91">
        <v>0.32348894980847337</v>
      </c>
      <c r="M11" s="91">
        <v>0.35256643813232014</v>
      </c>
      <c r="N11" s="91">
        <v>0.36692126273208725</v>
      </c>
      <c r="O11" s="91">
        <v>0.37446622916972733</v>
      </c>
      <c r="P11" s="91">
        <v>0.41390810463280536</v>
      </c>
      <c r="Q11" s="91">
        <v>0.4176635539657792</v>
      </c>
    </row>
    <row r="12" spans="1:17" x14ac:dyDescent="0.25">
      <c r="A12" s="92" t="s">
        <v>26</v>
      </c>
      <c r="B12" s="91">
        <v>1.2122984785119333</v>
      </c>
      <c r="C12" s="91">
        <v>1.0368769073891977</v>
      </c>
      <c r="D12" s="91">
        <v>0.92950775030490507</v>
      </c>
      <c r="E12" s="91">
        <v>0.97969322786625501</v>
      </c>
      <c r="F12" s="91">
        <v>1.0330283543355838</v>
      </c>
      <c r="G12" s="91">
        <v>0.7451801134942857</v>
      </c>
      <c r="H12" s="91">
        <v>0.77647023263649084</v>
      </c>
      <c r="I12" s="91">
        <v>0.8807347833043998</v>
      </c>
      <c r="J12" s="91">
        <v>0.6646643457468886</v>
      </c>
      <c r="K12" s="91">
        <v>0.40663289637138833</v>
      </c>
      <c r="L12" s="91">
        <v>0.48523342471271008</v>
      </c>
      <c r="M12" s="91">
        <v>0.52884965719848009</v>
      </c>
      <c r="N12" s="91">
        <v>0.55038189409813065</v>
      </c>
      <c r="O12" s="91">
        <v>0.56169934375459107</v>
      </c>
      <c r="P12" s="91">
        <v>0.62086215694920799</v>
      </c>
      <c r="Q12" s="91">
        <v>0.62649533094866883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2.0204974641865561</v>
      </c>
      <c r="C14" s="157">
        <v>1.728128178981996</v>
      </c>
      <c r="D14" s="157">
        <v>1.5491795838415083</v>
      </c>
      <c r="E14" s="157">
        <v>1.6328220464437582</v>
      </c>
      <c r="F14" s="157">
        <v>1.7217139238926398</v>
      </c>
      <c r="G14" s="157">
        <v>1.2419668558238097</v>
      </c>
      <c r="H14" s="157">
        <v>1.2941170543941514</v>
      </c>
      <c r="I14" s="157">
        <v>1.4678913055073333</v>
      </c>
      <c r="J14" s="157">
        <v>1.1077739095781478</v>
      </c>
      <c r="K14" s="157">
        <v>0.67772149395231396</v>
      </c>
      <c r="L14" s="157">
        <v>0.80872237452118345</v>
      </c>
      <c r="M14" s="157">
        <v>0.88141609533080023</v>
      </c>
      <c r="N14" s="157">
        <v>0.91730315683021779</v>
      </c>
      <c r="O14" s="157">
        <v>0.93616557292431835</v>
      </c>
      <c r="P14" s="157">
        <v>1.0347702615820136</v>
      </c>
      <c r="Q14" s="157">
        <v>1.0441588849144481</v>
      </c>
    </row>
    <row r="15" spans="1:17" x14ac:dyDescent="0.25">
      <c r="A15" s="156" t="s">
        <v>117</v>
      </c>
      <c r="B15" s="155">
        <v>349.99587079918575</v>
      </c>
      <c r="C15" s="155">
        <v>299.35089628975072</v>
      </c>
      <c r="D15" s="155">
        <v>268.35295123184784</v>
      </c>
      <c r="E15" s="155">
        <v>282.84171800991015</v>
      </c>
      <c r="F15" s="155">
        <v>298.23980219766725</v>
      </c>
      <c r="G15" s="155">
        <v>215.13675662185656</v>
      </c>
      <c r="H15" s="155">
        <v>224.17035081561369</v>
      </c>
      <c r="I15" s="155">
        <v>254.27198242806384</v>
      </c>
      <c r="J15" s="155">
        <v>191.8915024659608</v>
      </c>
      <c r="K15" s="155">
        <v>117.39669494248088</v>
      </c>
      <c r="L15" s="155">
        <v>140.08901110859921</v>
      </c>
      <c r="M15" s="155">
        <v>152.68120811323013</v>
      </c>
      <c r="N15" s="155">
        <v>158.8976590430353</v>
      </c>
      <c r="O15" s="155">
        <v>162.1650562376613</v>
      </c>
      <c r="P15" s="155">
        <v>179.24561906109776</v>
      </c>
      <c r="Q15" s="155">
        <v>180.8719410224395</v>
      </c>
    </row>
    <row r="16" spans="1:17" x14ac:dyDescent="0.25">
      <c r="A16" s="84" t="s">
        <v>33</v>
      </c>
      <c r="B16" s="153">
        <v>285.46571959116409</v>
      </c>
      <c r="C16" s="153">
        <v>241.18791155286772</v>
      </c>
      <c r="D16" s="153">
        <v>260.6505314479071</v>
      </c>
      <c r="E16" s="153">
        <v>243.32663902570562</v>
      </c>
      <c r="F16" s="153">
        <v>204.52032606059822</v>
      </c>
      <c r="G16" s="153">
        <v>188.87754963119718</v>
      </c>
      <c r="H16" s="153">
        <v>120.53980295277921</v>
      </c>
      <c r="I16" s="153">
        <v>155.66600544687657</v>
      </c>
      <c r="J16" s="153">
        <v>65.758548244063846</v>
      </c>
      <c r="K16" s="153">
        <v>25.267642255689623</v>
      </c>
      <c r="L16" s="153">
        <v>17.992677631659816</v>
      </c>
      <c r="M16" s="153">
        <v>56.972998711933087</v>
      </c>
      <c r="N16" s="153">
        <v>70.180608630863276</v>
      </c>
      <c r="O16" s="153">
        <v>59.192575472146743</v>
      </c>
      <c r="P16" s="153">
        <v>107.32335173264767</v>
      </c>
      <c r="Q16" s="153">
        <v>72.60133583746557</v>
      </c>
    </row>
    <row r="17" spans="1:17" x14ac:dyDescent="0.25">
      <c r="A17" s="84" t="s">
        <v>29</v>
      </c>
      <c r="B17" s="153">
        <v>0</v>
      </c>
      <c r="C17" s="153">
        <v>0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0</v>
      </c>
      <c r="C18" s="153">
        <v>0</v>
      </c>
      <c r="D18" s="153">
        <v>5.4632689428163417</v>
      </c>
      <c r="E18" s="153">
        <v>0</v>
      </c>
      <c r="F18" s="153">
        <v>0</v>
      </c>
      <c r="G18" s="153">
        <v>11.09137926761872</v>
      </c>
      <c r="H18" s="153">
        <v>0</v>
      </c>
      <c r="I18" s="153">
        <v>0</v>
      </c>
      <c r="J18" s="153">
        <v>6.3650177204726077</v>
      </c>
      <c r="K18" s="153">
        <v>73.031198358073169</v>
      </c>
      <c r="L18" s="153">
        <v>68.480664710080973</v>
      </c>
      <c r="M18" s="153">
        <v>42.179816255296998</v>
      </c>
      <c r="N18" s="153">
        <v>41.521695264558105</v>
      </c>
      <c r="O18" s="153">
        <v>58.058003957254513</v>
      </c>
      <c r="P18" s="153">
        <v>13.190151744090372</v>
      </c>
      <c r="Q18" s="153">
        <v>52.20604956233305</v>
      </c>
    </row>
    <row r="19" spans="1:17" x14ac:dyDescent="0.25">
      <c r="A19" s="84" t="s">
        <v>25</v>
      </c>
      <c r="B19" s="153">
        <v>62.964462996610564</v>
      </c>
      <c r="C19" s="153">
        <v>56.78941911088009</v>
      </c>
      <c r="D19" s="153">
        <v>0</v>
      </c>
      <c r="E19" s="153">
        <v>27.70401852123905</v>
      </c>
      <c r="F19" s="153">
        <v>64.988751924215649</v>
      </c>
      <c r="G19" s="153">
        <v>13.386665869428839</v>
      </c>
      <c r="H19" s="153">
        <v>102.33560973102578</v>
      </c>
      <c r="I19" s="153">
        <v>96.907148526786841</v>
      </c>
      <c r="J19" s="153">
        <v>83.10936540646594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1.5656882114111264</v>
      </c>
      <c r="C20" s="153">
        <v>1.373565626002889</v>
      </c>
      <c r="D20" s="153">
        <v>2.2391508411244021</v>
      </c>
      <c r="E20" s="153">
        <v>11.811060462965511</v>
      </c>
      <c r="F20" s="153">
        <v>28.730724212853403</v>
      </c>
      <c r="G20" s="153">
        <v>1.7811618536118303</v>
      </c>
      <c r="H20" s="153">
        <v>1.2949381318086968</v>
      </c>
      <c r="I20" s="153">
        <v>1.6988284544004353</v>
      </c>
      <c r="J20" s="153">
        <v>36.658571094958397</v>
      </c>
      <c r="K20" s="153">
        <v>19.097854328718089</v>
      </c>
      <c r="L20" s="153">
        <v>53.615668766858413</v>
      </c>
      <c r="M20" s="153">
        <v>53.528393146000042</v>
      </c>
      <c r="N20" s="153">
        <v>47.195355147613924</v>
      </c>
      <c r="O20" s="153">
        <v>44.914476808260055</v>
      </c>
      <c r="P20" s="153">
        <v>58.732115584359725</v>
      </c>
      <c r="Q20" s="153">
        <v>56.064555622640881</v>
      </c>
    </row>
    <row r="21" spans="1:17" x14ac:dyDescent="0.25">
      <c r="A21" s="156" t="s">
        <v>116</v>
      </c>
      <c r="B21" s="155">
        <v>2958.340097930115</v>
      </c>
      <c r="C21" s="155">
        <v>2530.2634508891197</v>
      </c>
      <c r="D21" s="155">
        <v>2348.2533202872</v>
      </c>
      <c r="E21" s="155">
        <v>2500.7196214787609</v>
      </c>
      <c r="F21" s="155">
        <v>2580.8719280757841</v>
      </c>
      <c r="G21" s="155">
        <v>1818.4434353462398</v>
      </c>
      <c r="H21" s="155">
        <v>1894.7998902689742</v>
      </c>
      <c r="I21" s="155">
        <v>2149.233931473213</v>
      </c>
      <c r="J21" s="155">
        <v>1621.9629245935339</v>
      </c>
      <c r="K21" s="155">
        <v>992.29556400131878</v>
      </c>
      <c r="L21" s="155">
        <v>1184.1023663954336</v>
      </c>
      <c r="M21" s="155">
        <v>1290.5379115770779</v>
      </c>
      <c r="N21" s="155">
        <v>1343.0824630612608</v>
      </c>
      <c r="O21" s="155">
        <v>1370.7001378488337</v>
      </c>
      <c r="P21" s="155">
        <v>1515.0735951139302</v>
      </c>
      <c r="Q21" s="155">
        <v>1528.8200814921679</v>
      </c>
    </row>
    <row r="22" spans="1:17" x14ac:dyDescent="0.25">
      <c r="A22" s="84" t="s">
        <v>33</v>
      </c>
      <c r="B22" s="153">
        <v>0</v>
      </c>
      <c r="C22" s="153">
        <v>0</v>
      </c>
      <c r="D22" s="153">
        <v>9.144440287200382</v>
      </c>
      <c r="E22" s="153">
        <v>0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65.175904001318827</v>
      </c>
      <c r="L22" s="153">
        <v>49.49958694658045</v>
      </c>
      <c r="M22" s="153">
        <v>32.540980732695232</v>
      </c>
      <c r="N22" s="153">
        <v>87.814179493862525</v>
      </c>
      <c r="O22" s="153">
        <v>54.510360301425635</v>
      </c>
      <c r="P22" s="153">
        <v>36.797867026955657</v>
      </c>
      <c r="Q22" s="153">
        <v>107.43777157358892</v>
      </c>
    </row>
    <row r="23" spans="1:17" x14ac:dyDescent="0.25">
      <c r="A23" s="84" t="s">
        <v>47</v>
      </c>
      <c r="B23" s="153">
        <v>1840.2597415095672</v>
      </c>
      <c r="C23" s="153">
        <v>1535.2637899999997</v>
      </c>
      <c r="D23" s="153">
        <v>1390.8321699999997</v>
      </c>
      <c r="E23" s="153">
        <v>1510.77892</v>
      </c>
      <c r="F23" s="153">
        <v>1602.6490899999999</v>
      </c>
      <c r="G23" s="153">
        <v>1057.2107087546137</v>
      </c>
      <c r="H23" s="153">
        <v>1183.2722799999999</v>
      </c>
      <c r="I23" s="153">
        <v>1209.6377299999999</v>
      </c>
      <c r="J23" s="153">
        <v>1007.8339999999998</v>
      </c>
      <c r="K23" s="153">
        <v>553.32084999999995</v>
      </c>
      <c r="L23" s="153">
        <v>642.00937495993855</v>
      </c>
      <c r="M23" s="153">
        <v>783.15621461775538</v>
      </c>
      <c r="N23" s="153">
        <v>786.43606964193418</v>
      </c>
      <c r="O23" s="153">
        <v>854.20917450280444</v>
      </c>
      <c r="P23" s="153">
        <v>977.25422516022161</v>
      </c>
      <c r="Q23" s="153">
        <v>1026.0379514937115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1118.0803564205478</v>
      </c>
      <c r="C26" s="153">
        <v>994.99966088911992</v>
      </c>
      <c r="D26" s="153">
        <v>948.27670999999998</v>
      </c>
      <c r="E26" s="153">
        <v>989.94070147876096</v>
      </c>
      <c r="F26" s="153">
        <v>978.22283807578424</v>
      </c>
      <c r="G26" s="153">
        <v>761.23272659162603</v>
      </c>
      <c r="H26" s="153">
        <v>711.52761026897429</v>
      </c>
      <c r="I26" s="153">
        <v>939.59620147321311</v>
      </c>
      <c r="J26" s="153">
        <v>614.12892459353407</v>
      </c>
      <c r="K26" s="153">
        <v>373.79881</v>
      </c>
      <c r="L26" s="153">
        <v>492.59340448891459</v>
      </c>
      <c r="M26" s="153">
        <v>474.84071622662731</v>
      </c>
      <c r="N26" s="153">
        <v>468.83221392546409</v>
      </c>
      <c r="O26" s="153">
        <v>461.98060304460364</v>
      </c>
      <c r="P26" s="153">
        <v>501.02150292675293</v>
      </c>
      <c r="Q26" s="153">
        <v>395.34435842486749</v>
      </c>
    </row>
    <row r="27" spans="1:17" x14ac:dyDescent="0.25">
      <c r="A27" s="156" t="s">
        <v>113</v>
      </c>
      <c r="B27" s="155">
        <v>524.9938061987782</v>
      </c>
      <c r="C27" s="155">
        <v>449.02634443462625</v>
      </c>
      <c r="D27" s="155">
        <v>322.52942684777292</v>
      </c>
      <c r="E27" s="155">
        <v>314.26257701486441</v>
      </c>
      <c r="F27" s="155">
        <v>387.35970329650115</v>
      </c>
      <c r="G27" s="155">
        <v>322.70513493278429</v>
      </c>
      <c r="H27" s="155">
        <v>336.25552622342036</v>
      </c>
      <c r="I27" s="155">
        <v>381.40797364209635</v>
      </c>
      <c r="J27" s="155">
        <v>287.83725369894125</v>
      </c>
      <c r="K27" s="155">
        <v>176.09504241372116</v>
      </c>
      <c r="L27" s="155">
        <v>210.13351666289859</v>
      </c>
      <c r="M27" s="155">
        <v>229.02181216984528</v>
      </c>
      <c r="N27" s="155">
        <v>238.34648856455379</v>
      </c>
      <c r="O27" s="155">
        <v>243.24758435649221</v>
      </c>
      <c r="P27" s="155">
        <v>268.86842859164688</v>
      </c>
      <c r="Q27" s="155">
        <v>271.30791153365897</v>
      </c>
    </row>
    <row r="28" spans="1:17" x14ac:dyDescent="0.25">
      <c r="A28" s="152" t="s">
        <v>123</v>
      </c>
      <c r="B28" s="151">
        <v>302.05018489777308</v>
      </c>
      <c r="C28" s="151">
        <v>254.71813841435144</v>
      </c>
      <c r="D28" s="151">
        <v>179.40008351836417</v>
      </c>
      <c r="E28" s="151">
        <v>174.43125258232143</v>
      </c>
      <c r="F28" s="151">
        <v>214.05824976128298</v>
      </c>
      <c r="G28" s="151">
        <v>177.7273262286698</v>
      </c>
      <c r="H28" s="151">
        <v>185.35589058969552</v>
      </c>
      <c r="I28" s="151">
        <v>209.95143321642209</v>
      </c>
      <c r="J28" s="151">
        <v>158.70849508556466</v>
      </c>
      <c r="K28" s="151">
        <v>97.341640839255859</v>
      </c>
      <c r="L28" s="151">
        <v>116.06874489004878</v>
      </c>
      <c r="M28" s="151">
        <v>126.43333021392561</v>
      </c>
      <c r="N28" s="151">
        <v>131.58648703273801</v>
      </c>
      <c r="O28" s="151">
        <v>134.04115840358651</v>
      </c>
      <c r="P28" s="151">
        <v>148.38584134173615</v>
      </c>
      <c r="Q28" s="151">
        <v>149.79152134912837</v>
      </c>
    </row>
    <row r="29" spans="1:17" x14ac:dyDescent="0.25">
      <c r="A29" s="154" t="s">
        <v>30</v>
      </c>
      <c r="B29" s="153">
        <v>2.4665812888122174</v>
      </c>
      <c r="C29" s="153">
        <v>2.5772272706124504</v>
      </c>
      <c r="D29" s="153">
        <v>3.1579292608269971</v>
      </c>
      <c r="E29" s="153">
        <v>2.3523456165940302</v>
      </c>
      <c r="F29" s="153">
        <v>1.4481150969460894</v>
      </c>
      <c r="G29" s="153">
        <v>0</v>
      </c>
      <c r="H29" s="153">
        <v>0</v>
      </c>
      <c r="I29" s="153">
        <v>0</v>
      </c>
      <c r="J29" s="153">
        <v>0.44531488803614311</v>
      </c>
      <c r="K29" s="153">
        <v>0.45198979662490124</v>
      </c>
      <c r="L29" s="153">
        <v>0.47411244775370032</v>
      </c>
      <c r="M29" s="153">
        <v>0.46401882497037972</v>
      </c>
      <c r="N29" s="153">
        <v>0.95574358449488506</v>
      </c>
      <c r="O29" s="153">
        <v>0.43288598542701784</v>
      </c>
      <c r="P29" s="153">
        <v>0.50869382487959036</v>
      </c>
      <c r="Q29" s="153">
        <v>0.56289047726894692</v>
      </c>
    </row>
    <row r="30" spans="1:17" x14ac:dyDescent="0.25">
      <c r="A30" s="154" t="s">
        <v>125</v>
      </c>
      <c r="B30" s="153">
        <v>6.1986506321764123</v>
      </c>
      <c r="C30" s="153">
        <v>1.8193360804447329</v>
      </c>
      <c r="D30" s="153">
        <v>1.3062901882598403</v>
      </c>
      <c r="E30" s="153">
        <v>1.1739548815083118</v>
      </c>
      <c r="F30" s="153">
        <v>0.79724701018134669</v>
      </c>
      <c r="G30" s="153">
        <v>0.53222670141877093</v>
      </c>
      <c r="H30" s="153">
        <v>0.92300259292065057</v>
      </c>
      <c r="I30" s="153">
        <v>0.39343936282020114</v>
      </c>
      <c r="J30" s="153">
        <v>0.43914189229046857</v>
      </c>
      <c r="K30" s="153">
        <v>0.63549356272892632</v>
      </c>
      <c r="L30" s="153">
        <v>0.62657805325641724</v>
      </c>
      <c r="M30" s="153">
        <v>0.58338899838677849</v>
      </c>
      <c r="N30" s="153">
        <v>0.14629713157942537</v>
      </c>
      <c r="O30" s="153">
        <v>0.13375180905251496</v>
      </c>
      <c r="P30" s="153">
        <v>0.62065198918788422</v>
      </c>
      <c r="Q30" s="153">
        <v>0.70859842409984575</v>
      </c>
    </row>
    <row r="31" spans="1:17" x14ac:dyDescent="0.25">
      <c r="A31" s="154" t="s">
        <v>29</v>
      </c>
      <c r="B31" s="153">
        <v>20.898304720000361</v>
      </c>
      <c r="C31" s="153">
        <v>12.833767705180605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272.48664825678406</v>
      </c>
      <c r="C32" s="153">
        <v>237.48780735811366</v>
      </c>
      <c r="D32" s="153">
        <v>174.93586406927733</v>
      </c>
      <c r="E32" s="153">
        <v>170.9049520842191</v>
      </c>
      <c r="F32" s="153">
        <v>211.81288765415553</v>
      </c>
      <c r="G32" s="153">
        <v>177.19509952725102</v>
      </c>
      <c r="H32" s="153">
        <v>184.43288799677487</v>
      </c>
      <c r="I32" s="153">
        <v>209.55799385360189</v>
      </c>
      <c r="J32" s="153">
        <v>157.82403830523805</v>
      </c>
      <c r="K32" s="153">
        <v>96.254157479902034</v>
      </c>
      <c r="L32" s="153">
        <v>114.96805438903866</v>
      </c>
      <c r="M32" s="153">
        <v>125.38592239056845</v>
      </c>
      <c r="N32" s="153">
        <v>130.48444631666371</v>
      </c>
      <c r="O32" s="153">
        <v>133.47452060910697</v>
      </c>
      <c r="P32" s="153">
        <v>147.25649552766868</v>
      </c>
      <c r="Q32" s="153">
        <v>148.52003244775958</v>
      </c>
    </row>
    <row r="33" spans="1:17" x14ac:dyDescent="0.25">
      <c r="A33" s="152" t="s">
        <v>122</v>
      </c>
      <c r="B33" s="151">
        <v>222.94362130100512</v>
      </c>
      <c r="C33" s="151">
        <v>194.30820602027484</v>
      </c>
      <c r="D33" s="151">
        <v>143.12934332940873</v>
      </c>
      <c r="E33" s="151">
        <v>139.83132443254294</v>
      </c>
      <c r="F33" s="151">
        <v>173.3014535352182</v>
      </c>
      <c r="G33" s="151">
        <v>144.97780870411447</v>
      </c>
      <c r="H33" s="151">
        <v>150.89963563372487</v>
      </c>
      <c r="I33" s="151">
        <v>171.45654042567426</v>
      </c>
      <c r="J33" s="151">
        <v>129.12875861337659</v>
      </c>
      <c r="K33" s="151">
        <v>78.753401574465315</v>
      </c>
      <c r="L33" s="151">
        <v>94.064771772849809</v>
      </c>
      <c r="M33" s="151">
        <v>102.58848195591966</v>
      </c>
      <c r="N33" s="151">
        <v>106.76000153181579</v>
      </c>
      <c r="O33" s="151">
        <v>109.20642595290572</v>
      </c>
      <c r="P33" s="151">
        <v>120.48258724991071</v>
      </c>
      <c r="Q33" s="151">
        <v>121.51639018453058</v>
      </c>
    </row>
    <row r="34" spans="1:17" x14ac:dyDescent="0.25">
      <c r="A34" s="156" t="s">
        <v>112</v>
      </c>
      <c r="B34" s="155">
        <v>414.11809653581224</v>
      </c>
      <c r="C34" s="155">
        <v>354.19453116613602</v>
      </c>
      <c r="D34" s="155">
        <v>317.51749844975433</v>
      </c>
      <c r="E34" s="155">
        <v>334.66073075584222</v>
      </c>
      <c r="F34" s="155">
        <v>352.87987516909482</v>
      </c>
      <c r="G34" s="155">
        <v>254.55164354852946</v>
      </c>
      <c r="H34" s="155">
        <v>265.24026917103629</v>
      </c>
      <c r="I34" s="155">
        <v>300.85677618155069</v>
      </c>
      <c r="J34" s="155">
        <v>227.04766076567597</v>
      </c>
      <c r="K34" s="155">
        <v>138.90476975675423</v>
      </c>
      <c r="L34" s="155">
        <v>165.75451159869033</v>
      </c>
      <c r="M34" s="155">
        <v>180.65370638877334</v>
      </c>
      <c r="N34" s="155">
        <v>188.00906409736893</v>
      </c>
      <c r="O34" s="155">
        <v>191.87507629852757</v>
      </c>
      <c r="P34" s="155">
        <v>212.08494376939353</v>
      </c>
      <c r="Q34" s="155">
        <v>214.00922177143747</v>
      </c>
    </row>
    <row r="35" spans="1:17" x14ac:dyDescent="0.25">
      <c r="A35" s="152" t="s">
        <v>121</v>
      </c>
      <c r="B35" s="151">
        <v>57.140877064833774</v>
      </c>
      <c r="C35" s="151">
        <v>64.398001401018163</v>
      </c>
      <c r="D35" s="151">
        <v>49.515011943397774</v>
      </c>
      <c r="E35" s="151">
        <v>49.234886916629904</v>
      </c>
      <c r="F35" s="151">
        <v>40.794964720303931</v>
      </c>
      <c r="G35" s="151">
        <v>34.409069089172156</v>
      </c>
      <c r="H35" s="151">
        <v>47.986864714494885</v>
      </c>
      <c r="I35" s="151">
        <v>50.878905553406526</v>
      </c>
      <c r="J35" s="151">
        <v>32.85085667671045</v>
      </c>
      <c r="K35" s="151">
        <v>20.445045508886153</v>
      </c>
      <c r="L35" s="151">
        <v>25.184417043339579</v>
      </c>
      <c r="M35" s="151">
        <v>27.477205481838912</v>
      </c>
      <c r="N35" s="151">
        <v>31.661961613449805</v>
      </c>
      <c r="O35" s="151">
        <v>53.978016892741643</v>
      </c>
      <c r="P35" s="151">
        <v>32.956958423031871</v>
      </c>
      <c r="Q35" s="151">
        <v>33.941001725239495</v>
      </c>
    </row>
    <row r="36" spans="1:17" x14ac:dyDescent="0.25">
      <c r="A36" s="154" t="s">
        <v>30</v>
      </c>
      <c r="B36" s="153">
        <v>0.4005873417019134</v>
      </c>
      <c r="C36" s="153">
        <v>0.51435698714781042</v>
      </c>
      <c r="D36" s="153">
        <v>0.89248345100753612</v>
      </c>
      <c r="E36" s="153">
        <v>0.72889568274529326</v>
      </c>
      <c r="F36" s="153">
        <v>0.30325993954751612</v>
      </c>
      <c r="G36" s="153">
        <v>0</v>
      </c>
      <c r="H36" s="153">
        <v>0</v>
      </c>
      <c r="I36" s="153">
        <v>0</v>
      </c>
      <c r="J36" s="153">
        <v>0.10133616580891763</v>
      </c>
      <c r="K36" s="153">
        <v>0.10430996985993501</v>
      </c>
      <c r="L36" s="153">
        <v>0.11305219708475168</v>
      </c>
      <c r="M36" s="153">
        <v>0.11083569198460601</v>
      </c>
      <c r="N36" s="153">
        <v>0.25275341448527427</v>
      </c>
      <c r="O36" s="153">
        <v>0.19167320780444111</v>
      </c>
      <c r="P36" s="153">
        <v>0.12418621800502441</v>
      </c>
      <c r="Q36" s="153">
        <v>0.14017982745295612</v>
      </c>
    </row>
    <row r="37" spans="1:17" x14ac:dyDescent="0.25">
      <c r="A37" s="154" t="s">
        <v>125</v>
      </c>
      <c r="B37" s="153">
        <v>1.0066974034649274</v>
      </c>
      <c r="C37" s="153">
        <v>0.36309883711748836</v>
      </c>
      <c r="D37" s="153">
        <v>0.3691793827357982</v>
      </c>
      <c r="E37" s="153">
        <v>0.3637605965861973</v>
      </c>
      <c r="F37" s="153">
        <v>0.16695708830182432</v>
      </c>
      <c r="G37" s="153">
        <v>0.11020378779589787</v>
      </c>
      <c r="H37" s="153">
        <v>0.19649071777887631</v>
      </c>
      <c r="I37" s="153">
        <v>8.4495417486087868E-2</v>
      </c>
      <c r="J37" s="153">
        <v>9.9931434601344238E-2</v>
      </c>
      <c r="K37" s="153">
        <v>0.14665887342905792</v>
      </c>
      <c r="L37" s="153">
        <v>0.14940764770327986</v>
      </c>
      <c r="M37" s="153">
        <v>0.13934849159736643</v>
      </c>
      <c r="N37" s="153">
        <v>3.8689351554103052E-2</v>
      </c>
      <c r="O37" s="153">
        <v>5.9222610927109398E-2</v>
      </c>
      <c r="P37" s="153">
        <v>0.15151829934790911</v>
      </c>
      <c r="Q37" s="153">
        <v>0.17646630887360509</v>
      </c>
    </row>
    <row r="38" spans="1:17" x14ac:dyDescent="0.25">
      <c r="A38" s="154" t="s">
        <v>26</v>
      </c>
      <c r="B38" s="153">
        <v>55.733592319666933</v>
      </c>
      <c r="C38" s="153">
        <v>63.520545576752859</v>
      </c>
      <c r="D38" s="153">
        <v>48.253349109654437</v>
      </c>
      <c r="E38" s="153">
        <v>48.142230637298411</v>
      </c>
      <c r="F38" s="153">
        <v>40.324747692454594</v>
      </c>
      <c r="G38" s="153">
        <v>34.29886530137626</v>
      </c>
      <c r="H38" s="153">
        <v>47.790373996716006</v>
      </c>
      <c r="I38" s="153">
        <v>50.794410135920437</v>
      </c>
      <c r="J38" s="153">
        <v>32.649589076300188</v>
      </c>
      <c r="K38" s="153">
        <v>20.194076665597159</v>
      </c>
      <c r="L38" s="153">
        <v>24.921957198551546</v>
      </c>
      <c r="M38" s="153">
        <v>27.22702129825694</v>
      </c>
      <c r="N38" s="153">
        <v>31.370518847410427</v>
      </c>
      <c r="O38" s="153">
        <v>53.727121074010093</v>
      </c>
      <c r="P38" s="153">
        <v>32.681253905678936</v>
      </c>
      <c r="Q38" s="153">
        <v>33.624355588912934</v>
      </c>
    </row>
    <row r="39" spans="1:17" x14ac:dyDescent="0.25">
      <c r="A39" s="152" t="s">
        <v>120</v>
      </c>
      <c r="B39" s="151">
        <v>328.85600759147792</v>
      </c>
      <c r="C39" s="151">
        <v>264.57890420650654</v>
      </c>
      <c r="D39" s="151">
        <v>226.36530593699348</v>
      </c>
      <c r="E39" s="151">
        <v>237.28361320191391</v>
      </c>
      <c r="F39" s="151">
        <v>271.76016275633629</v>
      </c>
      <c r="G39" s="151">
        <v>187.73175624115262</v>
      </c>
      <c r="H39" s="151">
        <v>193.65749116855488</v>
      </c>
      <c r="I39" s="151">
        <v>218.94523145352781</v>
      </c>
      <c r="J39" s="151">
        <v>161.54721501266536</v>
      </c>
      <c r="K39" s="151">
        <v>98.265647582270915</v>
      </c>
      <c r="L39" s="151">
        <v>115.6481373567992</v>
      </c>
      <c r="M39" s="151">
        <v>125.94947960867748</v>
      </c>
      <c r="N39" s="151">
        <v>124.97658363650871</v>
      </c>
      <c r="O39" s="151">
        <v>84.169938331775853</v>
      </c>
      <c r="P39" s="151">
        <v>146.44673144068273</v>
      </c>
      <c r="Q39" s="151">
        <v>146.44386445728503</v>
      </c>
    </row>
    <row r="40" spans="1:17" x14ac:dyDescent="0.25">
      <c r="A40" s="150" t="s">
        <v>33</v>
      </c>
      <c r="B40" s="87">
        <v>84.125673198302593</v>
      </c>
      <c r="C40" s="87">
        <v>48.196772589088397</v>
      </c>
      <c r="D40" s="87">
        <v>24.701726664871014</v>
      </c>
      <c r="E40" s="87">
        <v>28.067975535667731</v>
      </c>
      <c r="F40" s="87">
        <v>112.79835662267782</v>
      </c>
      <c r="G40" s="87">
        <v>56.639309633943043</v>
      </c>
      <c r="H40" s="87">
        <v>51.541030776631942</v>
      </c>
      <c r="I40" s="87">
        <v>66.680357304544472</v>
      </c>
      <c r="J40" s="87">
        <v>22.7901748558691</v>
      </c>
      <c r="K40" s="87">
        <v>17.619795292835885</v>
      </c>
      <c r="L40" s="87">
        <v>14.1053014204356</v>
      </c>
      <c r="M40" s="87">
        <v>20.690570184186772</v>
      </c>
      <c r="N40" s="87">
        <v>31.442062880866121</v>
      </c>
      <c r="O40" s="87">
        <v>27.361884883811381</v>
      </c>
      <c r="P40" s="87">
        <v>37.261890038208946</v>
      </c>
      <c r="Q40" s="87">
        <v>23.818771300645935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0.84771922303493785</v>
      </c>
      <c r="C42" s="87">
        <v>0.60216049515184245</v>
      </c>
      <c r="D42" s="87">
        <v>0.45620301252511092</v>
      </c>
      <c r="E42" s="87">
        <v>0.40948199641648753</v>
      </c>
      <c r="F42" s="87">
        <v>0.9251751528494645</v>
      </c>
      <c r="G42" s="87">
        <v>0</v>
      </c>
      <c r="H42" s="87">
        <v>0</v>
      </c>
      <c r="I42" s="87">
        <v>0</v>
      </c>
      <c r="J42" s="87">
        <v>0.26572252684500075</v>
      </c>
      <c r="K42" s="87">
        <v>0.16944417171603601</v>
      </c>
      <c r="L42" s="87">
        <v>0.1806372158247336</v>
      </c>
      <c r="M42" s="87">
        <v>0.19540234252839228</v>
      </c>
      <c r="N42" s="87">
        <v>0.34827063814944725</v>
      </c>
      <c r="O42" s="87">
        <v>0.20376264173848896</v>
      </c>
      <c r="P42" s="87">
        <v>0.21661520261127182</v>
      </c>
      <c r="Q42" s="87">
        <v>0.12517428514001588</v>
      </c>
    </row>
    <row r="43" spans="1:17" x14ac:dyDescent="0.25">
      <c r="A43" s="150" t="s">
        <v>125</v>
      </c>
      <c r="B43" s="87">
        <v>2.3724974165955062</v>
      </c>
      <c r="C43" s="87">
        <v>0.56181735175662517</v>
      </c>
      <c r="D43" s="87">
        <v>0.25750116000745216</v>
      </c>
      <c r="E43" s="87">
        <v>0.28871276516757255</v>
      </c>
      <c r="F43" s="87">
        <v>0.8702352446851882</v>
      </c>
      <c r="G43" s="87">
        <v>0.45337047037205969</v>
      </c>
      <c r="H43" s="87">
        <v>0.73561841302901421</v>
      </c>
      <c r="I43" s="87">
        <v>0.47581136204460156</v>
      </c>
      <c r="J43" s="87">
        <v>0.48374017553050008</v>
      </c>
      <c r="K43" s="87">
        <v>0.32387726881398926</v>
      </c>
      <c r="L43" s="87">
        <v>0.34161823421976811</v>
      </c>
      <c r="M43" s="87">
        <v>0.36957090672958931</v>
      </c>
      <c r="N43" s="87">
        <v>0.16278674892734915</v>
      </c>
      <c r="O43" s="87">
        <v>0.19047558433952558</v>
      </c>
      <c r="P43" s="87">
        <v>0.40968462872128164</v>
      </c>
      <c r="Q43" s="87">
        <v>0.23402239859518356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1.8284259213602376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0.58954760018733277</v>
      </c>
      <c r="N45" s="87">
        <v>1.1900919847969875</v>
      </c>
      <c r="O45" s="87">
        <v>0.61811816953123455</v>
      </c>
      <c r="P45" s="87">
        <v>1.269261069675683</v>
      </c>
      <c r="Q45" s="87">
        <v>1.2545099849513983</v>
      </c>
    </row>
    <row r="46" spans="1:17" x14ac:dyDescent="0.25">
      <c r="A46" s="150" t="s">
        <v>26</v>
      </c>
      <c r="B46" s="87">
        <v>101.45562797558013</v>
      </c>
      <c r="C46" s="87">
        <v>59.981547715939698</v>
      </c>
      <c r="D46" s="87">
        <v>30.662117133070346</v>
      </c>
      <c r="E46" s="87">
        <v>32.963971956860121</v>
      </c>
      <c r="F46" s="87">
        <v>133.71120882738441</v>
      </c>
      <c r="G46" s="87">
        <v>107.83203116514211</v>
      </c>
      <c r="H46" s="87">
        <v>118.94211767566189</v>
      </c>
      <c r="I46" s="87">
        <v>128.93577587132248</v>
      </c>
      <c r="J46" s="87">
        <v>117.72866516943691</v>
      </c>
      <c r="K46" s="87">
        <v>61.100182208832209</v>
      </c>
      <c r="L46" s="87">
        <v>66.427900169773579</v>
      </c>
      <c r="M46" s="87">
        <v>73.099157035367242</v>
      </c>
      <c r="N46" s="87">
        <v>57.767027121525928</v>
      </c>
      <c r="O46" s="87">
        <v>23.421195332156874</v>
      </c>
      <c r="P46" s="87">
        <v>75.795636928826752</v>
      </c>
      <c r="Q46" s="87">
        <v>45.446862141384059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6.3777289971613499E-2</v>
      </c>
      <c r="C48" s="87">
        <v>8.882996934922964E-2</v>
      </c>
      <c r="D48" s="87">
        <v>8.9201354222487872E-2</v>
      </c>
      <c r="E48" s="87">
        <v>8.795893297960905E-2</v>
      </c>
      <c r="F48" s="87">
        <v>8.6904684507932442E-2</v>
      </c>
      <c r="G48" s="87">
        <v>3.9941302854035764E-2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1.9316438338128551E-2</v>
      </c>
      <c r="P48" s="87">
        <v>1.983218537388709E-2</v>
      </c>
      <c r="Q48" s="87">
        <v>1.9601853014229578E-2</v>
      </c>
    </row>
    <row r="49" spans="1:17" x14ac:dyDescent="0.25">
      <c r="A49" s="150" t="s">
        <v>22</v>
      </c>
      <c r="B49" s="87">
        <v>138.16228656663287</v>
      </c>
      <c r="C49" s="87">
        <v>155.14777608522073</v>
      </c>
      <c r="D49" s="87">
        <v>170.19855661229707</v>
      </c>
      <c r="E49" s="87">
        <v>175.46551201482239</v>
      </c>
      <c r="F49" s="87">
        <v>23.36828222423145</v>
      </c>
      <c r="G49" s="87">
        <v>22.767103668841376</v>
      </c>
      <c r="H49" s="87">
        <v>22.43872430323205</v>
      </c>
      <c r="I49" s="87">
        <v>22.853286915616252</v>
      </c>
      <c r="J49" s="87">
        <v>20.278912284983836</v>
      </c>
      <c r="K49" s="87">
        <v>19.052348640072797</v>
      </c>
      <c r="L49" s="87">
        <v>34.592680316545518</v>
      </c>
      <c r="M49" s="87">
        <v>31.005231539678153</v>
      </c>
      <c r="N49" s="87">
        <v>34.066344262242865</v>
      </c>
      <c r="O49" s="87">
        <v>32.355185281860223</v>
      </c>
      <c r="P49" s="87">
        <v>31.473811387264913</v>
      </c>
      <c r="Q49" s="87">
        <v>75.544922493554239</v>
      </c>
    </row>
    <row r="50" spans="1:17" x14ac:dyDescent="0.25">
      <c r="A50" s="149" t="s">
        <v>119</v>
      </c>
      <c r="B50" s="148">
        <v>28.121211879500571</v>
      </c>
      <c r="C50" s="148">
        <v>25.217625558611328</v>
      </c>
      <c r="D50" s="148">
        <v>41.637180569363075</v>
      </c>
      <c r="E50" s="148">
        <v>48.142230637298411</v>
      </c>
      <c r="F50" s="148">
        <v>40.324747692454594</v>
      </c>
      <c r="G50" s="148">
        <v>32.41081821820466</v>
      </c>
      <c r="H50" s="148">
        <v>23.595913287986519</v>
      </c>
      <c r="I50" s="148">
        <v>31.032639174616346</v>
      </c>
      <c r="J50" s="148">
        <v>32.649589076300188</v>
      </c>
      <c r="K50" s="148">
        <v>20.194076665597159</v>
      </c>
      <c r="L50" s="148">
        <v>24.921957198551546</v>
      </c>
      <c r="M50" s="148">
        <v>27.22702129825694</v>
      </c>
      <c r="N50" s="148">
        <v>31.370518847410427</v>
      </c>
      <c r="O50" s="148">
        <v>53.727121074010093</v>
      </c>
      <c r="P50" s="148">
        <v>32.681253905678936</v>
      </c>
      <c r="Q50" s="148">
        <v>33.624355588912934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456.74602582330203</v>
      </c>
      <c r="C53" s="96">
        <v>398.47765590082247</v>
      </c>
      <c r="D53" s="96">
        <v>343.28582499256584</v>
      </c>
      <c r="E53" s="96">
        <v>409.48751332989946</v>
      </c>
      <c r="F53" s="96">
        <v>476.33727848366391</v>
      </c>
      <c r="G53" s="96">
        <v>445.50680128125344</v>
      </c>
      <c r="H53" s="96">
        <v>502.64078173179087</v>
      </c>
      <c r="I53" s="96">
        <v>546.1157301329149</v>
      </c>
      <c r="J53" s="96">
        <v>512.52779037997038</v>
      </c>
      <c r="K53" s="96">
        <v>439.32887577359782</v>
      </c>
      <c r="L53" s="96">
        <v>440.18044018599613</v>
      </c>
      <c r="M53" s="96">
        <v>478.32938078884075</v>
      </c>
      <c r="N53" s="96">
        <v>477.61171369830947</v>
      </c>
      <c r="O53" s="96">
        <v>405.24691817221776</v>
      </c>
      <c r="P53" s="96">
        <v>387.02841071973762</v>
      </c>
      <c r="Q53" s="96">
        <v>417.58551622962557</v>
      </c>
    </row>
    <row r="54" spans="1:17" x14ac:dyDescent="0.25">
      <c r="A54" s="132" t="s">
        <v>83</v>
      </c>
      <c r="B54" s="160">
        <v>1.3139181000346456</v>
      </c>
      <c r="C54" s="160">
        <v>1.1462978875485978</v>
      </c>
      <c r="D54" s="160">
        <v>0.98752793334112798</v>
      </c>
      <c r="E54" s="160">
        <v>1.177969867460825</v>
      </c>
      <c r="F54" s="160">
        <v>1.3702761196285822</v>
      </c>
      <c r="G54" s="160">
        <v>1.2815863013517075</v>
      </c>
      <c r="H54" s="160">
        <v>1.4459432235726988</v>
      </c>
      <c r="I54" s="160">
        <v>1.5710073037676917</v>
      </c>
      <c r="J54" s="160">
        <v>1.4743851122451312</v>
      </c>
      <c r="K54" s="160">
        <v>1.2638143062247829</v>
      </c>
      <c r="L54" s="160">
        <v>1.266263995617873</v>
      </c>
      <c r="M54" s="160">
        <v>1.3760067864059762</v>
      </c>
      <c r="N54" s="160">
        <v>1.373942278502819</v>
      </c>
      <c r="O54" s="160">
        <v>1.1657709770105935</v>
      </c>
      <c r="P54" s="160">
        <v>1.1133619239612953</v>
      </c>
      <c r="Q54" s="160">
        <v>1.2012653358010348</v>
      </c>
    </row>
    <row r="55" spans="1:17" x14ac:dyDescent="0.25">
      <c r="A55" s="76" t="s">
        <v>82</v>
      </c>
      <c r="B55" s="159">
        <v>0.97084624907299766</v>
      </c>
      <c r="C55" s="159">
        <v>0.84699267360538766</v>
      </c>
      <c r="D55" s="159">
        <v>0.72967850120472599</v>
      </c>
      <c r="E55" s="159">
        <v>0.87039491069892527</v>
      </c>
      <c r="F55" s="159">
        <v>1.0124888536816949</v>
      </c>
      <c r="G55" s="159">
        <v>0.94695647582435494</v>
      </c>
      <c r="H55" s="159">
        <v>1.0683988255744832</v>
      </c>
      <c r="I55" s="159">
        <v>1.1608079286592732</v>
      </c>
      <c r="J55" s="159">
        <v>1.089414367512336</v>
      </c>
      <c r="K55" s="159">
        <v>0.93382485460149245</v>
      </c>
      <c r="L55" s="159">
        <v>0.93563491548627042</v>
      </c>
      <c r="M55" s="159">
        <v>1.0167232091908958</v>
      </c>
      <c r="N55" s="159">
        <v>1.0151977566121477</v>
      </c>
      <c r="O55" s="159">
        <v>0.86138122328861555</v>
      </c>
      <c r="P55" s="159">
        <v>0.8226564865116146</v>
      </c>
      <c r="Q55" s="159">
        <v>0.88760779334198681</v>
      </c>
    </row>
    <row r="56" spans="1:17" x14ac:dyDescent="0.25">
      <c r="A56" s="76" t="s">
        <v>81</v>
      </c>
      <c r="B56" s="159">
        <v>24.271156226824914</v>
      </c>
      <c r="C56" s="159">
        <v>21.174816840134696</v>
      </c>
      <c r="D56" s="159">
        <v>18.241962530118158</v>
      </c>
      <c r="E56" s="159">
        <v>21.759872767473141</v>
      </c>
      <c r="F56" s="159">
        <v>25.312221342042378</v>
      </c>
      <c r="G56" s="159">
        <v>23.673911895608889</v>
      </c>
      <c r="H56" s="159">
        <v>26.709970639362083</v>
      </c>
      <c r="I56" s="159">
        <v>29.02019821648183</v>
      </c>
      <c r="J56" s="159">
        <v>27.235359187808406</v>
      </c>
      <c r="K56" s="159">
        <v>23.345621365037303</v>
      </c>
      <c r="L56" s="159">
        <v>23.390872887156767</v>
      </c>
      <c r="M56" s="159">
        <v>25.418080229772407</v>
      </c>
      <c r="N56" s="159">
        <v>25.379943915303699</v>
      </c>
      <c r="O56" s="159">
        <v>21.534530582215396</v>
      </c>
      <c r="P56" s="159">
        <v>20.566412162790371</v>
      </c>
      <c r="Q56" s="159">
        <v>22.190194833549675</v>
      </c>
    </row>
    <row r="57" spans="1:17" x14ac:dyDescent="0.25">
      <c r="A57" s="76" t="s">
        <v>80</v>
      </c>
      <c r="B57" s="159">
        <v>0.6067789056706232</v>
      </c>
      <c r="C57" s="159">
        <v>0.52937042100336718</v>
      </c>
      <c r="D57" s="159">
        <v>0.45604906325295391</v>
      </c>
      <c r="E57" s="159">
        <v>0.54399681918682852</v>
      </c>
      <c r="F57" s="159">
        <v>0.6328055335510594</v>
      </c>
      <c r="G57" s="159">
        <v>0.59184779739022209</v>
      </c>
      <c r="H57" s="159">
        <v>0.66774926598405182</v>
      </c>
      <c r="I57" s="159">
        <v>0.72550495541204585</v>
      </c>
      <c r="J57" s="159">
        <v>0.6808839796952102</v>
      </c>
      <c r="K57" s="159">
        <v>0.58364053412593253</v>
      </c>
      <c r="L57" s="159">
        <v>0.58477182217891888</v>
      </c>
      <c r="M57" s="159">
        <v>0.63545200574430993</v>
      </c>
      <c r="N57" s="159">
        <v>0.63449859788259233</v>
      </c>
      <c r="O57" s="159">
        <v>0.53836326455538486</v>
      </c>
      <c r="P57" s="159">
        <v>0.5141603040697591</v>
      </c>
      <c r="Q57" s="159">
        <v>0.55475487083874175</v>
      </c>
    </row>
    <row r="58" spans="1:17" x14ac:dyDescent="0.25">
      <c r="A58" s="129" t="s">
        <v>79</v>
      </c>
      <c r="B58" s="158">
        <v>0.87594540002309795</v>
      </c>
      <c r="C58" s="158">
        <v>0.76419859169906545</v>
      </c>
      <c r="D58" s="158">
        <v>0.6583519555607521</v>
      </c>
      <c r="E58" s="158">
        <v>0.78531324497388333</v>
      </c>
      <c r="F58" s="158">
        <v>0.91351741308572132</v>
      </c>
      <c r="G58" s="158">
        <v>0.85439086756780558</v>
      </c>
      <c r="H58" s="158">
        <v>0.96396214904846556</v>
      </c>
      <c r="I58" s="158">
        <v>1.0473382025117943</v>
      </c>
      <c r="J58" s="158">
        <v>0.98292340816342083</v>
      </c>
      <c r="K58" s="158">
        <v>0.84254287081652235</v>
      </c>
      <c r="L58" s="158">
        <v>0.84417599707858204</v>
      </c>
      <c r="M58" s="158">
        <v>0.91733785760398434</v>
      </c>
      <c r="N58" s="158">
        <v>0.91596151900187961</v>
      </c>
      <c r="O58" s="158">
        <v>0.77718065134039582</v>
      </c>
      <c r="P58" s="158">
        <v>0.74224128264086353</v>
      </c>
      <c r="Q58" s="158">
        <v>0.80084355720068956</v>
      </c>
    </row>
    <row r="59" spans="1:17" x14ac:dyDescent="0.25">
      <c r="A59" s="92" t="s">
        <v>125</v>
      </c>
      <c r="B59" s="91">
        <v>0.17518908000461964</v>
      </c>
      <c r="C59" s="91">
        <v>0.15283971833981314</v>
      </c>
      <c r="D59" s="91">
        <v>0.1316703911121504</v>
      </c>
      <c r="E59" s="91">
        <v>0.15706264899477673</v>
      </c>
      <c r="F59" s="91">
        <v>0.18270348261714431</v>
      </c>
      <c r="G59" s="91">
        <v>0.1708781735135611</v>
      </c>
      <c r="H59" s="91">
        <v>0.19279242980969313</v>
      </c>
      <c r="I59" s="91">
        <v>0.20946764050235889</v>
      </c>
      <c r="J59" s="91">
        <v>0.19658468163268422</v>
      </c>
      <c r="K59" s="91">
        <v>0.1685085741633045</v>
      </c>
      <c r="L59" s="91">
        <v>0.16883519941571645</v>
      </c>
      <c r="M59" s="91">
        <v>0.18346757152079685</v>
      </c>
      <c r="N59" s="91">
        <v>0.18319230380037588</v>
      </c>
      <c r="O59" s="91">
        <v>0.15543613026807918</v>
      </c>
      <c r="P59" s="91">
        <v>0.14844825652817273</v>
      </c>
      <c r="Q59" s="91">
        <v>0.16016871144013795</v>
      </c>
    </row>
    <row r="60" spans="1:17" x14ac:dyDescent="0.25">
      <c r="A60" s="92" t="s">
        <v>26</v>
      </c>
      <c r="B60" s="91">
        <v>0.26278362000692934</v>
      </c>
      <c r="C60" s="91">
        <v>0.22925957750971948</v>
      </c>
      <c r="D60" s="91">
        <v>0.19750558666822549</v>
      </c>
      <c r="E60" s="91">
        <v>0.23559397349216493</v>
      </c>
      <c r="F60" s="91">
        <v>0.27405522392571635</v>
      </c>
      <c r="G60" s="91">
        <v>0.25631726027034163</v>
      </c>
      <c r="H60" s="91">
        <v>0.28918864471453964</v>
      </c>
      <c r="I60" s="91">
        <v>0.31420146075353828</v>
      </c>
      <c r="J60" s="91">
        <v>0.29487702244902625</v>
      </c>
      <c r="K60" s="91">
        <v>0.25276286124495673</v>
      </c>
      <c r="L60" s="91">
        <v>0.25325279912357462</v>
      </c>
      <c r="M60" s="91">
        <v>0.27520135728119532</v>
      </c>
      <c r="N60" s="91">
        <v>0.27478845570056387</v>
      </c>
      <c r="O60" s="91">
        <v>0.23315419540211868</v>
      </c>
      <c r="P60" s="91">
        <v>0.22267238479225904</v>
      </c>
      <c r="Q60" s="91">
        <v>0.24025306716020689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0.43797270001154898</v>
      </c>
      <c r="C62" s="157">
        <v>0.38209929584953284</v>
      </c>
      <c r="D62" s="157">
        <v>0.32917597778037622</v>
      </c>
      <c r="E62" s="157">
        <v>0.39265662248694166</v>
      </c>
      <c r="F62" s="157">
        <v>0.45675870654286066</v>
      </c>
      <c r="G62" s="157">
        <v>0.42719543378390279</v>
      </c>
      <c r="H62" s="157">
        <v>0.48198107452423278</v>
      </c>
      <c r="I62" s="157">
        <v>0.52366910125589716</v>
      </c>
      <c r="J62" s="157">
        <v>0.49146170408171042</v>
      </c>
      <c r="K62" s="157">
        <v>0.42127143540826117</v>
      </c>
      <c r="L62" s="157">
        <v>0.42208799853929102</v>
      </c>
      <c r="M62" s="157">
        <v>0.45866892880199217</v>
      </c>
      <c r="N62" s="157">
        <v>0.45798075950093986</v>
      </c>
      <c r="O62" s="157">
        <v>0.38859032567019791</v>
      </c>
      <c r="P62" s="157">
        <v>0.37112064132043177</v>
      </c>
      <c r="Q62" s="157">
        <v>0.40042177860034478</v>
      </c>
    </row>
    <row r="63" spans="1:17" x14ac:dyDescent="0.25">
      <c r="A63" s="156" t="s">
        <v>115</v>
      </c>
      <c r="B63" s="155">
        <v>72.105309836376961</v>
      </c>
      <c r="C63" s="155">
        <v>62.906633483697789</v>
      </c>
      <c r="D63" s="155">
        <v>54.193642361545301</v>
      </c>
      <c r="E63" s="155">
        <v>64.644731105339901</v>
      </c>
      <c r="F63" s="155">
        <v>75.198130054378311</v>
      </c>
      <c r="G63" s="155">
        <v>70.331002623820112</v>
      </c>
      <c r="H63" s="155">
        <v>79.350595854315372</v>
      </c>
      <c r="I63" s="155">
        <v>86.213873140489724</v>
      </c>
      <c r="J63" s="155">
        <v>80.911432252720459</v>
      </c>
      <c r="K63" s="155">
        <v>69.355709555702731</v>
      </c>
      <c r="L63" s="155">
        <v>69.490143819670266</v>
      </c>
      <c r="M63" s="155">
        <v>75.512618075771968</v>
      </c>
      <c r="N63" s="155">
        <v>75.399321834542633</v>
      </c>
      <c r="O63" s="155">
        <v>63.97527935218185</v>
      </c>
      <c r="P63" s="155">
        <v>61.099170857861672</v>
      </c>
      <c r="Q63" s="155">
        <v>65.923141808723869</v>
      </c>
    </row>
    <row r="64" spans="1:17" x14ac:dyDescent="0.25">
      <c r="A64" s="84" t="s">
        <v>33</v>
      </c>
      <c r="B64" s="153">
        <v>56.197523750379048</v>
      </c>
      <c r="C64" s="153">
        <v>56.338593625265389</v>
      </c>
      <c r="D64" s="153">
        <v>0</v>
      </c>
      <c r="E64" s="153">
        <v>26.244411587252955</v>
      </c>
      <c r="F64" s="153">
        <v>67.838950885777876</v>
      </c>
      <c r="G64" s="153">
        <v>0</v>
      </c>
      <c r="H64" s="153">
        <v>34.301499639715217</v>
      </c>
      <c r="I64" s="153">
        <v>44.717710566900507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0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15.585226755988742</v>
      </c>
      <c r="C66" s="153">
        <v>6.2793940234884644</v>
      </c>
      <c r="D66" s="153">
        <v>53.741447819542259</v>
      </c>
      <c r="E66" s="153">
        <v>35.700849181569744</v>
      </c>
      <c r="F66" s="153">
        <v>0.11501953600151182</v>
      </c>
      <c r="G66" s="153">
        <v>69.748717657890239</v>
      </c>
      <c r="H66" s="153">
        <v>44.590721090594513</v>
      </c>
      <c r="I66" s="153">
        <v>40.920155026644608</v>
      </c>
      <c r="J66" s="153">
        <v>65.454273110629671</v>
      </c>
      <c r="K66" s="153">
        <v>58.073064515238343</v>
      </c>
      <c r="L66" s="153">
        <v>42.894477934724264</v>
      </c>
      <c r="M66" s="153">
        <v>49.038704502557209</v>
      </c>
      <c r="N66" s="153">
        <v>53.004418138027461</v>
      </c>
      <c r="O66" s="153">
        <v>46.256195676384337</v>
      </c>
      <c r="P66" s="153">
        <v>41.079247449249365</v>
      </c>
      <c r="Q66" s="153">
        <v>45.489062150697123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0.32255933000917225</v>
      </c>
      <c r="C68" s="153">
        <v>0.28864583494393226</v>
      </c>
      <c r="D68" s="153">
        <v>0.45219454200303888</v>
      </c>
      <c r="E68" s="153">
        <v>2.699470336517205</v>
      </c>
      <c r="F68" s="153">
        <v>7.2441596325989224</v>
      </c>
      <c r="G68" s="153">
        <v>0.58228496592987677</v>
      </c>
      <c r="H68" s="153">
        <v>0.45837512400563685</v>
      </c>
      <c r="I68" s="153">
        <v>0.57600754694461553</v>
      </c>
      <c r="J68" s="153">
        <v>15.457159142090781</v>
      </c>
      <c r="K68" s="153">
        <v>11.282645040464384</v>
      </c>
      <c r="L68" s="153">
        <v>26.595665884945994</v>
      </c>
      <c r="M68" s="153">
        <v>26.473913573214759</v>
      </c>
      <c r="N68" s="153">
        <v>22.394903696515172</v>
      </c>
      <c r="O68" s="153">
        <v>17.719083675797513</v>
      </c>
      <c r="P68" s="153">
        <v>20.019923408612307</v>
      </c>
      <c r="Q68" s="153">
        <v>20.434079658026747</v>
      </c>
    </row>
    <row r="69" spans="1:17" x14ac:dyDescent="0.25">
      <c r="A69" s="156" t="s">
        <v>114</v>
      </c>
      <c r="B69" s="155">
        <v>193.45327580878214</v>
      </c>
      <c r="C69" s="155">
        <v>168.77389952472359</v>
      </c>
      <c r="D69" s="155">
        <v>145.39758121338022</v>
      </c>
      <c r="E69" s="155">
        <v>173.43708839867912</v>
      </c>
      <c r="F69" s="155">
        <v>201.75108638636286</v>
      </c>
      <c r="G69" s="155">
        <v>188.69293924911406</v>
      </c>
      <c r="H69" s="155">
        <v>212.89184860629649</v>
      </c>
      <c r="I69" s="155">
        <v>231.30551989912337</v>
      </c>
      <c r="J69" s="155">
        <v>217.07945857508042</v>
      </c>
      <c r="K69" s="155">
        <v>186.07629923565301</v>
      </c>
      <c r="L69" s="155">
        <v>186.43697653950832</v>
      </c>
      <c r="M69" s="155">
        <v>202.59483476050144</v>
      </c>
      <c r="N69" s="155">
        <v>202.29086922658547</v>
      </c>
      <c r="O69" s="155">
        <v>171.64099827801817</v>
      </c>
      <c r="P69" s="155">
        <v>163.92460941469736</v>
      </c>
      <c r="Q69" s="155">
        <v>176.86697087141039</v>
      </c>
    </row>
    <row r="70" spans="1:17" x14ac:dyDescent="0.25">
      <c r="A70" s="156" t="s">
        <v>113</v>
      </c>
      <c r="B70" s="155">
        <v>99.021452611214585</v>
      </c>
      <c r="C70" s="155">
        <v>86.389008528945382</v>
      </c>
      <c r="D70" s="155">
        <v>74.42355079133975</v>
      </c>
      <c r="E70" s="155">
        <v>88.775919446680177</v>
      </c>
      <c r="F70" s="155">
        <v>103.26878961519955</v>
      </c>
      <c r="G70" s="155">
        <v>96.584815448644534</v>
      </c>
      <c r="H70" s="155">
        <v>108.9713265900937</v>
      </c>
      <c r="I70" s="155">
        <v>118.39659205379881</v>
      </c>
      <c r="J70" s="155">
        <v>111.11480656139207</v>
      </c>
      <c r="K70" s="155">
        <v>95.245455884893033</v>
      </c>
      <c r="L70" s="155">
        <v>95.430073025142235</v>
      </c>
      <c r="M70" s="155">
        <v>103.70067265928991</v>
      </c>
      <c r="N70" s="155">
        <v>103.54508414011772</v>
      </c>
      <c r="O70" s="155">
        <v>87.856568497336255</v>
      </c>
      <c r="P70" s="155">
        <v>83.906839391098288</v>
      </c>
      <c r="Q70" s="155">
        <v>90.53154722457991</v>
      </c>
    </row>
    <row r="71" spans="1:17" x14ac:dyDescent="0.25">
      <c r="A71" s="152" t="s">
        <v>123</v>
      </c>
      <c r="B71" s="151">
        <v>56.971049404607328</v>
      </c>
      <c r="C71" s="151">
        <v>49.005693551591136</v>
      </c>
      <c r="D71" s="151">
        <v>41.396505609397416</v>
      </c>
      <c r="E71" s="151">
        <v>49.275020192745558</v>
      </c>
      <c r="F71" s="151">
        <v>57.067206970352522</v>
      </c>
      <c r="G71" s="151">
        <v>53.193330832967817</v>
      </c>
      <c r="H71" s="151">
        <v>60.068833710190916</v>
      </c>
      <c r="I71" s="151">
        <v>65.173084747726833</v>
      </c>
      <c r="J71" s="151">
        <v>61.266787062688785</v>
      </c>
      <c r="K71" s="151">
        <v>52.649687528034761</v>
      </c>
      <c r="L71" s="151">
        <v>52.711480665709672</v>
      </c>
      <c r="M71" s="151">
        <v>57.248788949476889</v>
      </c>
      <c r="N71" s="151">
        <v>57.165238529692608</v>
      </c>
      <c r="O71" s="151">
        <v>48.413209306482003</v>
      </c>
      <c r="P71" s="151">
        <v>46.307359412152479</v>
      </c>
      <c r="Q71" s="151">
        <v>49.983275873537877</v>
      </c>
    </row>
    <row r="72" spans="1:17" x14ac:dyDescent="0.25">
      <c r="A72" s="154" t="s">
        <v>30</v>
      </c>
      <c r="B72" s="153">
        <v>0.46523303573861519</v>
      </c>
      <c r="C72" s="153">
        <v>0.49583751916004637</v>
      </c>
      <c r="D72" s="153">
        <v>0.72869105630334552</v>
      </c>
      <c r="E72" s="153">
        <v>0.66451324543050916</v>
      </c>
      <c r="F72" s="153">
        <v>0.38606259766430062</v>
      </c>
      <c r="G72" s="153">
        <v>0</v>
      </c>
      <c r="H72" s="153">
        <v>0</v>
      </c>
      <c r="I72" s="153">
        <v>0</v>
      </c>
      <c r="J72" s="153">
        <v>0.17190644020943152</v>
      </c>
      <c r="K72" s="153">
        <v>0.24447010912275624</v>
      </c>
      <c r="L72" s="153">
        <v>0.2153135122363512</v>
      </c>
      <c r="M72" s="153">
        <v>0.21010690562659606</v>
      </c>
      <c r="N72" s="153">
        <v>0.41520456403156769</v>
      </c>
      <c r="O72" s="153">
        <v>0.15635048270188767</v>
      </c>
      <c r="P72" s="153">
        <v>0.15875010423124603</v>
      </c>
      <c r="Q72" s="153">
        <v>0.1878284548986251</v>
      </c>
    </row>
    <row r="73" spans="1:17" x14ac:dyDescent="0.25">
      <c r="A73" s="154" t="s">
        <v>125</v>
      </c>
      <c r="B73" s="153">
        <v>1.1691554882747122</v>
      </c>
      <c r="C73" s="153">
        <v>0.35002543195645508</v>
      </c>
      <c r="D73" s="153">
        <v>0.30142599738680653</v>
      </c>
      <c r="E73" s="153">
        <v>0.33163008139492645</v>
      </c>
      <c r="F73" s="153">
        <v>0.21254336231960869</v>
      </c>
      <c r="G73" s="153">
        <v>0.15929408047405225</v>
      </c>
      <c r="H73" s="153">
        <v>0.29912019030976433</v>
      </c>
      <c r="I73" s="153">
        <v>0.12213137363887722</v>
      </c>
      <c r="J73" s="153">
        <v>0.16952345739754598</v>
      </c>
      <c r="K73" s="153">
        <v>0.34372276052965811</v>
      </c>
      <c r="L73" s="153">
        <v>0.28455426972240228</v>
      </c>
      <c r="M73" s="153">
        <v>0.26415750963437679</v>
      </c>
      <c r="N73" s="153">
        <v>6.3555997363672873E-2</v>
      </c>
      <c r="O73" s="153">
        <v>4.8308701624938832E-2</v>
      </c>
      <c r="P73" s="153">
        <v>0.19368933365414609</v>
      </c>
      <c r="Q73" s="153">
        <v>0.23644910069900216</v>
      </c>
    </row>
    <row r="74" spans="1:17" x14ac:dyDescent="0.25">
      <c r="A74" s="154" t="s">
        <v>29</v>
      </c>
      <c r="B74" s="153">
        <v>3.9417236280740227</v>
      </c>
      <c r="C74" s="153">
        <v>2.4691122948194106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51.394937252519981</v>
      </c>
      <c r="C75" s="153">
        <v>45.690718305655224</v>
      </c>
      <c r="D75" s="153">
        <v>40.36638855570726</v>
      </c>
      <c r="E75" s="153">
        <v>48.278876865920125</v>
      </c>
      <c r="F75" s="153">
        <v>56.468601010368616</v>
      </c>
      <c r="G75" s="153">
        <v>53.034036752493762</v>
      </c>
      <c r="H75" s="153">
        <v>59.769713519881151</v>
      </c>
      <c r="I75" s="153">
        <v>65.050953374087953</v>
      </c>
      <c r="J75" s="153">
        <v>60.925357165081806</v>
      </c>
      <c r="K75" s="153">
        <v>52.061494658382344</v>
      </c>
      <c r="L75" s="153">
        <v>52.211612883750917</v>
      </c>
      <c r="M75" s="153">
        <v>56.774524534215914</v>
      </c>
      <c r="N75" s="153">
        <v>56.686477968297368</v>
      </c>
      <c r="O75" s="153">
        <v>48.208550122155174</v>
      </c>
      <c r="P75" s="153">
        <v>45.954919974267085</v>
      </c>
      <c r="Q75" s="153">
        <v>49.558998317940251</v>
      </c>
    </row>
    <row r="76" spans="1:17" x14ac:dyDescent="0.25">
      <c r="A76" s="152" t="s">
        <v>122</v>
      </c>
      <c r="B76" s="151">
        <v>42.050403206607257</v>
      </c>
      <c r="C76" s="151">
        <v>37.383314977354246</v>
      </c>
      <c r="D76" s="151">
        <v>33.027045181942327</v>
      </c>
      <c r="E76" s="151">
        <v>39.50089925393462</v>
      </c>
      <c r="F76" s="151">
        <v>46.201582644847036</v>
      </c>
      <c r="G76" s="151">
        <v>43.391484615676717</v>
      </c>
      <c r="H76" s="151">
        <v>48.90249287990278</v>
      </c>
      <c r="I76" s="151">
        <v>53.22350730607198</v>
      </c>
      <c r="J76" s="151">
        <v>49.84801949870328</v>
      </c>
      <c r="K76" s="151">
        <v>42.595768356858272</v>
      </c>
      <c r="L76" s="151">
        <v>42.718592359432563</v>
      </c>
      <c r="M76" s="151">
        <v>46.451883709813018</v>
      </c>
      <c r="N76" s="151">
        <v>46.379845610425122</v>
      </c>
      <c r="O76" s="151">
        <v>39.443359190854252</v>
      </c>
      <c r="P76" s="151">
        <v>37.599479978945809</v>
      </c>
      <c r="Q76" s="151">
        <v>40.548271351042033</v>
      </c>
    </row>
    <row r="77" spans="1:17" x14ac:dyDescent="0.25">
      <c r="A77" s="156" t="s">
        <v>112</v>
      </c>
      <c r="B77" s="155">
        <v>64.127342685301997</v>
      </c>
      <c r="C77" s="155">
        <v>55.946437949464524</v>
      </c>
      <c r="D77" s="155">
        <v>48.197480642822875</v>
      </c>
      <c r="E77" s="155">
        <v>57.492226769406798</v>
      </c>
      <c r="F77" s="155">
        <v>66.877963165733675</v>
      </c>
      <c r="G77" s="155">
        <v>62.549350621931858</v>
      </c>
      <c r="H77" s="155">
        <v>70.570986577543565</v>
      </c>
      <c r="I77" s="155">
        <v>76.674888432670485</v>
      </c>
      <c r="J77" s="155">
        <v>71.959126935352913</v>
      </c>
      <c r="K77" s="155">
        <v>61.681967166543082</v>
      </c>
      <c r="L77" s="155">
        <v>61.801527184156875</v>
      </c>
      <c r="M77" s="155">
        <v>67.157655204559788</v>
      </c>
      <c r="N77" s="155">
        <v>67.056894429760533</v>
      </c>
      <c r="O77" s="155">
        <v>56.896845346271029</v>
      </c>
      <c r="P77" s="155">
        <v>54.338958896106476</v>
      </c>
      <c r="Q77" s="155">
        <v>58.629189934179237</v>
      </c>
    </row>
    <row r="78" spans="1:17" x14ac:dyDescent="0.25">
      <c r="A78" s="152" t="s">
        <v>121</v>
      </c>
      <c r="B78" s="151">
        <v>15.758765411352888</v>
      </c>
      <c r="C78" s="151">
        <v>16.252685520297931</v>
      </c>
      <c r="D78" s="151">
        <v>11.295493051778116</v>
      </c>
      <c r="E78" s="151">
        <v>12.631413608269476</v>
      </c>
      <c r="F78" s="151">
        <v>12.97600242803264</v>
      </c>
      <c r="G78" s="151">
        <v>13.265015617323352</v>
      </c>
      <c r="H78" s="151">
        <v>19.761481986839069</v>
      </c>
      <c r="I78" s="151">
        <v>19.984617938849031</v>
      </c>
      <c r="J78" s="151">
        <v>15.610969309512662</v>
      </c>
      <c r="K78" s="151">
        <v>13.523799229280458</v>
      </c>
      <c r="L78" s="151">
        <v>13.778291795013201</v>
      </c>
      <c r="M78" s="151">
        <v>14.976498262027896</v>
      </c>
      <c r="N78" s="151">
        <v>15.826497363306437</v>
      </c>
      <c r="O78" s="151">
        <v>18.538879184393348</v>
      </c>
      <c r="P78" s="151">
        <v>12.25866239024281</v>
      </c>
      <c r="Q78" s="151">
        <v>13.379074715867413</v>
      </c>
    </row>
    <row r="79" spans="1:17" x14ac:dyDescent="0.25">
      <c r="A79" s="154" t="s">
        <v>30</v>
      </c>
      <c r="B79" s="153">
        <v>0.11047716221568077</v>
      </c>
      <c r="C79" s="153">
        <v>0.12981276088405314</v>
      </c>
      <c r="D79" s="153">
        <v>0.20359564148356757</v>
      </c>
      <c r="E79" s="153">
        <v>0.18700119818753869</v>
      </c>
      <c r="F79" s="153">
        <v>9.6460475915917943E-2</v>
      </c>
      <c r="G79" s="153">
        <v>0</v>
      </c>
      <c r="H79" s="153">
        <v>0</v>
      </c>
      <c r="I79" s="153">
        <v>0</v>
      </c>
      <c r="J79" s="153">
        <v>4.8155693166693714E-2</v>
      </c>
      <c r="K79" s="153">
        <v>6.8997992172965816E-2</v>
      </c>
      <c r="L79" s="153">
        <v>6.1850395695897162E-2</v>
      </c>
      <c r="M79" s="153">
        <v>6.041118517220552E-2</v>
      </c>
      <c r="N79" s="153">
        <v>0.12634091648379203</v>
      </c>
      <c r="O79" s="153">
        <v>6.5830622296342206E-2</v>
      </c>
      <c r="P79" s="153">
        <v>4.6192276013577532E-2</v>
      </c>
      <c r="Q79" s="153">
        <v>5.5256954415574711E-2</v>
      </c>
    </row>
    <row r="80" spans="1:17" x14ac:dyDescent="0.25">
      <c r="A80" s="154" t="s">
        <v>125</v>
      </c>
      <c r="B80" s="153">
        <v>0.27763501430721371</v>
      </c>
      <c r="C80" s="153">
        <v>9.1638421753304833E-2</v>
      </c>
      <c r="D80" s="153">
        <v>8.4218159077066923E-2</v>
      </c>
      <c r="E80" s="153">
        <v>9.3324283605069946E-2</v>
      </c>
      <c r="F80" s="153">
        <v>5.3105465295413851E-2</v>
      </c>
      <c r="G80" s="153">
        <v>4.2484583422246397E-2</v>
      </c>
      <c r="H80" s="153">
        <v>8.0916888466677911E-2</v>
      </c>
      <c r="I80" s="153">
        <v>3.3188776717504517E-2</v>
      </c>
      <c r="J80" s="153">
        <v>4.7488154539456345E-2</v>
      </c>
      <c r="K80" s="153">
        <v>9.7010552438486053E-2</v>
      </c>
      <c r="L80" s="153">
        <v>8.17403143745489E-2</v>
      </c>
      <c r="M80" s="153">
        <v>7.5952135802294013E-2</v>
      </c>
      <c r="N80" s="153">
        <v>1.93391972308797E-2</v>
      </c>
      <c r="O80" s="153">
        <v>2.0340147566807895E-2</v>
      </c>
      <c r="P80" s="153">
        <v>5.6358710467399153E-2</v>
      </c>
      <c r="Q80" s="153">
        <v>6.9560584875066445E-2</v>
      </c>
    </row>
    <row r="81" spans="1:17" x14ac:dyDescent="0.25">
      <c r="A81" s="154" t="s">
        <v>26</v>
      </c>
      <c r="B81" s="153">
        <v>15.370653234829994</v>
      </c>
      <c r="C81" s="153">
        <v>16.031234337660571</v>
      </c>
      <c r="D81" s="153">
        <v>11.007679251217482</v>
      </c>
      <c r="E81" s="153">
        <v>12.351088126476867</v>
      </c>
      <c r="F81" s="153">
        <v>12.826436486821308</v>
      </c>
      <c r="G81" s="153">
        <v>13.222531033901106</v>
      </c>
      <c r="H81" s="153">
        <v>19.680565098372391</v>
      </c>
      <c r="I81" s="153">
        <v>19.951429162131525</v>
      </c>
      <c r="J81" s="153">
        <v>15.515325461806512</v>
      </c>
      <c r="K81" s="153">
        <v>13.357790684669006</v>
      </c>
      <c r="L81" s="153">
        <v>13.634701084942755</v>
      </c>
      <c r="M81" s="153">
        <v>14.840134941053396</v>
      </c>
      <c r="N81" s="153">
        <v>15.680817249591765</v>
      </c>
      <c r="O81" s="153">
        <v>18.4527084145302</v>
      </c>
      <c r="P81" s="153">
        <v>12.156111403761834</v>
      </c>
      <c r="Q81" s="153">
        <v>13.254257176576772</v>
      </c>
    </row>
    <row r="82" spans="1:17" x14ac:dyDescent="0.25">
      <c r="A82" s="152" t="s">
        <v>120</v>
      </c>
      <c r="B82" s="151">
        <v>40.613085866472431</v>
      </c>
      <c r="C82" s="151">
        <v>33.329360229779837</v>
      </c>
      <c r="D82" s="151">
        <v>27.403605880978713</v>
      </c>
      <c r="E82" s="151">
        <v>32.509725034660455</v>
      </c>
      <c r="F82" s="151">
        <v>41.075524250879731</v>
      </c>
      <c r="G82" s="151">
        <v>36.789663651526084</v>
      </c>
      <c r="H82" s="151">
        <v>41.092466018215411</v>
      </c>
      <c r="I82" s="151">
        <v>44.501025642870772</v>
      </c>
      <c r="J82" s="151">
        <v>40.832832164033732</v>
      </c>
      <c r="K82" s="151">
        <v>34.80037725259362</v>
      </c>
      <c r="L82" s="151">
        <v>34.388534304200917</v>
      </c>
      <c r="M82" s="151">
        <v>37.341022001478493</v>
      </c>
      <c r="N82" s="151">
        <v>35.549579816862334</v>
      </c>
      <c r="O82" s="151">
        <v>19.905257747347477</v>
      </c>
      <c r="P82" s="151">
        <v>29.924185102101834</v>
      </c>
      <c r="Q82" s="151">
        <v>31.995858041735055</v>
      </c>
    </row>
    <row r="83" spans="1:17" x14ac:dyDescent="0.25">
      <c r="A83" s="150" t="s">
        <v>33</v>
      </c>
      <c r="B83" s="87">
        <v>10.389359203745315</v>
      </c>
      <c r="C83" s="87">
        <v>6.0714122327784636</v>
      </c>
      <c r="D83" s="87">
        <v>2.9903716000198415</v>
      </c>
      <c r="E83" s="87">
        <v>3.8455338513733253</v>
      </c>
      <c r="F83" s="87">
        <v>17.049046430945864</v>
      </c>
      <c r="G83" s="87">
        <v>11.099566704158008</v>
      </c>
      <c r="H83" s="87">
        <v>10.936566630872704</v>
      </c>
      <c r="I83" s="87">
        <v>13.552906681665519</v>
      </c>
      <c r="J83" s="87">
        <v>5.7604669000683586</v>
      </c>
      <c r="K83" s="87">
        <v>6.2399784501577038</v>
      </c>
      <c r="L83" s="87">
        <v>4.1942797597442318</v>
      </c>
      <c r="M83" s="87">
        <v>6.1342614425349566</v>
      </c>
      <c r="N83" s="87">
        <v>8.9436924219428882</v>
      </c>
      <c r="O83" s="87">
        <v>6.4707825841414639</v>
      </c>
      <c r="P83" s="87">
        <v>7.6139063247660417</v>
      </c>
      <c r="Q83" s="87">
        <v>5.2040556843288677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0.10469169728091465</v>
      </c>
      <c r="C85" s="87">
        <v>7.5854967043758714E-2</v>
      </c>
      <c r="D85" s="87">
        <v>5.5227577853441179E-2</v>
      </c>
      <c r="E85" s="87">
        <v>5.6102260626046674E-2</v>
      </c>
      <c r="F85" s="87">
        <v>0.13983673707633404</v>
      </c>
      <c r="G85" s="87">
        <v>0</v>
      </c>
      <c r="H85" s="87">
        <v>0</v>
      </c>
      <c r="I85" s="87">
        <v>0</v>
      </c>
      <c r="J85" s="87">
        <v>6.716428593346041E-2</v>
      </c>
      <c r="K85" s="87">
        <v>6.0007960503536073E-2</v>
      </c>
      <c r="L85" s="87">
        <v>5.371335185312423E-2</v>
      </c>
      <c r="M85" s="87">
        <v>5.7932142269767894E-2</v>
      </c>
      <c r="N85" s="87">
        <v>9.9065556830812584E-2</v>
      </c>
      <c r="O85" s="87">
        <v>4.8187606923240978E-2</v>
      </c>
      <c r="P85" s="87">
        <v>4.4262055937346001E-2</v>
      </c>
      <c r="Q85" s="87">
        <v>2.734876379190207E-2</v>
      </c>
    </row>
    <row r="86" spans="1:17" x14ac:dyDescent="0.25">
      <c r="A86" s="150" t="s">
        <v>125</v>
      </c>
      <c r="B86" s="87">
        <v>0.29299887815299952</v>
      </c>
      <c r="C86" s="87">
        <v>7.0772887037972021E-2</v>
      </c>
      <c r="D86" s="87">
        <v>3.1172887883725242E-2</v>
      </c>
      <c r="E86" s="87">
        <v>3.9555924165767753E-2</v>
      </c>
      <c r="F86" s="87">
        <v>0.13153277704314026</v>
      </c>
      <c r="G86" s="87">
        <v>8.8846700464979556E-2</v>
      </c>
      <c r="H86" s="87">
        <v>0.15609194592662712</v>
      </c>
      <c r="I86" s="87">
        <v>9.6709544587685603E-2</v>
      </c>
      <c r="J86" s="87">
        <v>0.1222706401771676</v>
      </c>
      <c r="K86" s="87">
        <v>0.11469981031601145</v>
      </c>
      <c r="L86" s="87">
        <v>0.10158183810745447</v>
      </c>
      <c r="M86" s="87">
        <v>0.10956897481571781</v>
      </c>
      <c r="N86" s="87">
        <v>4.630467849042566E-2</v>
      </c>
      <c r="O86" s="87">
        <v>4.5045365079274674E-2</v>
      </c>
      <c r="P86" s="87">
        <v>8.3712886882061355E-2</v>
      </c>
      <c r="Q86" s="87">
        <v>5.1130496124143637E-2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0.22580709255868125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0.17478682705091009</v>
      </c>
      <c r="N88" s="87">
        <v>0.33852157557769602</v>
      </c>
      <c r="O88" s="87">
        <v>0.14617809786600389</v>
      </c>
      <c r="P88" s="87">
        <v>0.25935439335667998</v>
      </c>
      <c r="Q88" s="87">
        <v>0.27409221642161707</v>
      </c>
    </row>
    <row r="89" spans="1:17" x14ac:dyDescent="0.25">
      <c r="A89" s="150" t="s">
        <v>26</v>
      </c>
      <c r="B89" s="87">
        <v>12.529575362745774</v>
      </c>
      <c r="C89" s="87">
        <v>7.5559561974900618</v>
      </c>
      <c r="D89" s="87">
        <v>3.7119317817410646</v>
      </c>
      <c r="E89" s="87">
        <v>4.5163239462974261</v>
      </c>
      <c r="F89" s="87">
        <v>20.209945214553414</v>
      </c>
      <c r="G89" s="87">
        <v>21.131769269395605</v>
      </c>
      <c r="H89" s="87">
        <v>25.238501744647934</v>
      </c>
      <c r="I89" s="87">
        <v>26.206436332234205</v>
      </c>
      <c r="J89" s="87">
        <v>29.757212622838807</v>
      </c>
      <c r="K89" s="87">
        <v>21.638379671689037</v>
      </c>
      <c r="L89" s="87">
        <v>19.752658157360202</v>
      </c>
      <c r="M89" s="87">
        <v>21.672159659793621</v>
      </c>
      <c r="N89" s="87">
        <v>16.431826520497339</v>
      </c>
      <c r="O89" s="87">
        <v>5.5388531710679949</v>
      </c>
      <c r="P89" s="87">
        <v>15.487697452015894</v>
      </c>
      <c r="Q89" s="87">
        <v>9.9294794965081294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7.8763729235736546E-3</v>
      </c>
      <c r="C91" s="87">
        <v>1.1190030650856289E-2</v>
      </c>
      <c r="D91" s="87">
        <v>1.0798645777648552E-2</v>
      </c>
      <c r="E91" s="87">
        <v>1.2051067020274753E-2</v>
      </c>
      <c r="F91" s="87">
        <v>1.3135315492216679E-2</v>
      </c>
      <c r="G91" s="87">
        <v>7.8272697556621487E-3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4.5681236258674693E-3</v>
      </c>
      <c r="P91" s="87">
        <v>4.0524085465695192E-3</v>
      </c>
      <c r="Q91" s="87">
        <v>4.2827202677458848E-3</v>
      </c>
    </row>
    <row r="92" spans="1:17" x14ac:dyDescent="0.25">
      <c r="A92" s="150" t="s">
        <v>22</v>
      </c>
      <c r="B92" s="87">
        <v>17.062777259065172</v>
      </c>
      <c r="C92" s="87">
        <v>19.544173914778725</v>
      </c>
      <c r="D92" s="87">
        <v>20.604103387702992</v>
      </c>
      <c r="E92" s="87">
        <v>24.040157985177615</v>
      </c>
      <c r="F92" s="87">
        <v>3.5320277757687677</v>
      </c>
      <c r="G92" s="87">
        <v>4.4616537077518181</v>
      </c>
      <c r="H92" s="87">
        <v>4.7613056967681473</v>
      </c>
      <c r="I92" s="87">
        <v>4.6449730843833663</v>
      </c>
      <c r="J92" s="87">
        <v>5.1257177150159343</v>
      </c>
      <c r="K92" s="87">
        <v>6.747311359927334</v>
      </c>
      <c r="L92" s="87">
        <v>10.286301197135906</v>
      </c>
      <c r="M92" s="87">
        <v>9.1923129550135165</v>
      </c>
      <c r="N92" s="87">
        <v>9.6901690635231716</v>
      </c>
      <c r="O92" s="87">
        <v>7.6516427986436284</v>
      </c>
      <c r="P92" s="87">
        <v>6.4311995805972408</v>
      </c>
      <c r="Q92" s="87">
        <v>16.50546866429265</v>
      </c>
    </row>
    <row r="93" spans="1:17" x14ac:dyDescent="0.25">
      <c r="A93" s="149" t="s">
        <v>119</v>
      </c>
      <c r="B93" s="148">
        <v>7.7554914074766756</v>
      </c>
      <c r="C93" s="148">
        <v>6.3643921993867529</v>
      </c>
      <c r="D93" s="148">
        <v>9.4983817100660488</v>
      </c>
      <c r="E93" s="148">
        <v>12.351088126476867</v>
      </c>
      <c r="F93" s="148">
        <v>12.826436486821308</v>
      </c>
      <c r="G93" s="148">
        <v>12.494671353082424</v>
      </c>
      <c r="H93" s="148">
        <v>9.7170385724890878</v>
      </c>
      <c r="I93" s="148">
        <v>12.18924485095069</v>
      </c>
      <c r="J93" s="148">
        <v>15.515325461806512</v>
      </c>
      <c r="K93" s="148">
        <v>13.357790684669006</v>
      </c>
      <c r="L93" s="148">
        <v>13.634701084942755</v>
      </c>
      <c r="M93" s="148">
        <v>14.840134941053396</v>
      </c>
      <c r="N93" s="148">
        <v>15.680817249591765</v>
      </c>
      <c r="O93" s="148">
        <v>18.4527084145302</v>
      </c>
      <c r="P93" s="148">
        <v>12.156111403761834</v>
      </c>
      <c r="Q93" s="148">
        <v>13.254257176576772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1.0000000000000002</v>
      </c>
      <c r="C98" s="77">
        <f t="shared" si="0"/>
        <v>1.0000000000000002</v>
      </c>
      <c r="D98" s="77">
        <f t="shared" si="0"/>
        <v>1.0000000000000002</v>
      </c>
      <c r="E98" s="77">
        <f t="shared" si="0"/>
        <v>1</v>
      </c>
      <c r="F98" s="77">
        <f t="shared" si="0"/>
        <v>1.0000000000000002</v>
      </c>
      <c r="G98" s="77">
        <f t="shared" si="0"/>
        <v>1</v>
      </c>
      <c r="H98" s="77">
        <f t="shared" si="0"/>
        <v>1.0000000000000002</v>
      </c>
      <c r="I98" s="77">
        <f t="shared" si="0"/>
        <v>1</v>
      </c>
      <c r="J98" s="77">
        <f t="shared" si="0"/>
        <v>1</v>
      </c>
      <c r="K98" s="77">
        <f t="shared" si="0"/>
        <v>1</v>
      </c>
      <c r="L98" s="77">
        <f t="shared" si="0"/>
        <v>0.99999999999999978</v>
      </c>
      <c r="M98" s="77">
        <f t="shared" si="0"/>
        <v>1</v>
      </c>
      <c r="N98" s="77">
        <f t="shared" si="0"/>
        <v>1</v>
      </c>
      <c r="O98" s="77">
        <f t="shared" si="0"/>
        <v>1.0000000000000002</v>
      </c>
      <c r="P98" s="77">
        <f t="shared" si="0"/>
        <v>0.99999999999999989</v>
      </c>
      <c r="Q98" s="77">
        <f t="shared" si="0"/>
        <v>1.0000000000000002</v>
      </c>
    </row>
    <row r="99" spans="1:17" x14ac:dyDescent="0.25">
      <c r="A99" s="132" t="s">
        <v>83</v>
      </c>
      <c r="B99" s="146">
        <f t="shared" ref="B99:Q99" si="1">IF(B$6=0,0,B$6/B$5)</f>
        <v>1.395492109692667E-3</v>
      </c>
      <c r="C99" s="146">
        <f t="shared" si="1"/>
        <v>1.3954921096926665E-3</v>
      </c>
      <c r="D99" s="146">
        <f t="shared" si="1"/>
        <v>1.3954921096926668E-3</v>
      </c>
      <c r="E99" s="146">
        <f t="shared" si="1"/>
        <v>1.3954921096926661E-3</v>
      </c>
      <c r="F99" s="146">
        <f t="shared" si="1"/>
        <v>1.3954921096926668E-3</v>
      </c>
      <c r="G99" s="146">
        <f t="shared" si="1"/>
        <v>1.3954921096926663E-3</v>
      </c>
      <c r="H99" s="146">
        <f t="shared" si="1"/>
        <v>1.3954921096926663E-3</v>
      </c>
      <c r="I99" s="146">
        <f t="shared" si="1"/>
        <v>1.3954921096926668E-3</v>
      </c>
      <c r="J99" s="146">
        <f t="shared" si="1"/>
        <v>1.3954921096926663E-3</v>
      </c>
      <c r="K99" s="146">
        <f t="shared" si="1"/>
        <v>1.3954921096926663E-3</v>
      </c>
      <c r="L99" s="146">
        <f t="shared" si="1"/>
        <v>1.3954921096926659E-3</v>
      </c>
      <c r="M99" s="146">
        <f t="shared" si="1"/>
        <v>1.3954921096926665E-3</v>
      </c>
      <c r="N99" s="146">
        <f t="shared" si="1"/>
        <v>1.3954921096926668E-3</v>
      </c>
      <c r="O99" s="146">
        <f t="shared" si="1"/>
        <v>1.3954921096926665E-3</v>
      </c>
      <c r="P99" s="146">
        <f t="shared" si="1"/>
        <v>1.3954921096926663E-3</v>
      </c>
      <c r="Q99" s="146">
        <f t="shared" si="1"/>
        <v>1.3954921096926663E-3</v>
      </c>
    </row>
    <row r="100" spans="1:17" x14ac:dyDescent="0.25">
      <c r="A100" s="76" t="s">
        <v>82</v>
      </c>
      <c r="B100" s="145">
        <f t="shared" ref="B100:Q100" si="2">IF(B$7=0,0,B$7/B$5)</f>
        <v>7.4426245850275549E-4</v>
      </c>
      <c r="C100" s="145">
        <f t="shared" si="2"/>
        <v>7.4426245850275549E-4</v>
      </c>
      <c r="D100" s="145">
        <f t="shared" si="2"/>
        <v>7.4426245850275571E-4</v>
      </c>
      <c r="E100" s="145">
        <f t="shared" si="2"/>
        <v>7.4426245850275549E-4</v>
      </c>
      <c r="F100" s="145">
        <f t="shared" si="2"/>
        <v>7.442624585027556E-4</v>
      </c>
      <c r="G100" s="145">
        <f t="shared" si="2"/>
        <v>7.4426245850275539E-4</v>
      </c>
      <c r="H100" s="145">
        <f t="shared" si="2"/>
        <v>7.4426245850275549E-4</v>
      </c>
      <c r="I100" s="145">
        <f t="shared" si="2"/>
        <v>7.4426245850275571E-4</v>
      </c>
      <c r="J100" s="145">
        <f t="shared" si="2"/>
        <v>7.4426245850275539E-4</v>
      </c>
      <c r="K100" s="145">
        <f t="shared" si="2"/>
        <v>7.4426245850275539E-4</v>
      </c>
      <c r="L100" s="145">
        <f t="shared" si="2"/>
        <v>7.4426245850275517E-4</v>
      </c>
      <c r="M100" s="145">
        <f t="shared" si="2"/>
        <v>7.4426245850275549E-4</v>
      </c>
      <c r="N100" s="145">
        <f t="shared" si="2"/>
        <v>7.442624585027556E-4</v>
      </c>
      <c r="O100" s="145">
        <f t="shared" si="2"/>
        <v>7.4426245850275549E-4</v>
      </c>
      <c r="P100" s="145">
        <f t="shared" si="2"/>
        <v>7.4426245850275539E-4</v>
      </c>
      <c r="Q100" s="145">
        <f t="shared" si="2"/>
        <v>7.4426245850275539E-4</v>
      </c>
    </row>
    <row r="101" spans="1:17" x14ac:dyDescent="0.25">
      <c r="A101" s="76" t="s">
        <v>81</v>
      </c>
      <c r="B101" s="145">
        <f t="shared" ref="B101:Q101" si="3">IF(B$8=0,0,B$8/B$5)</f>
        <v>1.8606561462568894E-2</v>
      </c>
      <c r="C101" s="145">
        <f t="shared" si="3"/>
        <v>1.860656146256889E-2</v>
      </c>
      <c r="D101" s="145">
        <f t="shared" si="3"/>
        <v>1.8606561462568894E-2</v>
      </c>
      <c r="E101" s="145">
        <f t="shared" si="3"/>
        <v>1.8606561462568887E-2</v>
      </c>
      <c r="F101" s="145">
        <f t="shared" si="3"/>
        <v>1.8606561462568894E-2</v>
      </c>
      <c r="G101" s="145">
        <f t="shared" si="3"/>
        <v>1.8606561462568883E-2</v>
      </c>
      <c r="H101" s="145">
        <f t="shared" si="3"/>
        <v>1.860656146256889E-2</v>
      </c>
      <c r="I101" s="145">
        <f t="shared" si="3"/>
        <v>1.860656146256889E-2</v>
      </c>
      <c r="J101" s="145">
        <f t="shared" si="3"/>
        <v>1.8606561462568887E-2</v>
      </c>
      <c r="K101" s="145">
        <f t="shared" si="3"/>
        <v>1.860656146256889E-2</v>
      </c>
      <c r="L101" s="145">
        <f t="shared" si="3"/>
        <v>1.8606561462568883E-2</v>
      </c>
      <c r="M101" s="145">
        <f t="shared" si="3"/>
        <v>1.860656146256889E-2</v>
      </c>
      <c r="N101" s="145">
        <f t="shared" si="3"/>
        <v>1.860656146256889E-2</v>
      </c>
      <c r="O101" s="145">
        <f t="shared" si="3"/>
        <v>1.860656146256889E-2</v>
      </c>
      <c r="P101" s="145">
        <f t="shared" si="3"/>
        <v>1.8606561462568887E-2</v>
      </c>
      <c r="Q101" s="145">
        <f t="shared" si="3"/>
        <v>1.8606561462568887E-2</v>
      </c>
    </row>
    <row r="102" spans="1:17" x14ac:dyDescent="0.25">
      <c r="A102" s="76" t="s">
        <v>80</v>
      </c>
      <c r="B102" s="145">
        <f t="shared" ref="B102:Q102" si="4">IF(B$9=0,0,B$9/B$5)</f>
        <v>4.6516403656422231E-4</v>
      </c>
      <c r="C102" s="145">
        <f t="shared" si="4"/>
        <v>4.651640365642222E-4</v>
      </c>
      <c r="D102" s="145">
        <f t="shared" si="4"/>
        <v>4.6516403656422236E-4</v>
      </c>
      <c r="E102" s="145">
        <f t="shared" si="4"/>
        <v>4.6516403656422214E-4</v>
      </c>
      <c r="F102" s="145">
        <f t="shared" si="4"/>
        <v>4.6516403656422225E-4</v>
      </c>
      <c r="G102" s="145">
        <f t="shared" si="4"/>
        <v>4.6516403656422203E-4</v>
      </c>
      <c r="H102" s="145">
        <f t="shared" si="4"/>
        <v>4.651640365642222E-4</v>
      </c>
      <c r="I102" s="145">
        <f t="shared" si="4"/>
        <v>4.6516403656422225E-4</v>
      </c>
      <c r="J102" s="145">
        <f t="shared" si="4"/>
        <v>4.6516403656422209E-4</v>
      </c>
      <c r="K102" s="145">
        <f t="shared" si="4"/>
        <v>4.6516403656422214E-4</v>
      </c>
      <c r="L102" s="145">
        <f t="shared" si="4"/>
        <v>4.6516403656422209E-4</v>
      </c>
      <c r="M102" s="145">
        <f t="shared" si="4"/>
        <v>4.651640365642222E-4</v>
      </c>
      <c r="N102" s="145">
        <f t="shared" si="4"/>
        <v>4.6516403656422231E-4</v>
      </c>
      <c r="O102" s="145">
        <f t="shared" si="4"/>
        <v>4.651640365642222E-4</v>
      </c>
      <c r="P102" s="145">
        <f t="shared" si="4"/>
        <v>4.6516403656422214E-4</v>
      </c>
      <c r="Q102" s="145">
        <f t="shared" si="4"/>
        <v>4.6516403656422209E-4</v>
      </c>
    </row>
    <row r="103" spans="1:17" x14ac:dyDescent="0.25">
      <c r="A103" s="129" t="s">
        <v>79</v>
      </c>
      <c r="B103" s="144">
        <f t="shared" ref="B103:Q103" si="5">IF(B$10=0,0,B$10/B$5)</f>
        <v>9.3032807312844461E-4</v>
      </c>
      <c r="C103" s="144">
        <f t="shared" si="5"/>
        <v>9.303280731284445E-4</v>
      </c>
      <c r="D103" s="144">
        <f t="shared" si="5"/>
        <v>9.3032807312844483E-4</v>
      </c>
      <c r="E103" s="144">
        <f t="shared" si="5"/>
        <v>9.3032807312844429E-4</v>
      </c>
      <c r="F103" s="144">
        <f t="shared" si="5"/>
        <v>9.303280731284445E-4</v>
      </c>
      <c r="G103" s="144">
        <f t="shared" si="5"/>
        <v>9.3032807312844429E-4</v>
      </c>
      <c r="H103" s="144">
        <f t="shared" si="5"/>
        <v>9.303280731284444E-4</v>
      </c>
      <c r="I103" s="144">
        <f t="shared" si="5"/>
        <v>9.303280731284445E-4</v>
      </c>
      <c r="J103" s="144">
        <f t="shared" si="5"/>
        <v>9.3032807312844418E-4</v>
      </c>
      <c r="K103" s="144">
        <f t="shared" si="5"/>
        <v>9.3032807312844429E-4</v>
      </c>
      <c r="L103" s="144">
        <f t="shared" si="5"/>
        <v>9.3032807312844396E-4</v>
      </c>
      <c r="M103" s="144">
        <f t="shared" si="5"/>
        <v>9.303280731284444E-4</v>
      </c>
      <c r="N103" s="144">
        <f t="shared" si="5"/>
        <v>9.3032807312844461E-4</v>
      </c>
      <c r="O103" s="144">
        <f t="shared" si="5"/>
        <v>9.303280731284444E-4</v>
      </c>
      <c r="P103" s="144">
        <f t="shared" si="5"/>
        <v>9.3032807312844429E-4</v>
      </c>
      <c r="Q103" s="144">
        <f t="shared" si="5"/>
        <v>9.3032807312844418E-4</v>
      </c>
    </row>
    <row r="104" spans="1:17" x14ac:dyDescent="0.25">
      <c r="A104" s="127" t="s">
        <v>117</v>
      </c>
      <c r="B104" s="143">
        <f t="shared" ref="B104:Q104" si="6">IF(B$15=0,0,B$15/B$5)</f>
        <v>8.057693460521323E-2</v>
      </c>
      <c r="C104" s="143">
        <f t="shared" si="6"/>
        <v>8.0576934605213105E-2</v>
      </c>
      <c r="D104" s="143">
        <f t="shared" si="6"/>
        <v>8.0576934605212966E-2</v>
      </c>
      <c r="E104" s="143">
        <f t="shared" si="6"/>
        <v>8.0576934605213299E-2</v>
      </c>
      <c r="F104" s="143">
        <f t="shared" si="6"/>
        <v>8.0576934605213119E-2</v>
      </c>
      <c r="G104" s="143">
        <f t="shared" si="6"/>
        <v>8.0576934605213271E-2</v>
      </c>
      <c r="H104" s="143">
        <f t="shared" si="6"/>
        <v>8.0576934605213188E-2</v>
      </c>
      <c r="I104" s="143">
        <f t="shared" si="6"/>
        <v>8.0576934605213035E-2</v>
      </c>
      <c r="J104" s="143">
        <f t="shared" si="6"/>
        <v>8.0576934605213132E-2</v>
      </c>
      <c r="K104" s="143">
        <f t="shared" si="6"/>
        <v>8.0576934605213216E-2</v>
      </c>
      <c r="L104" s="143">
        <f t="shared" si="6"/>
        <v>8.0576934605213216E-2</v>
      </c>
      <c r="M104" s="143">
        <f t="shared" si="6"/>
        <v>8.0576934605213132E-2</v>
      </c>
      <c r="N104" s="143">
        <f t="shared" si="6"/>
        <v>8.0576934605212883E-2</v>
      </c>
      <c r="O104" s="143">
        <f t="shared" si="6"/>
        <v>8.0576934605213077E-2</v>
      </c>
      <c r="P104" s="143">
        <f t="shared" si="6"/>
        <v>8.0576934605213077E-2</v>
      </c>
      <c r="Q104" s="143">
        <f t="shared" si="6"/>
        <v>8.0576934605213257E-2</v>
      </c>
    </row>
    <row r="105" spans="1:17" x14ac:dyDescent="0.25">
      <c r="A105" s="127" t="s">
        <v>116</v>
      </c>
      <c r="B105" s="143">
        <f t="shared" ref="B105:Q105" si="7">IF(B$21=0,0,B$21/B$5)</f>
        <v>0.68107653975056426</v>
      </c>
      <c r="C105" s="143">
        <f t="shared" si="7"/>
        <v>0.68107653975056426</v>
      </c>
      <c r="D105" s="143">
        <f t="shared" si="7"/>
        <v>0.70509772058284736</v>
      </c>
      <c r="E105" s="143">
        <f t="shared" si="7"/>
        <v>0.71241372320757768</v>
      </c>
      <c r="F105" s="143">
        <f t="shared" si="7"/>
        <v>0.69728703895518929</v>
      </c>
      <c r="G105" s="143">
        <f t="shared" si="7"/>
        <v>0.68107653975056404</v>
      </c>
      <c r="H105" s="143">
        <f t="shared" si="7"/>
        <v>0.68107653975056426</v>
      </c>
      <c r="I105" s="143">
        <f t="shared" si="7"/>
        <v>0.68107653975056426</v>
      </c>
      <c r="J105" s="143">
        <f t="shared" si="7"/>
        <v>0.68107653975056415</v>
      </c>
      <c r="K105" s="143">
        <f t="shared" si="7"/>
        <v>0.68107653975056415</v>
      </c>
      <c r="L105" s="143">
        <f t="shared" si="7"/>
        <v>0.68107653975056393</v>
      </c>
      <c r="M105" s="143">
        <f t="shared" si="7"/>
        <v>0.68107653975056415</v>
      </c>
      <c r="N105" s="143">
        <f t="shared" si="7"/>
        <v>0.68107653975056437</v>
      </c>
      <c r="O105" s="143">
        <f t="shared" si="7"/>
        <v>0.68107653975056437</v>
      </c>
      <c r="P105" s="143">
        <f t="shared" si="7"/>
        <v>0.68107653975056415</v>
      </c>
      <c r="Q105" s="143">
        <f t="shared" si="7"/>
        <v>0.68107653975056415</v>
      </c>
    </row>
    <row r="106" spans="1:17" x14ac:dyDescent="0.25">
      <c r="A106" s="127" t="s">
        <v>113</v>
      </c>
      <c r="B106" s="143">
        <f t="shared" ref="B106:Q106" si="8">IF(B$27=0,0,B$27/B$5)</f>
        <v>0.12086540190781975</v>
      </c>
      <c r="C106" s="143">
        <f t="shared" si="8"/>
        <v>0.12086540190781971</v>
      </c>
      <c r="D106" s="143">
        <f t="shared" si="8"/>
        <v>9.6844221075536793E-2</v>
      </c>
      <c r="E106" s="143">
        <f t="shared" si="8"/>
        <v>8.9528218450806107E-2</v>
      </c>
      <c r="F106" s="143">
        <f t="shared" si="8"/>
        <v>0.1046549027031948</v>
      </c>
      <c r="G106" s="143">
        <f t="shared" si="8"/>
        <v>0.12086540190781969</v>
      </c>
      <c r="H106" s="143">
        <f t="shared" si="8"/>
        <v>0.12086540190781972</v>
      </c>
      <c r="I106" s="143">
        <f t="shared" si="8"/>
        <v>0.12086540190781975</v>
      </c>
      <c r="J106" s="143">
        <f t="shared" si="8"/>
        <v>0.12086540190781973</v>
      </c>
      <c r="K106" s="143">
        <f t="shared" si="8"/>
        <v>0.12086540190781972</v>
      </c>
      <c r="L106" s="143">
        <f t="shared" si="8"/>
        <v>0.12086540190781969</v>
      </c>
      <c r="M106" s="143">
        <f t="shared" si="8"/>
        <v>0.12086540190781975</v>
      </c>
      <c r="N106" s="143">
        <f t="shared" si="8"/>
        <v>0.12086540190781975</v>
      </c>
      <c r="O106" s="143">
        <f t="shared" si="8"/>
        <v>0.12086540190781975</v>
      </c>
      <c r="P106" s="143">
        <f t="shared" si="8"/>
        <v>0.12086540190781972</v>
      </c>
      <c r="Q106" s="143">
        <f t="shared" si="8"/>
        <v>0.12086540190781975</v>
      </c>
    </row>
    <row r="107" spans="1:17" x14ac:dyDescent="0.25">
      <c r="A107" s="142" t="s">
        <v>123</v>
      </c>
      <c r="B107" s="141">
        <f t="shared" ref="B107:Q107" si="9">IF(B$28=0,0,B$28/B$5)</f>
        <v>6.9538757529984688E-2</v>
      </c>
      <c r="C107" s="141">
        <f t="shared" si="9"/>
        <v>6.8563037679728961E-2</v>
      </c>
      <c r="D107" s="141">
        <f t="shared" si="9"/>
        <v>5.3867523094016226E-2</v>
      </c>
      <c r="E107" s="141">
        <f t="shared" si="9"/>
        <v>4.9692583298262587E-2</v>
      </c>
      <c r="F107" s="141">
        <f t="shared" si="9"/>
        <v>5.7833184791644773E-2</v>
      </c>
      <c r="G107" s="141">
        <f t="shared" si="9"/>
        <v>6.6565673704276865E-2</v>
      </c>
      <c r="H107" s="141">
        <f t="shared" si="9"/>
        <v>6.6625266991805404E-2</v>
      </c>
      <c r="I107" s="141">
        <f t="shared" si="9"/>
        <v>6.6532076176880631E-2</v>
      </c>
      <c r="J107" s="141">
        <f t="shared" si="9"/>
        <v>6.6643097091127382E-2</v>
      </c>
      <c r="K107" s="141">
        <f t="shared" si="9"/>
        <v>6.6811855581725116E-2</v>
      </c>
      <c r="L107" s="141">
        <f t="shared" si="9"/>
        <v>6.676086577172323E-2</v>
      </c>
      <c r="M107" s="141">
        <f t="shared" si="9"/>
        <v>6.6724715545946917E-2</v>
      </c>
      <c r="N107" s="141">
        <f t="shared" si="9"/>
        <v>6.6727451017355693E-2</v>
      </c>
      <c r="O107" s="141">
        <f t="shared" si="9"/>
        <v>6.6602669561954958E-2</v>
      </c>
      <c r="P107" s="141">
        <f t="shared" si="9"/>
        <v>6.6704426567084502E-2</v>
      </c>
      <c r="Q107" s="141">
        <f t="shared" si="9"/>
        <v>6.6730867993873705E-2</v>
      </c>
    </row>
    <row r="108" spans="1:17" x14ac:dyDescent="0.25">
      <c r="A108" s="142" t="s">
        <v>122</v>
      </c>
      <c r="B108" s="141">
        <f t="shared" ref="B108:Q108" si="10">IF(B$33=0,0,B$33/B$5)</f>
        <v>5.132664437783506E-2</v>
      </c>
      <c r="C108" s="141">
        <f t="shared" si="10"/>
        <v>5.2302364228090745E-2</v>
      </c>
      <c r="D108" s="141">
        <f t="shared" si="10"/>
        <v>4.297669798152056E-2</v>
      </c>
      <c r="E108" s="141">
        <f t="shared" si="10"/>
        <v>3.9835635152543514E-2</v>
      </c>
      <c r="F108" s="141">
        <f t="shared" si="10"/>
        <v>4.6821717911550036E-2</v>
      </c>
      <c r="G108" s="141">
        <f t="shared" si="10"/>
        <v>5.4299728203542806E-2</v>
      </c>
      <c r="H108" s="141">
        <f t="shared" si="10"/>
        <v>5.4240134916014315E-2</v>
      </c>
      <c r="I108" s="141">
        <f t="shared" si="10"/>
        <v>5.4333325730939123E-2</v>
      </c>
      <c r="J108" s="141">
        <f t="shared" si="10"/>
        <v>5.4222304816692352E-2</v>
      </c>
      <c r="K108" s="141">
        <f t="shared" si="10"/>
        <v>5.4053546326094611E-2</v>
      </c>
      <c r="L108" s="141">
        <f t="shared" si="10"/>
        <v>5.4104536136096462E-2</v>
      </c>
      <c r="M108" s="141">
        <f t="shared" si="10"/>
        <v>5.4140686361872838E-2</v>
      </c>
      <c r="N108" s="141">
        <f t="shared" si="10"/>
        <v>5.4137950890464061E-2</v>
      </c>
      <c r="O108" s="141">
        <f t="shared" si="10"/>
        <v>5.4262732345864803E-2</v>
      </c>
      <c r="P108" s="141">
        <f t="shared" si="10"/>
        <v>5.4160975340735211E-2</v>
      </c>
      <c r="Q108" s="141">
        <f t="shared" si="10"/>
        <v>5.4134533913946035E-2</v>
      </c>
    </row>
    <row r="109" spans="1:17" x14ac:dyDescent="0.25">
      <c r="A109" s="127" t="s">
        <v>112</v>
      </c>
      <c r="B109" s="143">
        <f t="shared" ref="B109:Q109" si="11">IF(B$34=0,0,B$34/B$5)</f>
        <v>9.5339315595946036E-2</v>
      </c>
      <c r="C109" s="143">
        <f t="shared" si="11"/>
        <v>9.5339315595946036E-2</v>
      </c>
      <c r="D109" s="143">
        <f t="shared" si="11"/>
        <v>9.533931559594605E-2</v>
      </c>
      <c r="E109" s="143">
        <f t="shared" si="11"/>
        <v>9.5339315595946023E-2</v>
      </c>
      <c r="F109" s="143">
        <f t="shared" si="11"/>
        <v>9.5339315595946036E-2</v>
      </c>
      <c r="G109" s="143">
        <f t="shared" si="11"/>
        <v>9.5339315595946036E-2</v>
      </c>
      <c r="H109" s="143">
        <f t="shared" si="11"/>
        <v>9.5339315595946036E-2</v>
      </c>
      <c r="I109" s="143">
        <f t="shared" si="11"/>
        <v>9.533931559594605E-2</v>
      </c>
      <c r="J109" s="143">
        <f t="shared" si="11"/>
        <v>9.5339315595946009E-2</v>
      </c>
      <c r="K109" s="143">
        <f t="shared" si="11"/>
        <v>9.5339315595946023E-2</v>
      </c>
      <c r="L109" s="143">
        <f t="shared" si="11"/>
        <v>9.5339315595945995E-2</v>
      </c>
      <c r="M109" s="143">
        <f t="shared" si="11"/>
        <v>9.5339315595946036E-2</v>
      </c>
      <c r="N109" s="143">
        <f t="shared" si="11"/>
        <v>9.533931559594605E-2</v>
      </c>
      <c r="O109" s="143">
        <f t="shared" si="11"/>
        <v>9.5339315595946023E-2</v>
      </c>
      <c r="P109" s="143">
        <f t="shared" si="11"/>
        <v>9.5339315595946009E-2</v>
      </c>
      <c r="Q109" s="143">
        <f t="shared" si="11"/>
        <v>9.5339315595946036E-2</v>
      </c>
    </row>
    <row r="110" spans="1:17" x14ac:dyDescent="0.25">
      <c r="A110" s="142" t="s">
        <v>121</v>
      </c>
      <c r="B110" s="141">
        <f t="shared" ref="B110:Q110" si="12">IF(B$35=0,0,B$35/B$5)</f>
        <v>1.3155117241881332E-2</v>
      </c>
      <c r="C110" s="141">
        <f t="shared" si="12"/>
        <v>1.733415069709255E-2</v>
      </c>
      <c r="D110" s="141">
        <f t="shared" si="12"/>
        <v>1.4867613197562628E-2</v>
      </c>
      <c r="E110" s="141">
        <f t="shared" si="12"/>
        <v>1.4026206216288637E-2</v>
      </c>
      <c r="F110" s="141">
        <f t="shared" si="12"/>
        <v>1.1021779052519828E-2</v>
      </c>
      <c r="G110" s="141">
        <f t="shared" si="12"/>
        <v>1.2887510964469068E-2</v>
      </c>
      <c r="H110" s="141">
        <f t="shared" si="12"/>
        <v>1.7248643480017926E-2</v>
      </c>
      <c r="I110" s="141">
        <f t="shared" si="12"/>
        <v>1.6123153665667769E-2</v>
      </c>
      <c r="J110" s="141">
        <f t="shared" si="12"/>
        <v>1.3794364503629213E-2</v>
      </c>
      <c r="K110" s="141">
        <f t="shared" si="12"/>
        <v>1.4032755315448016E-2</v>
      </c>
      <c r="L110" s="141">
        <f t="shared" si="12"/>
        <v>1.4485669569031778E-2</v>
      </c>
      <c r="M110" s="141">
        <f t="shared" si="12"/>
        <v>1.4500992077572432E-2</v>
      </c>
      <c r="N110" s="141">
        <f t="shared" si="12"/>
        <v>1.6055767125610961E-2</v>
      </c>
      <c r="O110" s="141">
        <f t="shared" si="12"/>
        <v>2.6820717349311577E-2</v>
      </c>
      <c r="P110" s="141">
        <f t="shared" si="12"/>
        <v>1.48152613020583E-2</v>
      </c>
      <c r="Q110" s="141">
        <f t="shared" si="12"/>
        <v>1.5120431953073131E-2</v>
      </c>
    </row>
    <row r="111" spans="1:17" x14ac:dyDescent="0.25">
      <c r="A111" s="142" t="s">
        <v>120</v>
      </c>
      <c r="B111" s="141">
        <f t="shared" ref="B111:Q111" si="13">IF(B$39=0,0,B$39/B$5)</f>
        <v>7.57100618293685E-2</v>
      </c>
      <c r="C111" s="141">
        <f t="shared" si="13"/>
        <v>7.1217281546173697E-2</v>
      </c>
      <c r="D111" s="141">
        <f t="shared" si="13"/>
        <v>6.7969524350844801E-2</v>
      </c>
      <c r="E111" s="141">
        <f t="shared" si="13"/>
        <v>6.759818289319483E-2</v>
      </c>
      <c r="F111" s="141">
        <f t="shared" si="13"/>
        <v>7.3422798370172265E-2</v>
      </c>
      <c r="G111" s="141">
        <f t="shared" si="13"/>
        <v>7.0312714960900358E-2</v>
      </c>
      <c r="H111" s="141">
        <f t="shared" si="13"/>
        <v>6.9609236658300488E-2</v>
      </c>
      <c r="I111" s="141">
        <f t="shared" si="13"/>
        <v>6.9382145167901962E-2</v>
      </c>
      <c r="J111" s="141">
        <f t="shared" si="13"/>
        <v>6.7835100629528369E-2</v>
      </c>
      <c r="K111" s="141">
        <f t="shared" si="13"/>
        <v>6.7446061092733572E-2</v>
      </c>
      <c r="L111" s="141">
        <f t="shared" si="13"/>
        <v>6.651893911785571E-2</v>
      </c>
      <c r="M111" s="141">
        <f t="shared" si="13"/>
        <v>6.6469365204804357E-2</v>
      </c>
      <c r="N111" s="141">
        <f t="shared" si="13"/>
        <v>6.3375571846118223E-2</v>
      </c>
      <c r="O111" s="141">
        <f t="shared" si="13"/>
        <v>4.18225465709747E-2</v>
      </c>
      <c r="P111" s="141">
        <f t="shared" si="13"/>
        <v>6.5832731445563869E-2</v>
      </c>
      <c r="Q111" s="141">
        <f t="shared" si="13"/>
        <v>6.5239514891065539E-2</v>
      </c>
    </row>
    <row r="112" spans="1:17" x14ac:dyDescent="0.25">
      <c r="A112" s="140" t="s">
        <v>119</v>
      </c>
      <c r="B112" s="139">
        <f t="shared" ref="B112:Q112" si="14">IF(B$50=0,0,B$50/B$5)</f>
        <v>6.4741365246962067E-3</v>
      </c>
      <c r="C112" s="139">
        <f t="shared" si="14"/>
        <v>6.7878833526797975E-3</v>
      </c>
      <c r="D112" s="139">
        <f t="shared" si="14"/>
        <v>1.2502178047538628E-2</v>
      </c>
      <c r="E112" s="139">
        <f t="shared" si="14"/>
        <v>1.3714926486462557E-2</v>
      </c>
      <c r="F112" s="139">
        <f t="shared" si="14"/>
        <v>1.0894738173253949E-2</v>
      </c>
      <c r="G112" s="139">
        <f t="shared" si="14"/>
        <v>1.2139089670576603E-2</v>
      </c>
      <c r="H112" s="139">
        <f t="shared" si="14"/>
        <v>8.4814354576276292E-3</v>
      </c>
      <c r="I112" s="139">
        <f t="shared" si="14"/>
        <v>9.8340167623763072E-3</v>
      </c>
      <c r="J112" s="139">
        <f t="shared" si="14"/>
        <v>1.3709850462788439E-2</v>
      </c>
      <c r="K112" s="139">
        <f t="shared" si="14"/>
        <v>1.3860499187764427E-2</v>
      </c>
      <c r="L112" s="139">
        <f t="shared" si="14"/>
        <v>1.4334706909058503E-2</v>
      </c>
      <c r="M112" s="139">
        <f t="shared" si="14"/>
        <v>1.4368958313569248E-2</v>
      </c>
      <c r="N112" s="139">
        <f t="shared" si="14"/>
        <v>1.590797662421687E-2</v>
      </c>
      <c r="O112" s="139">
        <f t="shared" si="14"/>
        <v>2.6696051675659756E-2</v>
      </c>
      <c r="P112" s="139">
        <f t="shared" si="14"/>
        <v>1.4691322848323836E-2</v>
      </c>
      <c r="Q112" s="139">
        <f t="shared" si="14"/>
        <v>1.4979368751807361E-2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0.99999999999999967</v>
      </c>
      <c r="C115" s="77">
        <f t="shared" si="15"/>
        <v>0.99999999999999978</v>
      </c>
      <c r="D115" s="77">
        <f t="shared" si="15"/>
        <v>1.0000000000000002</v>
      </c>
      <c r="E115" s="77">
        <f t="shared" si="15"/>
        <v>1.0000000000000004</v>
      </c>
      <c r="F115" s="77">
        <f t="shared" si="15"/>
        <v>0.99999999999999989</v>
      </c>
      <c r="G115" s="77">
        <f t="shared" si="15"/>
        <v>1.0000000000000002</v>
      </c>
      <c r="H115" s="77">
        <f t="shared" si="15"/>
        <v>1</v>
      </c>
      <c r="I115" s="77">
        <f t="shared" si="15"/>
        <v>1.0000000000000002</v>
      </c>
      <c r="J115" s="77">
        <f t="shared" si="15"/>
        <v>0.99999999999999989</v>
      </c>
      <c r="K115" s="77">
        <f t="shared" si="15"/>
        <v>1.0000000000000002</v>
      </c>
      <c r="L115" s="77">
        <f t="shared" si="15"/>
        <v>1</v>
      </c>
      <c r="M115" s="77">
        <f t="shared" si="15"/>
        <v>0.99999999999999989</v>
      </c>
      <c r="N115" s="77">
        <f t="shared" si="15"/>
        <v>1.0000000000000002</v>
      </c>
      <c r="O115" s="77">
        <f t="shared" si="15"/>
        <v>0.99999999999999978</v>
      </c>
      <c r="P115" s="77">
        <f t="shared" si="15"/>
        <v>1.0000000000000002</v>
      </c>
      <c r="Q115" s="77">
        <f t="shared" si="15"/>
        <v>1</v>
      </c>
    </row>
    <row r="116" spans="1:17" x14ac:dyDescent="0.25">
      <c r="A116" s="132" t="s">
        <v>83</v>
      </c>
      <c r="B116" s="146">
        <f t="shared" ref="B116:Q116" si="16">IF(B$54=0,0,B$54/B$53)</f>
        <v>2.8766930104454844E-3</v>
      </c>
      <c r="C116" s="146">
        <f t="shared" si="16"/>
        <v>2.876693010445487E-3</v>
      </c>
      <c r="D116" s="146">
        <f t="shared" si="16"/>
        <v>2.8766930104454904E-3</v>
      </c>
      <c r="E116" s="146">
        <f t="shared" si="16"/>
        <v>2.876693010445487E-3</v>
      </c>
      <c r="F116" s="146">
        <f t="shared" si="16"/>
        <v>2.8766930104454887E-3</v>
      </c>
      <c r="G116" s="146">
        <f t="shared" si="16"/>
        <v>2.8766930104454852E-3</v>
      </c>
      <c r="H116" s="146">
        <f t="shared" si="16"/>
        <v>2.8766930104454878E-3</v>
      </c>
      <c r="I116" s="146">
        <f t="shared" si="16"/>
        <v>2.87669301044549E-3</v>
      </c>
      <c r="J116" s="146">
        <f t="shared" si="16"/>
        <v>2.8766930104454883E-3</v>
      </c>
      <c r="K116" s="146">
        <f t="shared" si="16"/>
        <v>2.8766930104454878E-3</v>
      </c>
      <c r="L116" s="146">
        <f t="shared" si="16"/>
        <v>2.8766930104454874E-3</v>
      </c>
      <c r="M116" s="146">
        <f t="shared" si="16"/>
        <v>2.8766930104454874E-3</v>
      </c>
      <c r="N116" s="146">
        <f t="shared" si="16"/>
        <v>2.8766930104454891E-3</v>
      </c>
      <c r="O116" s="146">
        <f t="shared" si="16"/>
        <v>2.8766930104454883E-3</v>
      </c>
      <c r="P116" s="146">
        <f t="shared" si="16"/>
        <v>2.8766930104454891E-3</v>
      </c>
      <c r="Q116" s="146">
        <f t="shared" si="16"/>
        <v>2.8766930104454878E-3</v>
      </c>
    </row>
    <row r="117" spans="1:17" x14ac:dyDescent="0.25">
      <c r="A117" s="76" t="s">
        <v>82</v>
      </c>
      <c r="B117" s="145">
        <f t="shared" ref="B117:Q117" si="17">IF(B$55=0,0,B$55/B$53)</f>
        <v>2.1255713113715888E-3</v>
      </c>
      <c r="C117" s="145">
        <f t="shared" si="17"/>
        <v>2.1255713113715879E-3</v>
      </c>
      <c r="D117" s="145">
        <f t="shared" si="17"/>
        <v>2.1255713113715892E-3</v>
      </c>
      <c r="E117" s="145">
        <f t="shared" si="17"/>
        <v>2.1255713113715888E-3</v>
      </c>
      <c r="F117" s="145">
        <f t="shared" si="17"/>
        <v>2.1255713113715884E-3</v>
      </c>
      <c r="G117" s="145">
        <f t="shared" si="17"/>
        <v>2.1255713113715871E-3</v>
      </c>
      <c r="H117" s="145">
        <f t="shared" si="17"/>
        <v>2.1255713113715888E-3</v>
      </c>
      <c r="I117" s="145">
        <f t="shared" si="17"/>
        <v>2.1255713113715897E-3</v>
      </c>
      <c r="J117" s="145">
        <f t="shared" si="17"/>
        <v>2.1255713113715879E-3</v>
      </c>
      <c r="K117" s="145">
        <f t="shared" si="17"/>
        <v>2.1255713113715897E-3</v>
      </c>
      <c r="L117" s="145">
        <f t="shared" si="17"/>
        <v>2.1255713113715875E-3</v>
      </c>
      <c r="M117" s="145">
        <f t="shared" si="17"/>
        <v>2.1255713113715875E-3</v>
      </c>
      <c r="N117" s="145">
        <f t="shared" si="17"/>
        <v>2.1255713113715892E-3</v>
      </c>
      <c r="O117" s="145">
        <f t="shared" si="17"/>
        <v>2.1255713113715879E-3</v>
      </c>
      <c r="P117" s="145">
        <f t="shared" si="17"/>
        <v>2.1255713113715888E-3</v>
      </c>
      <c r="Q117" s="145">
        <f t="shared" si="17"/>
        <v>2.1255713113715879E-3</v>
      </c>
    </row>
    <row r="118" spans="1:17" x14ac:dyDescent="0.25">
      <c r="A118" s="76" t="s">
        <v>81</v>
      </c>
      <c r="B118" s="145">
        <f t="shared" ref="B118:Q118" si="18">IF(B$56=0,0,B$56/B$53)</f>
        <v>5.3139282784289657E-2</v>
      </c>
      <c r="C118" s="145">
        <f t="shared" si="18"/>
        <v>5.3139282784289713E-2</v>
      </c>
      <c r="D118" s="145">
        <f t="shared" si="18"/>
        <v>5.3139282784289754E-2</v>
      </c>
      <c r="E118" s="145">
        <f t="shared" si="18"/>
        <v>5.313928278428974E-2</v>
      </c>
      <c r="F118" s="145">
        <f t="shared" si="18"/>
        <v>5.3139282784289713E-2</v>
      </c>
      <c r="G118" s="145">
        <f t="shared" si="18"/>
        <v>5.3139282784289713E-2</v>
      </c>
      <c r="H118" s="145">
        <f t="shared" si="18"/>
        <v>5.3139282784289726E-2</v>
      </c>
      <c r="I118" s="145">
        <f t="shared" si="18"/>
        <v>5.3139282784289747E-2</v>
      </c>
      <c r="J118" s="145">
        <f t="shared" si="18"/>
        <v>5.3139282784289713E-2</v>
      </c>
      <c r="K118" s="145">
        <f t="shared" si="18"/>
        <v>5.3139282784289719E-2</v>
      </c>
      <c r="L118" s="145">
        <f t="shared" si="18"/>
        <v>5.3139282784289706E-2</v>
      </c>
      <c r="M118" s="145">
        <f t="shared" si="18"/>
        <v>5.3139282784289719E-2</v>
      </c>
      <c r="N118" s="145">
        <f t="shared" si="18"/>
        <v>5.3139282784289747E-2</v>
      </c>
      <c r="O118" s="145">
        <f t="shared" si="18"/>
        <v>5.3139282784289719E-2</v>
      </c>
      <c r="P118" s="145">
        <f t="shared" si="18"/>
        <v>5.313928278428974E-2</v>
      </c>
      <c r="Q118" s="145">
        <f t="shared" si="18"/>
        <v>5.3139282784289713E-2</v>
      </c>
    </row>
    <row r="119" spans="1:17" x14ac:dyDescent="0.25">
      <c r="A119" s="76" t="s">
        <v>80</v>
      </c>
      <c r="B119" s="145">
        <f t="shared" ref="B119:Q119" si="19">IF(B$57=0,0,B$57/B$53)</f>
        <v>1.3284820696072422E-3</v>
      </c>
      <c r="C119" s="145">
        <f t="shared" si="19"/>
        <v>1.3284820696072422E-3</v>
      </c>
      <c r="D119" s="145">
        <f t="shared" si="19"/>
        <v>1.3284820696072438E-3</v>
      </c>
      <c r="E119" s="145">
        <f t="shared" si="19"/>
        <v>1.3284820696072436E-3</v>
      </c>
      <c r="F119" s="145">
        <f t="shared" si="19"/>
        <v>1.3284820696072429E-3</v>
      </c>
      <c r="G119" s="145">
        <f t="shared" si="19"/>
        <v>1.3284820696072425E-3</v>
      </c>
      <c r="H119" s="145">
        <f t="shared" si="19"/>
        <v>1.3284820696072427E-3</v>
      </c>
      <c r="I119" s="145">
        <f t="shared" si="19"/>
        <v>1.3284820696072438E-3</v>
      </c>
      <c r="J119" s="145">
        <f t="shared" si="19"/>
        <v>1.3284820696072429E-3</v>
      </c>
      <c r="K119" s="145">
        <f t="shared" si="19"/>
        <v>1.3284820696072429E-3</v>
      </c>
      <c r="L119" s="145">
        <f t="shared" si="19"/>
        <v>1.3284820696072418E-3</v>
      </c>
      <c r="M119" s="145">
        <f t="shared" si="19"/>
        <v>1.3284820696072425E-3</v>
      </c>
      <c r="N119" s="145">
        <f t="shared" si="19"/>
        <v>1.3284820696072433E-3</v>
      </c>
      <c r="O119" s="145">
        <f t="shared" si="19"/>
        <v>1.3284820696072429E-3</v>
      </c>
      <c r="P119" s="145">
        <f t="shared" si="19"/>
        <v>1.3284820696072429E-3</v>
      </c>
      <c r="Q119" s="145">
        <f t="shared" si="19"/>
        <v>1.3284820696072425E-3</v>
      </c>
    </row>
    <row r="120" spans="1:17" x14ac:dyDescent="0.25">
      <c r="A120" s="129" t="s">
        <v>79</v>
      </c>
      <c r="B120" s="144">
        <f t="shared" ref="B120:Q120" si="20">IF(B$58=0,0,B$58/B$53)</f>
        <v>1.9177953402969915E-3</v>
      </c>
      <c r="C120" s="144">
        <f t="shared" si="20"/>
        <v>1.9177953402969919E-3</v>
      </c>
      <c r="D120" s="144">
        <f t="shared" si="20"/>
        <v>1.9177953402969938E-3</v>
      </c>
      <c r="E120" s="144">
        <f t="shared" si="20"/>
        <v>1.9177953402969915E-3</v>
      </c>
      <c r="F120" s="144">
        <f t="shared" si="20"/>
        <v>1.9177953402969921E-3</v>
      </c>
      <c r="G120" s="144">
        <f t="shared" si="20"/>
        <v>1.9177953402969915E-3</v>
      </c>
      <c r="H120" s="144">
        <f t="shared" si="20"/>
        <v>1.9177953402969912E-3</v>
      </c>
      <c r="I120" s="144">
        <f t="shared" si="20"/>
        <v>1.917795340296993E-3</v>
      </c>
      <c r="J120" s="144">
        <f t="shared" si="20"/>
        <v>1.9177953402969923E-3</v>
      </c>
      <c r="K120" s="144">
        <f t="shared" si="20"/>
        <v>1.917795340296993E-3</v>
      </c>
      <c r="L120" s="144">
        <f t="shared" si="20"/>
        <v>1.9177953402969917E-3</v>
      </c>
      <c r="M120" s="144">
        <f t="shared" si="20"/>
        <v>1.9177953402969921E-3</v>
      </c>
      <c r="N120" s="144">
        <f t="shared" si="20"/>
        <v>1.9177953402969934E-3</v>
      </c>
      <c r="O120" s="144">
        <f t="shared" si="20"/>
        <v>1.9177953402969925E-3</v>
      </c>
      <c r="P120" s="144">
        <f t="shared" si="20"/>
        <v>1.9177953402969928E-3</v>
      </c>
      <c r="Q120" s="144">
        <f t="shared" si="20"/>
        <v>1.9177953402969912E-3</v>
      </c>
    </row>
    <row r="121" spans="1:17" x14ac:dyDescent="0.25">
      <c r="A121" s="127" t="s">
        <v>115</v>
      </c>
      <c r="B121" s="143">
        <f t="shared" ref="B121:Q121" si="21">IF(B$63=0,0,B$63/B$53)</f>
        <v>0.15786740499034316</v>
      </c>
      <c r="C121" s="143">
        <f t="shared" si="21"/>
        <v>0.15786740499034327</v>
      </c>
      <c r="D121" s="143">
        <f t="shared" si="21"/>
        <v>0.15786740499034271</v>
      </c>
      <c r="E121" s="143">
        <f t="shared" si="21"/>
        <v>0.15786740499034346</v>
      </c>
      <c r="F121" s="143">
        <f t="shared" si="21"/>
        <v>0.15786740499034288</v>
      </c>
      <c r="G121" s="143">
        <f t="shared" si="21"/>
        <v>0.15786740499034349</v>
      </c>
      <c r="H121" s="143">
        <f t="shared" si="21"/>
        <v>0.1578674049903433</v>
      </c>
      <c r="I121" s="143">
        <f t="shared" si="21"/>
        <v>0.15786740499034296</v>
      </c>
      <c r="J121" s="143">
        <f t="shared" si="21"/>
        <v>0.1578674049903431</v>
      </c>
      <c r="K121" s="143">
        <f t="shared" si="21"/>
        <v>0.15786740499034319</v>
      </c>
      <c r="L121" s="143">
        <f t="shared" si="21"/>
        <v>0.15786740499034338</v>
      </c>
      <c r="M121" s="143">
        <f t="shared" si="21"/>
        <v>0.1578674049903431</v>
      </c>
      <c r="N121" s="143">
        <f t="shared" si="21"/>
        <v>0.15786740499034271</v>
      </c>
      <c r="O121" s="143">
        <f t="shared" si="21"/>
        <v>0.15786740499034291</v>
      </c>
      <c r="P121" s="143">
        <f t="shared" si="21"/>
        <v>0.15786740499034313</v>
      </c>
      <c r="Q121" s="143">
        <f t="shared" si="21"/>
        <v>0.1578674049903433</v>
      </c>
    </row>
    <row r="122" spans="1:17" x14ac:dyDescent="0.25">
      <c r="A122" s="127" t="s">
        <v>114</v>
      </c>
      <c r="B122" s="143">
        <f t="shared" ref="B122:Q122" si="22">IF(B$69=0,0,B$69/B$53)</f>
        <v>0.4235467083924272</v>
      </c>
      <c r="C122" s="143">
        <f t="shared" si="22"/>
        <v>0.42354670839242714</v>
      </c>
      <c r="D122" s="143">
        <f t="shared" si="22"/>
        <v>0.42354670839242764</v>
      </c>
      <c r="E122" s="143">
        <f t="shared" si="22"/>
        <v>0.42354670839242731</v>
      </c>
      <c r="F122" s="143">
        <f t="shared" si="22"/>
        <v>0.42354670839242736</v>
      </c>
      <c r="G122" s="143">
        <f t="shared" si="22"/>
        <v>0.4235467083924272</v>
      </c>
      <c r="H122" s="143">
        <f t="shared" si="22"/>
        <v>0.42354670839242725</v>
      </c>
      <c r="I122" s="143">
        <f t="shared" si="22"/>
        <v>0.42354670839242753</v>
      </c>
      <c r="J122" s="143">
        <f t="shared" si="22"/>
        <v>0.42354670839242731</v>
      </c>
      <c r="K122" s="143">
        <f t="shared" si="22"/>
        <v>0.42354670839242742</v>
      </c>
      <c r="L122" s="143">
        <f t="shared" si="22"/>
        <v>0.42354670839242714</v>
      </c>
      <c r="M122" s="143">
        <f t="shared" si="22"/>
        <v>0.42354670839242731</v>
      </c>
      <c r="N122" s="143">
        <f t="shared" si="22"/>
        <v>0.42354670839242753</v>
      </c>
      <c r="O122" s="143">
        <f t="shared" si="22"/>
        <v>0.42354670839242731</v>
      </c>
      <c r="P122" s="143">
        <f t="shared" si="22"/>
        <v>0.42354670839242747</v>
      </c>
      <c r="Q122" s="143">
        <f t="shared" si="22"/>
        <v>0.4235467083924272</v>
      </c>
    </row>
    <row r="123" spans="1:17" x14ac:dyDescent="0.25">
      <c r="A123" s="127" t="s">
        <v>113</v>
      </c>
      <c r="B123" s="143">
        <f t="shared" ref="B123:Q123" si="23">IF(B$70=0,0,B$70/B$53)</f>
        <v>0.21679762277673825</v>
      </c>
      <c r="C123" s="143">
        <f t="shared" si="23"/>
        <v>0.21679762277673817</v>
      </c>
      <c r="D123" s="143">
        <f t="shared" si="23"/>
        <v>0.21679762277673847</v>
      </c>
      <c r="E123" s="143">
        <f t="shared" si="23"/>
        <v>0.21679762277673839</v>
      </c>
      <c r="F123" s="143">
        <f t="shared" si="23"/>
        <v>0.21679762277673839</v>
      </c>
      <c r="G123" s="143">
        <f t="shared" si="23"/>
        <v>0.21679762277673839</v>
      </c>
      <c r="H123" s="143">
        <f t="shared" si="23"/>
        <v>0.21679762277673839</v>
      </c>
      <c r="I123" s="143">
        <f t="shared" si="23"/>
        <v>0.2167976227767385</v>
      </c>
      <c r="J123" s="143">
        <f t="shared" si="23"/>
        <v>0.21679762277673839</v>
      </c>
      <c r="K123" s="143">
        <f t="shared" si="23"/>
        <v>0.21679762277673842</v>
      </c>
      <c r="L123" s="143">
        <f t="shared" si="23"/>
        <v>0.21679762277673836</v>
      </c>
      <c r="M123" s="143">
        <f t="shared" si="23"/>
        <v>0.21679762277673831</v>
      </c>
      <c r="N123" s="143">
        <f t="shared" si="23"/>
        <v>0.2167976227767385</v>
      </c>
      <c r="O123" s="143">
        <f t="shared" si="23"/>
        <v>0.21679762277673845</v>
      </c>
      <c r="P123" s="143">
        <f t="shared" si="23"/>
        <v>0.2167976227767385</v>
      </c>
      <c r="Q123" s="143">
        <f t="shared" si="23"/>
        <v>0.21679762277673834</v>
      </c>
    </row>
    <row r="124" spans="1:17" x14ac:dyDescent="0.25">
      <c r="A124" s="142" t="s">
        <v>123</v>
      </c>
      <c r="B124" s="141">
        <f t="shared" ref="B124:Q124" si="24">IF(B$71=0,0,B$71/B$53)</f>
        <v>0.12473244688208256</v>
      </c>
      <c r="C124" s="141">
        <f t="shared" si="24"/>
        <v>0.12298228727732784</v>
      </c>
      <c r="D124" s="141">
        <f t="shared" si="24"/>
        <v>0.12058903279881683</v>
      </c>
      <c r="E124" s="141">
        <f t="shared" si="24"/>
        <v>0.12033338890372376</v>
      </c>
      <c r="F124" s="141">
        <f t="shared" si="24"/>
        <v>0.11980420082177057</v>
      </c>
      <c r="G124" s="141">
        <f t="shared" si="24"/>
        <v>0.11939959318238616</v>
      </c>
      <c r="H124" s="141">
        <f t="shared" si="24"/>
        <v>0.11950648632852805</v>
      </c>
      <c r="I124" s="141">
        <f t="shared" si="24"/>
        <v>0.1193393289218475</v>
      </c>
      <c r="J124" s="141">
        <f t="shared" si="24"/>
        <v>0.11953846837703709</v>
      </c>
      <c r="K124" s="141">
        <f t="shared" si="24"/>
        <v>0.11984117236848112</v>
      </c>
      <c r="L124" s="141">
        <f t="shared" si="24"/>
        <v>0.11974971137617267</v>
      </c>
      <c r="M124" s="141">
        <f t="shared" si="24"/>
        <v>0.11968486831200832</v>
      </c>
      <c r="N124" s="141">
        <f t="shared" si="24"/>
        <v>0.11968977495765919</v>
      </c>
      <c r="O124" s="141">
        <f t="shared" si="24"/>
        <v>0.11946595306594743</v>
      </c>
      <c r="P124" s="141">
        <f t="shared" si="24"/>
        <v>0.11964847574377542</v>
      </c>
      <c r="Q124" s="141">
        <f t="shared" si="24"/>
        <v>0.11969590402664405</v>
      </c>
    </row>
    <row r="125" spans="1:17" x14ac:dyDescent="0.25">
      <c r="A125" s="142" t="s">
        <v>122</v>
      </c>
      <c r="B125" s="141">
        <f t="shared" ref="B125:Q125" si="25">IF(B$76=0,0,B$76/B$53)</f>
        <v>9.2065175894655696E-2</v>
      </c>
      <c r="C125" s="141">
        <f t="shared" si="25"/>
        <v>9.3815335499410332E-2</v>
      </c>
      <c r="D125" s="141">
        <f t="shared" si="25"/>
        <v>9.620858997792163E-2</v>
      </c>
      <c r="E125" s="141">
        <f t="shared" si="25"/>
        <v>9.6464233873014629E-2</v>
      </c>
      <c r="F125" s="141">
        <f t="shared" si="25"/>
        <v>9.6993421954967837E-2</v>
      </c>
      <c r="G125" s="141">
        <f t="shared" si="25"/>
        <v>9.7398029594352217E-2</v>
      </c>
      <c r="H125" s="141">
        <f t="shared" si="25"/>
        <v>9.7291136448210344E-2</v>
      </c>
      <c r="I125" s="141">
        <f t="shared" si="25"/>
        <v>9.745829385489102E-2</v>
      </c>
      <c r="J125" s="141">
        <f t="shared" si="25"/>
        <v>9.72591543997013E-2</v>
      </c>
      <c r="K125" s="141">
        <f t="shared" si="25"/>
        <v>9.6956450408257303E-2</v>
      </c>
      <c r="L125" s="141">
        <f t="shared" si="25"/>
        <v>9.7047911400565706E-2</v>
      </c>
      <c r="M125" s="141">
        <f t="shared" si="25"/>
        <v>9.7112754464729972E-2</v>
      </c>
      <c r="N125" s="141">
        <f t="shared" si="25"/>
        <v>9.7107847819079329E-2</v>
      </c>
      <c r="O125" s="141">
        <f t="shared" si="25"/>
        <v>9.7331669710791019E-2</v>
      </c>
      <c r="P125" s="141">
        <f t="shared" si="25"/>
        <v>9.7149147032963068E-2</v>
      </c>
      <c r="Q125" s="141">
        <f t="shared" si="25"/>
        <v>9.7101718750094282E-2</v>
      </c>
    </row>
    <row r="126" spans="1:17" x14ac:dyDescent="0.25">
      <c r="A126" s="127" t="s">
        <v>112</v>
      </c>
      <c r="B126" s="143">
        <f t="shared" ref="B126:Q126" si="26">IF(B$77=0,0,B$77/B$53)</f>
        <v>0.14040043932448024</v>
      </c>
      <c r="C126" s="143">
        <f t="shared" si="26"/>
        <v>0.14040043932448021</v>
      </c>
      <c r="D126" s="143">
        <f t="shared" si="26"/>
        <v>0.14040043932448021</v>
      </c>
      <c r="E126" s="143">
        <f t="shared" si="26"/>
        <v>0.14040043932448013</v>
      </c>
      <c r="F126" s="143">
        <f t="shared" si="26"/>
        <v>0.14040043932448018</v>
      </c>
      <c r="G126" s="143">
        <f t="shared" si="26"/>
        <v>0.14040043932448015</v>
      </c>
      <c r="H126" s="143">
        <f t="shared" si="26"/>
        <v>0.14040043932448013</v>
      </c>
      <c r="I126" s="143">
        <f t="shared" si="26"/>
        <v>0.14040043932448013</v>
      </c>
      <c r="J126" s="143">
        <f t="shared" si="26"/>
        <v>0.14040043932448015</v>
      </c>
      <c r="K126" s="143">
        <f t="shared" si="26"/>
        <v>0.14040043932448013</v>
      </c>
      <c r="L126" s="143">
        <f t="shared" si="26"/>
        <v>0.14040043932448007</v>
      </c>
      <c r="M126" s="143">
        <f t="shared" si="26"/>
        <v>0.14040043932448013</v>
      </c>
      <c r="N126" s="143">
        <f t="shared" si="26"/>
        <v>0.14040043932448026</v>
      </c>
      <c r="O126" s="143">
        <f t="shared" si="26"/>
        <v>0.14040043932448015</v>
      </c>
      <c r="P126" s="143">
        <f t="shared" si="26"/>
        <v>0.14040043932448007</v>
      </c>
      <c r="Q126" s="143">
        <f t="shared" si="26"/>
        <v>0.14040043932448007</v>
      </c>
    </row>
    <row r="127" spans="1:17" x14ac:dyDescent="0.25">
      <c r="A127" s="142" t="s">
        <v>121</v>
      </c>
      <c r="B127" s="141">
        <f t="shared" ref="B127:Q127" si="27">IF(B$78=0,0,B$78/B$53)</f>
        <v>3.4502249653835776E-2</v>
      </c>
      <c r="C127" s="141">
        <f t="shared" si="27"/>
        <v>4.0786943206529702E-2</v>
      </c>
      <c r="D127" s="141">
        <f t="shared" si="27"/>
        <v>3.2904047383904449E-2</v>
      </c>
      <c r="E127" s="141">
        <f t="shared" si="27"/>
        <v>3.0846883475279759E-2</v>
      </c>
      <c r="F127" s="141">
        <f t="shared" si="27"/>
        <v>2.7241207048374346E-2</v>
      </c>
      <c r="G127" s="141">
        <f t="shared" si="27"/>
        <v>2.9775113599105299E-2</v>
      </c>
      <c r="H127" s="141">
        <f t="shared" si="27"/>
        <v>3.9315317628532173E-2</v>
      </c>
      <c r="I127" s="141">
        <f t="shared" si="27"/>
        <v>3.65941078715772E-2</v>
      </c>
      <c r="J127" s="141">
        <f t="shared" si="27"/>
        <v>3.0458776289846116E-2</v>
      </c>
      <c r="K127" s="141">
        <f t="shared" si="27"/>
        <v>3.0782859891617425E-2</v>
      </c>
      <c r="L127" s="141">
        <f t="shared" si="27"/>
        <v>3.1301463075440725E-2</v>
      </c>
      <c r="M127" s="141">
        <f t="shared" si="27"/>
        <v>3.1310011183777346E-2</v>
      </c>
      <c r="N127" s="141">
        <f t="shared" si="27"/>
        <v>3.3136744575957951E-2</v>
      </c>
      <c r="O127" s="141">
        <f t="shared" si="27"/>
        <v>4.5747119479672096E-2</v>
      </c>
      <c r="P127" s="141">
        <f t="shared" si="27"/>
        <v>3.1673804947409366E-2</v>
      </c>
      <c r="Q127" s="141">
        <f t="shared" si="27"/>
        <v>3.2039125390810753E-2</v>
      </c>
    </row>
    <row r="128" spans="1:17" x14ac:dyDescent="0.25">
      <c r="A128" s="142" t="s">
        <v>120</v>
      </c>
      <c r="B128" s="141">
        <f t="shared" ref="B128:Q128" si="28">IF(B$82=0,0,B$82/B$53)</f>
        <v>8.891831252010525E-2</v>
      </c>
      <c r="C128" s="141">
        <f t="shared" si="28"/>
        <v>8.3641729307088714E-2</v>
      </c>
      <c r="D128" s="141">
        <f t="shared" si="28"/>
        <v>7.9827373826379708E-2</v>
      </c>
      <c r="E128" s="141">
        <f t="shared" si="28"/>
        <v>7.9391248759444658E-2</v>
      </c>
      <c r="F128" s="141">
        <f t="shared" si="28"/>
        <v>8.6232016905408812E-2</v>
      </c>
      <c r="G128" s="141">
        <f t="shared" si="28"/>
        <v>8.2579353549083884E-2</v>
      </c>
      <c r="H128" s="141">
        <f t="shared" si="28"/>
        <v>8.1753147599038928E-2</v>
      </c>
      <c r="I128" s="141">
        <f t="shared" si="28"/>
        <v>8.1486438107248829E-2</v>
      </c>
      <c r="J128" s="141">
        <f t="shared" si="28"/>
        <v>7.9669498767592065E-2</v>
      </c>
      <c r="K128" s="141">
        <f t="shared" si="28"/>
        <v>7.9212588044241194E-2</v>
      </c>
      <c r="L128" s="141">
        <f t="shared" si="28"/>
        <v>7.8123721921106282E-2</v>
      </c>
      <c r="M128" s="141">
        <f t="shared" si="28"/>
        <v>7.8065499426142812E-2</v>
      </c>
      <c r="N128" s="141">
        <f t="shared" si="28"/>
        <v>7.4431968055368405E-2</v>
      </c>
      <c r="O128" s="141">
        <f t="shared" si="28"/>
        <v>4.9118838058352217E-2</v>
      </c>
      <c r="P128" s="141">
        <f t="shared" si="28"/>
        <v>7.7317799606631737E-2</v>
      </c>
      <c r="Q128" s="141">
        <f t="shared" si="28"/>
        <v>7.6621091484746065E-2</v>
      </c>
    </row>
    <row r="129" spans="1:17" x14ac:dyDescent="0.25">
      <c r="A129" s="140" t="s">
        <v>119</v>
      </c>
      <c r="B129" s="139">
        <f t="shared" ref="B129:Q129" si="29">IF(B$93=0,0,B$93/B$53)</f>
        <v>1.6979877150539203E-2</v>
      </c>
      <c r="C129" s="139">
        <f t="shared" si="29"/>
        <v>1.5971766810861768E-2</v>
      </c>
      <c r="D129" s="139">
        <f t="shared" si="29"/>
        <v>2.7669018114196076E-2</v>
      </c>
      <c r="E129" s="139">
        <f t="shared" si="29"/>
        <v>3.0162307089755723E-2</v>
      </c>
      <c r="F129" s="139">
        <f t="shared" si="29"/>
        <v>2.6927215370697033E-2</v>
      </c>
      <c r="G129" s="139">
        <f t="shared" si="29"/>
        <v>2.804597217629097E-2</v>
      </c>
      <c r="H129" s="139">
        <f t="shared" si="29"/>
        <v>1.9331974096909031E-2</v>
      </c>
      <c r="I129" s="139">
        <f t="shared" si="29"/>
        <v>2.2319893345654124E-2</v>
      </c>
      <c r="J129" s="139">
        <f t="shared" si="29"/>
        <v>3.0272164267041962E-2</v>
      </c>
      <c r="K129" s="139">
        <f t="shared" si="29"/>
        <v>3.0404991388621499E-2</v>
      </c>
      <c r="L129" s="139">
        <f t="shared" si="29"/>
        <v>3.0975254327933056E-2</v>
      </c>
      <c r="M129" s="139">
        <f t="shared" si="29"/>
        <v>3.102492871455997E-2</v>
      </c>
      <c r="N129" s="139">
        <f t="shared" si="29"/>
        <v>3.2831726693153901E-2</v>
      </c>
      <c r="O129" s="139">
        <f t="shared" si="29"/>
        <v>4.5534481786455819E-2</v>
      </c>
      <c r="P129" s="139">
        <f t="shared" si="29"/>
        <v>3.140883477043898E-2</v>
      </c>
      <c r="Q129" s="139">
        <f t="shared" si="29"/>
        <v>3.1740222448923265E-2</v>
      </c>
    </row>
    <row r="130" spans="1:17" hidden="1" x14ac:dyDescent="0.25">
      <c r="A130" s="138"/>
    </row>
    <row r="131" spans="1:17" x14ac:dyDescent="0.25">
      <c r="A131" s="138"/>
    </row>
    <row r="132" spans="1:17" ht="12.75" x14ac:dyDescent="0.25">
      <c r="A132" s="137" t="s">
        <v>118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33">
        <f t="shared" ref="B134:Q134" si="30">SUM(B$135:B$143)</f>
        <v>602.61148040499052</v>
      </c>
      <c r="C134" s="133">
        <f t="shared" si="30"/>
        <v>619.69876965791093</v>
      </c>
      <c r="D134" s="133">
        <f t="shared" si="30"/>
        <v>573.51371534483053</v>
      </c>
      <c r="E134" s="133">
        <f t="shared" si="30"/>
        <v>578.28780505273494</v>
      </c>
      <c r="F134" s="133">
        <f t="shared" si="30"/>
        <v>538.29332337352196</v>
      </c>
      <c r="G134" s="133">
        <f t="shared" si="30"/>
        <v>545.66821843176444</v>
      </c>
      <c r="H134" s="133">
        <f t="shared" si="30"/>
        <v>482.41130713858263</v>
      </c>
      <c r="I134" s="133">
        <f t="shared" si="30"/>
        <v>509.13880120475523</v>
      </c>
      <c r="J134" s="133">
        <f t="shared" si="30"/>
        <v>455.78361332440795</v>
      </c>
      <c r="K134" s="133">
        <f t="shared" si="30"/>
        <v>450.37144180105264</v>
      </c>
      <c r="L134" s="133">
        <f t="shared" si="30"/>
        <v>435.18763223850561</v>
      </c>
      <c r="M134" s="133">
        <f t="shared" si="30"/>
        <v>430.54988511399057</v>
      </c>
      <c r="N134" s="133">
        <f t="shared" si="30"/>
        <v>465.75326051755718</v>
      </c>
      <c r="O134" s="133">
        <f t="shared" si="30"/>
        <v>457.50155399243289</v>
      </c>
      <c r="P134" s="133">
        <f t="shared" si="30"/>
        <v>439.10928760113939</v>
      </c>
      <c r="Q134" s="133">
        <f t="shared" si="30"/>
        <v>421.85669478776839</v>
      </c>
    </row>
    <row r="135" spans="1:17" x14ac:dyDescent="0.25">
      <c r="A135" s="132" t="s">
        <v>83</v>
      </c>
      <c r="B135" s="131">
        <f>IF(B$6=0,0,B$6/ISI!B$8*1000)</f>
        <v>0.84093956611538112</v>
      </c>
      <c r="C135" s="131">
        <f>IF(C$6=0,0,C$6/ISI!C$8*1000)</f>
        <v>0.8647847434438678</v>
      </c>
      <c r="D135" s="131">
        <f>IF(D$6=0,0,D$6/ISI!D$8*1000)</f>
        <v>0.80033386456423705</v>
      </c>
      <c r="E135" s="131">
        <f>IF(E$6=0,0,E$6/ISI!E$8*1000)</f>
        <v>0.80699606908258215</v>
      </c>
      <c r="F135" s="131">
        <f>IF(F$6=0,0,F$6/ISI!F$8*1000)</f>
        <v>0.75118408546799298</v>
      </c>
      <c r="G135" s="131">
        <f>IF(G$6=0,0,G$6/ISI!G$8*1000)</f>
        <v>0.7614756933315816</v>
      </c>
      <c r="H135" s="131">
        <f>IF(H$6=0,0,H$6/ISI!H$8*1000)</f>
        <v>0.6732011727384174</v>
      </c>
      <c r="I135" s="131">
        <f>IF(I$6=0,0,I$6/ISI!I$8*1000)</f>
        <v>0.71049917981961908</v>
      </c>
      <c r="J135" s="131">
        <f>IF(J$6=0,0,J$6/ISI!J$8*1000)</f>
        <v>0.63604243612142453</v>
      </c>
      <c r="K135" s="131">
        <f>IF(K$6=0,0,K$6/ISI!K$8*1000)</f>
        <v>0.62848979346427869</v>
      </c>
      <c r="L135" s="131">
        <f>IF(L$6=0,0,L$6/ISI!L$8*1000)</f>
        <v>0.60730090702466832</v>
      </c>
      <c r="M135" s="131">
        <f>IF(M$6=0,0,M$6/ISI!M$8*1000)</f>
        <v>0.60082896750565795</v>
      </c>
      <c r="N135" s="131">
        <f>IF(N$6=0,0,N$6/ISI!N$8*1000)</f>
        <v>0.64995500011588414</v>
      </c>
      <c r="O135" s="131">
        <f>IF(O$6=0,0,O$6/ISI!O$8*1000)</f>
        <v>0.63843980876857342</v>
      </c>
      <c r="P135" s="131">
        <f>IF(P$6=0,0,P$6/ISI!P$8*1000)</f>
        <v>0.61277354614015789</v>
      </c>
      <c r="Q135" s="131">
        <f>IF(Q$6=0,0,Q$6/ISI!Q$8*1000)</f>
        <v>0.58869768899735797</v>
      </c>
    </row>
    <row r="136" spans="1:17" x14ac:dyDescent="0.25">
      <c r="A136" s="76" t="s">
        <v>82</v>
      </c>
      <c r="B136" s="130">
        <f>IF(B$7=0,0,B$7/ISI!B$8*1000)</f>
        <v>0.44850110192820314</v>
      </c>
      <c r="C136" s="130">
        <f>IF(C$7=0,0,C$7/ISI!C$8*1000)</f>
        <v>0.46121852983672951</v>
      </c>
      <c r="D136" s="130">
        <f>IF(D$7=0,0,D$7/ISI!D$8*1000)</f>
        <v>0.42684472776759308</v>
      </c>
      <c r="E136" s="130">
        <f>IF(E$7=0,0,E$7/ISI!E$8*1000)</f>
        <v>0.43039790351071056</v>
      </c>
      <c r="F136" s="130">
        <f>IF(F$7=0,0,F$7/ISI!F$8*1000)</f>
        <v>0.4006315122495962</v>
      </c>
      <c r="G136" s="130">
        <f>IF(G$7=0,0,G$7/ISI!G$8*1000)</f>
        <v>0.40612036977684352</v>
      </c>
      <c r="H136" s="130">
        <f>IF(H$7=0,0,H$7/ISI!H$8*1000)</f>
        <v>0.35904062546048937</v>
      </c>
      <c r="I136" s="130">
        <f>IF(I$7=0,0,I$7/ISI!I$8*1000)</f>
        <v>0.37893289590379686</v>
      </c>
      <c r="J136" s="130">
        <f>IF(J$7=0,0,J$7/ISI!J$8*1000)</f>
        <v>0.33922263259809315</v>
      </c>
      <c r="K136" s="130">
        <f>IF(K$7=0,0,K$7/ISI!K$8*1000)</f>
        <v>0.33519455651428198</v>
      </c>
      <c r="L136" s="130">
        <f>IF(L$7=0,0,L$7/ISI!L$8*1000)</f>
        <v>0.32389381707982312</v>
      </c>
      <c r="M136" s="130">
        <f>IF(M$7=0,0,M$7/ISI!M$8*1000)</f>
        <v>0.32044211600301759</v>
      </c>
      <c r="N136" s="130">
        <f>IF(N$7=0,0,N$7/ISI!N$8*1000)</f>
        <v>0.34664266672847155</v>
      </c>
      <c r="O136" s="130">
        <f>IF(O$7=0,0,O$7/ISI!O$8*1000)</f>
        <v>0.34050123134323923</v>
      </c>
      <c r="P136" s="130">
        <f>IF(P$7=0,0,P$7/ISI!P$8*1000)</f>
        <v>0.3268125579414175</v>
      </c>
      <c r="Q136" s="130">
        <f>IF(Q$7=0,0,Q$7/ISI!Q$8*1000)</f>
        <v>0.31397210079859095</v>
      </c>
    </row>
    <row r="137" spans="1:17" x14ac:dyDescent="0.25">
      <c r="A137" s="76" t="s">
        <v>81</v>
      </c>
      <c r="B137" s="130">
        <f>IF(B$8=0,0,B$8/ISI!B$8*1000)</f>
        <v>11.212527548205083</v>
      </c>
      <c r="C137" s="130">
        <f>IF(C$8=0,0,C$8/ISI!C$8*1000)</f>
        <v>11.530463245918238</v>
      </c>
      <c r="D137" s="130">
        <f>IF(D$8=0,0,D$8/ISI!D$8*1000)</f>
        <v>10.671118194189829</v>
      </c>
      <c r="E137" s="130">
        <f>IF(E$8=0,0,E$8/ISI!E$8*1000)</f>
        <v>10.759947587767764</v>
      </c>
      <c r="F137" s="130">
        <f>IF(F$8=0,0,F$8/ISI!F$8*1000)</f>
        <v>10.015787806239906</v>
      </c>
      <c r="G137" s="130">
        <f>IF(G$8=0,0,G$8/ISI!G$8*1000)</f>
        <v>10.153009244421087</v>
      </c>
      <c r="H137" s="130">
        <f>IF(H$8=0,0,H$8/ISI!H$8*1000)</f>
        <v>8.9760156365122334</v>
      </c>
      <c r="I137" s="130">
        <f>IF(I$8=0,0,I$8/ISI!I$8*1000)</f>
        <v>9.4733223975949219</v>
      </c>
      <c r="J137" s="130">
        <f>IF(J$8=0,0,J$8/ISI!J$8*1000)</f>
        <v>8.4805658149523282</v>
      </c>
      <c r="K137" s="130">
        <f>IF(K$8=0,0,K$8/ISI!K$8*1000)</f>
        <v>8.3798639128570525</v>
      </c>
      <c r="L137" s="130">
        <f>IF(L$8=0,0,L$8/ISI!L$8*1000)</f>
        <v>8.0973454269955809</v>
      </c>
      <c r="M137" s="130">
        <f>IF(M$8=0,0,M$8/ISI!M$8*1000)</f>
        <v>8.0110529000754394</v>
      </c>
      <c r="N137" s="130">
        <f>IF(N$8=0,0,N$8/ISI!N$8*1000)</f>
        <v>8.6660666682117906</v>
      </c>
      <c r="O137" s="130">
        <f>IF(O$8=0,0,O$8/ISI!O$8*1000)</f>
        <v>8.5125307835809796</v>
      </c>
      <c r="P137" s="130">
        <f>IF(P$8=0,0,P$8/ISI!P$8*1000)</f>
        <v>8.1703139485354388</v>
      </c>
      <c r="Q137" s="130">
        <f>IF(Q$8=0,0,Q$8/ISI!Q$8*1000)</f>
        <v>7.849302519964775</v>
      </c>
    </row>
    <row r="138" spans="1:17" x14ac:dyDescent="0.25">
      <c r="A138" s="76" t="s">
        <v>80</v>
      </c>
      <c r="B138" s="130">
        <f>IF(B$9=0,0,B$9/ISI!B$8*1000)</f>
        <v>0.280313188705127</v>
      </c>
      <c r="C138" s="130">
        <f>IF(C$9=0,0,C$9/ISI!C$8*1000)</f>
        <v>0.28826158114795597</v>
      </c>
      <c r="D138" s="130">
        <f>IF(D$9=0,0,D$9/ISI!D$8*1000)</f>
        <v>0.2667779548547457</v>
      </c>
      <c r="E138" s="130">
        <f>IF(E$9=0,0,E$9/ISI!E$8*1000)</f>
        <v>0.2689986896941941</v>
      </c>
      <c r="F138" s="130">
        <f>IF(F$9=0,0,F$9/ISI!F$8*1000)</f>
        <v>0.2503946951559976</v>
      </c>
      <c r="G138" s="130">
        <f>IF(G$9=0,0,G$9/ISI!G$8*1000)</f>
        <v>0.25382523111052718</v>
      </c>
      <c r="H138" s="130">
        <f>IF(H$9=0,0,H$9/ISI!H$8*1000)</f>
        <v>0.22440039091280584</v>
      </c>
      <c r="I138" s="130">
        <f>IF(I$9=0,0,I$9/ISI!I$8*1000)</f>
        <v>0.23683305993987303</v>
      </c>
      <c r="J138" s="130">
        <f>IF(J$9=0,0,J$9/ISI!J$8*1000)</f>
        <v>0.21201414537380819</v>
      </c>
      <c r="K138" s="130">
        <f>IF(K$9=0,0,K$9/ISI!K$8*1000)</f>
        <v>0.20949659782142627</v>
      </c>
      <c r="L138" s="130">
        <f>IF(L$9=0,0,L$9/ISI!L$8*1000)</f>
        <v>0.20243363567488951</v>
      </c>
      <c r="M138" s="130">
        <f>IF(M$9=0,0,M$9/ISI!M$8*1000)</f>
        <v>0.20027632250188601</v>
      </c>
      <c r="N138" s="130">
        <f>IF(N$9=0,0,N$9/ISI!N$8*1000)</f>
        <v>0.21665166670529473</v>
      </c>
      <c r="O138" s="130">
        <f>IF(O$9=0,0,O$9/ISI!O$8*1000)</f>
        <v>0.21281326958952451</v>
      </c>
      <c r="P138" s="130">
        <f>IF(P$9=0,0,P$9/ISI!P$8*1000)</f>
        <v>0.20425784871338598</v>
      </c>
      <c r="Q138" s="130">
        <f>IF(Q$9=0,0,Q$9/ISI!Q$8*1000)</f>
        <v>0.19623256299911934</v>
      </c>
    </row>
    <row r="139" spans="1:17" x14ac:dyDescent="0.25">
      <c r="A139" s="129" t="s">
        <v>79</v>
      </c>
      <c r="B139" s="128">
        <f>IF(B$10=0,0,B$10/ISI!B$8*1000)</f>
        <v>0.56062637741025401</v>
      </c>
      <c r="C139" s="128">
        <f>IF(C$10=0,0,C$10/ISI!C$8*1000)</f>
        <v>0.57652316229591194</v>
      </c>
      <c r="D139" s="128">
        <f>IF(D$10=0,0,D$10/ISI!D$8*1000)</f>
        <v>0.5335559097094914</v>
      </c>
      <c r="E139" s="128">
        <f>IF(E$10=0,0,E$10/ISI!E$8*1000)</f>
        <v>0.53799737938838821</v>
      </c>
      <c r="F139" s="128">
        <f>IF(F$10=0,0,F$10/ISI!F$8*1000)</f>
        <v>0.50078939031199521</v>
      </c>
      <c r="G139" s="128">
        <f>IF(G$10=0,0,G$10/ISI!G$8*1000)</f>
        <v>0.50765046222105437</v>
      </c>
      <c r="H139" s="128">
        <f>IF(H$10=0,0,H$10/ISI!H$8*1000)</f>
        <v>0.44880078182561167</v>
      </c>
      <c r="I139" s="128">
        <f>IF(I$10=0,0,I$10/ISI!I$8*1000)</f>
        <v>0.47366611987974605</v>
      </c>
      <c r="J139" s="128">
        <f>IF(J$10=0,0,J$10/ISI!J$8*1000)</f>
        <v>0.42402829074761639</v>
      </c>
      <c r="K139" s="128">
        <f>IF(K$10=0,0,K$10/ISI!K$8*1000)</f>
        <v>0.41899319564285253</v>
      </c>
      <c r="L139" s="128">
        <f>IF(L$10=0,0,L$10/ISI!L$8*1000)</f>
        <v>0.40486727134977896</v>
      </c>
      <c r="M139" s="128">
        <f>IF(M$10=0,0,M$10/ISI!M$8*1000)</f>
        <v>0.40055264500377202</v>
      </c>
      <c r="N139" s="128">
        <f>IF(N$10=0,0,N$10/ISI!N$8*1000)</f>
        <v>0.43330333341058946</v>
      </c>
      <c r="O139" s="128">
        <f>IF(O$10=0,0,O$10/ISI!O$8*1000)</f>
        <v>0.42562653917904902</v>
      </c>
      <c r="P139" s="128">
        <f>IF(P$10=0,0,P$10/ISI!P$8*1000)</f>
        <v>0.40851569742677196</v>
      </c>
      <c r="Q139" s="128">
        <f>IF(Q$10=0,0,Q$10/ISI!Q$8*1000)</f>
        <v>0.39246512599823868</v>
      </c>
    </row>
    <row r="140" spans="1:17" x14ac:dyDescent="0.25">
      <c r="A140" s="127" t="s">
        <v>117</v>
      </c>
      <c r="B140" s="126">
        <f>IF(B$15=0,0,B$15/ISI!B$8*1000)</f>
        <v>48.556585848943634</v>
      </c>
      <c r="C140" s="126">
        <f>IF(C$15=0,0,C$15/ISI!C$8*1000)</f>
        <v>49.933427237656502</v>
      </c>
      <c r="D140" s="126">
        <f>IF(D$15=0,0,D$15/ISI!D$8*1000)</f>
        <v>46.211977136533122</v>
      </c>
      <c r="E140" s="126">
        <f>IF(E$15=0,0,E$15/ISI!E$8*1000)</f>
        <v>46.596658650726546</v>
      </c>
      <c r="F140" s="126">
        <f>IF(F$15=0,0,F$15/ISI!F$8*1000)</f>
        <v>43.374025915891103</v>
      </c>
      <c r="G140" s="126">
        <f>IF(G$15=0,0,G$15/ISI!G$8*1000)</f>
        <v>43.968272352719509</v>
      </c>
      <c r="H140" s="126">
        <f>IF(H$15=0,0,H$15/ISI!H$8*1000)</f>
        <v>38.871224348120982</v>
      </c>
      <c r="I140" s="126">
        <f>IF(I$15=0,0,I$15/ISI!I$8*1000)</f>
        <v>41.024843889652118</v>
      </c>
      <c r="J140" s="126">
        <f>IF(J$15=0,0,J$15/ISI!J$8*1000)</f>
        <v>36.725646404968572</v>
      </c>
      <c r="K140" s="126">
        <f>IF(K$15=0,0,K$15/ISI!K$8*1000)</f>
        <v>36.289550214059005</v>
      </c>
      <c r="L140" s="126">
        <f>IF(L$15=0,0,L$15/ISI!L$8*1000)</f>
        <v>35.066085383879653</v>
      </c>
      <c r="M140" s="126">
        <f>IF(M$15=0,0,M$15/ISI!M$8*1000)</f>
        <v>34.692389937112054</v>
      </c>
      <c r="N140" s="126">
        <f>IF(N$15=0,0,N$15/ISI!N$8*1000)</f>
        <v>37.528970014887882</v>
      </c>
      <c r="O140" s="126">
        <f>IF(O$15=0,0,O$15/ISI!O$8*1000)</f>
        <v>36.864072797831625</v>
      </c>
      <c r="P140" s="126">
        <f>IF(P$15=0,0,P$15/ISI!P$8*1000)</f>
        <v>35.382080351578715</v>
      </c>
      <c r="Q140" s="126">
        <f>IF(Q$15=0,0,Q$15/ISI!Q$8*1000)</f>
        <v>33.991919308685411</v>
      </c>
    </row>
    <row r="141" spans="1:17" x14ac:dyDescent="0.25">
      <c r="A141" s="127" t="s">
        <v>116</v>
      </c>
      <c r="B141" s="126">
        <f>IF(B$21=0,0,B$21/ISI!B$8*1000)</f>
        <v>410.42454188819579</v>
      </c>
      <c r="C141" s="126">
        <f>IF(C$21=0,0,C$21/ISI!C$8*1000)</f>
        <v>422.06229372629184</v>
      </c>
      <c r="D141" s="126">
        <f>IF(D$21=0,0,D$21/ISI!D$8*1000)</f>
        <v>404.38321341263992</v>
      </c>
      <c r="E141" s="126">
        <f>IF(E$21=0,0,E$21/ISI!E$8*1000)</f>
        <v>411.98016828315667</v>
      </c>
      <c r="F141" s="126">
        <f>IF(F$21=0,0,F$21/ISI!F$8*1000)</f>
        <v>375.34495754447124</v>
      </c>
      <c r="G141" s="126">
        <f>IF(G$21=0,0,G$21/ISI!G$8*1000)</f>
        <v>371.6418220613611</v>
      </c>
      <c r="H141" s="126">
        <f>IF(H$21=0,0,H$21/ISI!H$8*1000)</f>
        <v>328.55902380249245</v>
      </c>
      <c r="I141" s="126">
        <f>IF(I$21=0,0,I$21/ISI!I$8*1000)</f>
        <v>346.76249297728509</v>
      </c>
      <c r="J141" s="126">
        <f>IF(J$21=0,0,J$21/ISI!J$8*1000)</f>
        <v>310.4235262379969</v>
      </c>
      <c r="K141" s="126">
        <f>IF(K$21=0,0,K$21/ISI!K$8*1000)</f>
        <v>306.73742318433347</v>
      </c>
      <c r="L141" s="126">
        <f>IF(L$21=0,0,L$21/ISI!L$8*1000)</f>
        <v>296.39608670724243</v>
      </c>
      <c r="M141" s="126">
        <f>IF(M$21=0,0,M$21/ISI!M$8*1000)</f>
        <v>293.23742594343963</v>
      </c>
      <c r="N141" s="126">
        <f>IF(N$21=0,0,N$21/ISI!N$8*1000)</f>
        <v>317.21361905084098</v>
      </c>
      <c r="O141" s="126">
        <f>IF(O$21=0,0,O$21/ISI!O$8*1000)</f>
        <v>311.59357532367216</v>
      </c>
      <c r="P141" s="126">
        <f>IF(P$21=0,0,P$21/ISI!P$8*1000)</f>
        <v>299.06703417171934</v>
      </c>
      <c r="Q141" s="126">
        <f>IF(Q$21=0,0,Q$21/ISI!Q$8*1000)</f>
        <v>287.31669795666312</v>
      </c>
    </row>
    <row r="142" spans="1:17" x14ac:dyDescent="0.25">
      <c r="A142" s="127" t="s">
        <v>113</v>
      </c>
      <c r="B142" s="126">
        <f>IF(B$27=0,0,B$27/ISI!B$8*1000)</f>
        <v>72.834878773415397</v>
      </c>
      <c r="C142" s="126">
        <f>IF(C$27=0,0,C$27/ISI!C$8*1000)</f>
        <v>74.900140856484782</v>
      </c>
      <c r="D142" s="126">
        <f>IF(D$27=0,0,D$27/ISI!D$8*1000)</f>
        <v>55.54148903870724</v>
      </c>
      <c r="E142" s="126">
        <f>IF(E$27=0,0,E$27/ISI!E$8*1000)</f>
        <v>51.773076938198415</v>
      </c>
      <c r="F142" s="126">
        <f>IF(F$27=0,0,F$27/ISI!F$8*1000)</f>
        <v>56.335035383435304</v>
      </c>
      <c r="G142" s="126">
        <f>IF(G$27=0,0,G$27/ISI!G$8*1000)</f>
        <v>65.95240852907915</v>
      </c>
      <c r="H142" s="126">
        <f>IF(H$27=0,0,H$27/ISI!H$8*1000)</f>
        <v>58.306836522181435</v>
      </c>
      <c r="I142" s="126">
        <f>IF(I$27=0,0,I$27/ISI!I$8*1000)</f>
        <v>61.537265834478276</v>
      </c>
      <c r="J142" s="126">
        <f>IF(J$27=0,0,J$27/ISI!J$8*1000)</f>
        <v>55.088469607452872</v>
      </c>
      <c r="K142" s="126">
        <f>IF(K$27=0,0,K$27/ISI!K$8*1000)</f>
        <v>54.434325321088458</v>
      </c>
      <c r="L142" s="126">
        <f>IF(L$27=0,0,L$27/ISI!L$8*1000)</f>
        <v>52.599128075819422</v>
      </c>
      <c r="M142" s="126">
        <f>IF(M$27=0,0,M$27/ISI!M$8*1000)</f>
        <v>52.038584905668095</v>
      </c>
      <c r="N142" s="126">
        <f>IF(N$27=0,0,N$27/ISI!N$8*1000)</f>
        <v>56.293455022332026</v>
      </c>
      <c r="O142" s="126">
        <f>IF(O$27=0,0,O$27/ISI!O$8*1000)</f>
        <v>55.296109196747487</v>
      </c>
      <c r="P142" s="126">
        <f>IF(P$27=0,0,P$27/ISI!P$8*1000)</f>
        <v>53.073120527368118</v>
      </c>
      <c r="Q142" s="126">
        <f>IF(Q$27=0,0,Q$27/ISI!Q$8*1000)</f>
        <v>50.987878963028066</v>
      </c>
    </row>
    <row r="143" spans="1:17" x14ac:dyDescent="0.25">
      <c r="A143" s="72" t="s">
        <v>112</v>
      </c>
      <c r="B143" s="125">
        <f>IF(B$34=0,0,B$34/ISI!B$8*1000)</f>
        <v>57.452566112071622</v>
      </c>
      <c r="C143" s="125">
        <f>IF(C$34=0,0,C$34/ISI!C$8*1000)</f>
        <v>59.08165657483503</v>
      </c>
      <c r="D143" s="125">
        <f>IF(D$34=0,0,D$34/ISI!D$8*1000)</f>
        <v>54.678405105864357</v>
      </c>
      <c r="E143" s="125">
        <f>IF(E$34=0,0,E$34/ISI!E$8*1000)</f>
        <v>55.133563551209598</v>
      </c>
      <c r="F143" s="125">
        <f>IF(F$34=0,0,F$34/ISI!F$8*1000)</f>
        <v>51.320517040298839</v>
      </c>
      <c r="G143" s="125">
        <f>IF(G$34=0,0,G$34/ISI!G$8*1000)</f>
        <v>52.0236344877436</v>
      </c>
      <c r="H143" s="125">
        <f>IF(H$34=0,0,H$34/ISI!H$8*1000)</f>
        <v>45.992763858338186</v>
      </c>
      <c r="I143" s="125">
        <f>IF(I$34=0,0,I$34/ISI!I$8*1000)</f>
        <v>48.54094485020179</v>
      </c>
      <c r="J143" s="125">
        <f>IF(J$34=0,0,J$34/ISI!J$8*1000)</f>
        <v>43.454097754196354</v>
      </c>
      <c r="K143" s="125">
        <f>IF(K$34=0,0,K$34/ISI!K$8*1000)</f>
        <v>42.938105025271788</v>
      </c>
      <c r="L143" s="125">
        <f>IF(L$34=0,0,L$34/ISI!L$8*1000)</f>
        <v>41.490491013439382</v>
      </c>
      <c r="M143" s="125">
        <f>IF(M$34=0,0,M$34/ISI!M$8*1000)</f>
        <v>41.048331376681062</v>
      </c>
      <c r="N143" s="125">
        <f>IF(N$34=0,0,N$34/ISI!N$8*1000)</f>
        <v>44.404597094324266</v>
      </c>
      <c r="O143" s="125">
        <f>IF(O$34=0,0,O$34/ISI!O$8*1000)</f>
        <v>43.617885041720299</v>
      </c>
      <c r="P143" s="125">
        <f>IF(P$34=0,0,P$34/ISI!P$8*1000)</f>
        <v>41.864378951716056</v>
      </c>
      <c r="Q143" s="125">
        <f>IF(Q$34=0,0,Q$34/ISI!Q$8*1000)</f>
        <v>40.219528560633726</v>
      </c>
    </row>
    <row r="144" spans="1:17" x14ac:dyDescent="0.25">
      <c r="A144" s="135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</row>
    <row r="145" spans="1:17" x14ac:dyDescent="0.25">
      <c r="A145" s="78" t="s">
        <v>45</v>
      </c>
      <c r="B145" s="133">
        <f t="shared" ref="B145:Q145" si="31">SUM(B$146:B$150,B$153,B$154,B$152,B$151)</f>
        <v>138.82857927759937</v>
      </c>
      <c r="C145" s="133">
        <f t="shared" si="31"/>
        <v>141.60542142886371</v>
      </c>
      <c r="D145" s="133">
        <f t="shared" si="31"/>
        <v>134.043664581244</v>
      </c>
      <c r="E145" s="133">
        <f t="shared" si="31"/>
        <v>134.83289869275589</v>
      </c>
      <c r="F145" s="133">
        <f t="shared" si="31"/>
        <v>128.15100308949792</v>
      </c>
      <c r="G145" s="133">
        <f t="shared" si="31"/>
        <v>129.39494663992261</v>
      </c>
      <c r="H145" s="133">
        <f t="shared" si="31"/>
        <v>118.51940149299479</v>
      </c>
      <c r="I145" s="133">
        <f t="shared" si="31"/>
        <v>123.16547815356675</v>
      </c>
      <c r="J145" s="133">
        <f t="shared" si="31"/>
        <v>113.81918507216753</v>
      </c>
      <c r="K145" s="133">
        <f t="shared" si="31"/>
        <v>112.85098273146619</v>
      </c>
      <c r="L145" s="133">
        <f t="shared" si="31"/>
        <v>110.10016012656232</v>
      </c>
      <c r="M145" s="133">
        <f t="shared" si="31"/>
        <v>109.25751045884896</v>
      </c>
      <c r="N145" s="133">
        <f t="shared" si="31"/>
        <v>115.58850767142049</v>
      </c>
      <c r="O145" s="133">
        <f t="shared" si="31"/>
        <v>114.12191443881096</v>
      </c>
      <c r="P145" s="133">
        <f t="shared" si="31"/>
        <v>110.8328782129833</v>
      </c>
      <c r="Q145" s="133">
        <f t="shared" si="31"/>
        <v>107.70841274945204</v>
      </c>
    </row>
    <row r="146" spans="1:17" x14ac:dyDescent="0.25">
      <c r="A146" s="132" t="s">
        <v>83</v>
      </c>
      <c r="B146" s="131">
        <f>IF(B$54=0,0,B$54/ISI!B$9*1000)</f>
        <v>0.39936720365794698</v>
      </c>
      <c r="C146" s="131">
        <f>IF(C$54=0,0,C$54/ISI!C$9*1000)</f>
        <v>0.40735532606559977</v>
      </c>
      <c r="D146" s="131">
        <f>IF(D$54=0,0,D$54/ISI!D$9*1000)</f>
        <v>0.38560247299536432</v>
      </c>
      <c r="E146" s="131">
        <f>IF(E$54=0,0,E$54/ISI!E$9*1000)</f>
        <v>0.38787285724755516</v>
      </c>
      <c r="F146" s="131">
        <f>IF(F$54=0,0,F$54/ISI!F$9*1000)</f>
        <v>0.368651094869137</v>
      </c>
      <c r="G146" s="131">
        <f>IF(G$54=0,0,G$54/ISI!G$9*1000)</f>
        <v>0.37222953858603181</v>
      </c>
      <c r="H146" s="131">
        <f>IF(H$54=0,0,H$54/ISI!H$9*1000)</f>
        <v>0.34094393387708061</v>
      </c>
      <c r="I146" s="131">
        <f>IF(I$54=0,0,I$54/ISI!I$9*1000)</f>
        <v>0.3543092701325421</v>
      </c>
      <c r="J146" s="131">
        <f>IF(J$54=0,0,J$54/ISI!J$9*1000)</f>
        <v>0.3274228541517058</v>
      </c>
      <c r="K146" s="131">
        <f>IF(K$54=0,0,K$54/ISI!K$9*1000)</f>
        <v>0.32463763324551315</v>
      </c>
      <c r="L146" s="131">
        <f>IF(L$54=0,0,L$54/ISI!L$9*1000)</f>
        <v>0.31672436108501073</v>
      </c>
      <c r="M146" s="131">
        <f>IF(M$54=0,0,M$54/ISI!M$9*1000)</f>
        <v>0.31430031667564556</v>
      </c>
      <c r="N146" s="131">
        <f>IF(N$54=0,0,N$54/ISI!N$9*1000)</f>
        <v>0.33251265210620012</v>
      </c>
      <c r="O146" s="131">
        <f>IF(O$54=0,0,O$54/ISI!O$9*1000)</f>
        <v>0.32829371360478554</v>
      </c>
      <c r="P146" s="131">
        <f>IF(P$54=0,0,P$54/ISI!P$9*1000)</f>
        <v>0.31883216608284515</v>
      </c>
      <c r="Q146" s="131">
        <f>IF(Q$54=0,0,Q$54/ISI!Q$9*1000)</f>
        <v>0.30984403812252637</v>
      </c>
    </row>
    <row r="147" spans="1:17" x14ac:dyDescent="0.25">
      <c r="A147" s="76" t="s">
        <v>82</v>
      </c>
      <c r="B147" s="130">
        <f>IF(B$55=0,0,B$55/ISI!B$9*1000)</f>
        <v>0.29509004531094152</v>
      </c>
      <c r="C147" s="130">
        <f>IF(C$55=0,0,C$55/ISI!C$9*1000)</f>
        <v>0.30099242132387621</v>
      </c>
      <c r="D147" s="130">
        <f>IF(D$55=0,0,D$55/ISI!D$9*1000)</f>
        <v>0.28491936790500816</v>
      </c>
      <c r="E147" s="130">
        <f>IF(E$55=0,0,E$55/ISI!E$9*1000)</f>
        <v>0.28659694129039359</v>
      </c>
      <c r="F147" s="130">
        <f>IF(F$55=0,0,F$55/ISI!F$9*1000)</f>
        <v>0.27239409569052864</v>
      </c>
      <c r="G147" s="130">
        <f>IF(G$55=0,0,G$55/ISI!G$9*1000)</f>
        <v>0.2750381864142768</v>
      </c>
      <c r="H147" s="130">
        <f>IF(H$55=0,0,H$55/ISI!H$9*1000)</f>
        <v>0.25192143965444075</v>
      </c>
      <c r="I147" s="130">
        <f>IF(I$55=0,0,I$55/ISI!I$9*1000)</f>
        <v>0.26179700691458574</v>
      </c>
      <c r="J147" s="130">
        <f>IF(J$55=0,0,J$55/ISI!J$9*1000)</f>
        <v>0.2419307944730926</v>
      </c>
      <c r="K147" s="130">
        <f>IF(K$55=0,0,K$55/ISI!K$9*1000)</f>
        <v>0.23987281135409516</v>
      </c>
      <c r="L147" s="130">
        <f>IF(L$55=0,0,L$55/ISI!L$9*1000)</f>
        <v>0.23402574174243884</v>
      </c>
      <c r="M147" s="130">
        <f>IF(M$55=0,0,M$55/ISI!M$9*1000)</f>
        <v>0.23223462978321055</v>
      </c>
      <c r="N147" s="130">
        <f>IF(N$55=0,0,N$55/ISI!N$9*1000)</f>
        <v>0.24569161583062626</v>
      </c>
      <c r="O147" s="130">
        <f>IF(O$55=0,0,O$55/ISI!O$9*1000)</f>
        <v>0.24257426732993961</v>
      </c>
      <c r="P147" s="130">
        <f>IF(P$55=0,0,P$55/ISI!P$9*1000)</f>
        <v>0.23558318628625849</v>
      </c>
      <c r="Q147" s="130">
        <f>IF(Q$55=0,0,Q$55/ISI!Q$9*1000)</f>
        <v>0.22894191213360507</v>
      </c>
    </row>
    <row r="148" spans="1:17" x14ac:dyDescent="0.25">
      <c r="A148" s="76" t="s">
        <v>81</v>
      </c>
      <c r="B148" s="130">
        <f>IF(B$56=0,0,B$56/ISI!B$9*1000)</f>
        <v>7.3772511327735302</v>
      </c>
      <c r="C148" s="130">
        <f>IF(C$56=0,0,C$56/ISI!C$9*1000)</f>
        <v>7.5248105330969066</v>
      </c>
      <c r="D148" s="130">
        <f>IF(D$56=0,0,D$56/ISI!D$9*1000)</f>
        <v>7.1229841976252084</v>
      </c>
      <c r="E148" s="130">
        <f>IF(E$56=0,0,E$56/ISI!E$9*1000)</f>
        <v>7.1649235322598424</v>
      </c>
      <c r="F148" s="130">
        <f>IF(F$56=0,0,F$56/ISI!F$9*1000)</f>
        <v>6.8098523922632168</v>
      </c>
      <c r="G148" s="130">
        <f>IF(G$56=0,0,G$56/ISI!G$9*1000)</f>
        <v>6.8759546603569239</v>
      </c>
      <c r="H148" s="130">
        <f>IF(H$56=0,0,H$56/ISI!H$9*1000)</f>
        <v>6.2980359913610195</v>
      </c>
      <c r="I148" s="130">
        <f>IF(I$56=0,0,I$56/ISI!I$9*1000)</f>
        <v>6.5449251728646436</v>
      </c>
      <c r="J148" s="130">
        <f>IF(J$56=0,0,J$56/ISI!J$9*1000)</f>
        <v>6.0482698618273165</v>
      </c>
      <c r="K148" s="130">
        <f>IF(K$56=0,0,K$56/ISI!K$9*1000)</f>
        <v>5.9968202838523768</v>
      </c>
      <c r="L148" s="130">
        <f>IF(L$56=0,0,L$56/ISI!L$9*1000)</f>
        <v>5.850643543560972</v>
      </c>
      <c r="M148" s="130">
        <f>IF(M$56=0,0,M$56/ISI!M$9*1000)</f>
        <v>5.8058657445802666</v>
      </c>
      <c r="N148" s="130">
        <f>IF(N$56=0,0,N$56/ISI!N$9*1000)</f>
        <v>6.1422903957656576</v>
      </c>
      <c r="O148" s="130">
        <f>IF(O$56=0,0,O$56/ISI!O$9*1000)</f>
        <v>6.0643566832484925</v>
      </c>
      <c r="P148" s="130">
        <f>IF(P$56=0,0,P$56/ISI!P$9*1000)</f>
        <v>5.8895796571564638</v>
      </c>
      <c r="Q148" s="130">
        <f>IF(Q$56=0,0,Q$56/ISI!Q$9*1000)</f>
        <v>5.7235478033401277</v>
      </c>
    </row>
    <row r="149" spans="1:17" x14ac:dyDescent="0.25">
      <c r="A149" s="76" t="s">
        <v>80</v>
      </c>
      <c r="B149" s="130">
        <f>IF(B$57=0,0,B$57/ISI!B$9*1000)</f>
        <v>0.18443127831933837</v>
      </c>
      <c r="C149" s="130">
        <f>IF(C$57=0,0,C$57/ISI!C$9*1000)</f>
        <v>0.1881202633274226</v>
      </c>
      <c r="D149" s="130">
        <f>IF(D$57=0,0,D$57/ISI!D$9*1000)</f>
        <v>0.17807460494063018</v>
      </c>
      <c r="E149" s="130">
        <f>IF(E$57=0,0,E$57/ISI!E$9*1000)</f>
        <v>0.17912308830649606</v>
      </c>
      <c r="F149" s="130">
        <f>IF(F$57=0,0,F$57/ISI!F$9*1000)</f>
        <v>0.1702463098065804</v>
      </c>
      <c r="G149" s="130">
        <f>IF(G$57=0,0,G$57/ISI!G$9*1000)</f>
        <v>0.17189886650892305</v>
      </c>
      <c r="H149" s="130">
        <f>IF(H$57=0,0,H$57/ISI!H$9*1000)</f>
        <v>0.15745089978402543</v>
      </c>
      <c r="I149" s="130">
        <f>IF(I$57=0,0,I$57/ISI!I$9*1000)</f>
        <v>0.1636231293216161</v>
      </c>
      <c r="J149" s="130">
        <f>IF(J$57=0,0,J$57/ISI!J$9*1000)</f>
        <v>0.15120674654568292</v>
      </c>
      <c r="K149" s="130">
        <f>IF(K$57=0,0,K$57/ISI!K$9*1000)</f>
        <v>0.14992050709630941</v>
      </c>
      <c r="L149" s="130">
        <f>IF(L$57=0,0,L$57/ISI!L$9*1000)</f>
        <v>0.14626608858902423</v>
      </c>
      <c r="M149" s="130">
        <f>IF(M$57=0,0,M$57/ISI!M$9*1000)</f>
        <v>0.1451466436145066</v>
      </c>
      <c r="N149" s="130">
        <f>IF(N$57=0,0,N$57/ISI!N$9*1000)</f>
        <v>0.1535572598941414</v>
      </c>
      <c r="O149" s="130">
        <f>IF(O$57=0,0,O$57/ISI!O$9*1000)</f>
        <v>0.1516089170812123</v>
      </c>
      <c r="P149" s="130">
        <f>IF(P$57=0,0,P$57/ISI!P$9*1000)</f>
        <v>0.14723949142891155</v>
      </c>
      <c r="Q149" s="130">
        <f>IF(Q$57=0,0,Q$57/ISI!Q$9*1000)</f>
        <v>0.14308869508350316</v>
      </c>
    </row>
    <row r="150" spans="1:17" x14ac:dyDescent="0.25">
      <c r="A150" s="129" t="s">
        <v>79</v>
      </c>
      <c r="B150" s="128">
        <f>IF(B$58=0,0,B$58/ISI!B$9*1000)</f>
        <v>0.26624480243863163</v>
      </c>
      <c r="C150" s="128">
        <f>IF(C$58=0,0,C$58/ISI!C$9*1000)</f>
        <v>0.2715702173770666</v>
      </c>
      <c r="D150" s="128">
        <f>IF(D$58=0,0,D$58/ISI!D$9*1000)</f>
        <v>0.25706831533024294</v>
      </c>
      <c r="E150" s="128">
        <f>IF(E$58=0,0,E$58/ISI!E$9*1000)</f>
        <v>0.25858190483170346</v>
      </c>
      <c r="F150" s="128">
        <f>IF(F$58=0,0,F$58/ISI!F$9*1000)</f>
        <v>0.24576739657942462</v>
      </c>
      <c r="G150" s="128">
        <f>IF(G$58=0,0,G$58/ISI!G$9*1000)</f>
        <v>0.24815302572402137</v>
      </c>
      <c r="H150" s="128">
        <f>IF(H$58=0,0,H$58/ISI!H$9*1000)</f>
        <v>0.22729595591805368</v>
      </c>
      <c r="I150" s="128">
        <f>IF(I$58=0,0,I$58/ISI!I$9*1000)</f>
        <v>0.23620618008836136</v>
      </c>
      <c r="J150" s="128">
        <f>IF(J$58=0,0,J$58/ISI!J$9*1000)</f>
        <v>0.21828190276780388</v>
      </c>
      <c r="K150" s="128">
        <f>IF(K$58=0,0,K$58/ISI!K$9*1000)</f>
        <v>0.21642508883034223</v>
      </c>
      <c r="L150" s="128">
        <f>IF(L$58=0,0,L$58/ISI!L$9*1000)</f>
        <v>0.21114957405667387</v>
      </c>
      <c r="M150" s="128">
        <f>IF(M$58=0,0,M$58/ISI!M$9*1000)</f>
        <v>0.2095335444504304</v>
      </c>
      <c r="N150" s="128">
        <f>IF(N$58=0,0,N$58/ISI!N$9*1000)</f>
        <v>0.22167510140413349</v>
      </c>
      <c r="O150" s="128">
        <f>IF(O$58=0,0,O$58/ISI!O$9*1000)</f>
        <v>0.21886247573652376</v>
      </c>
      <c r="P150" s="128">
        <f>IF(P$58=0,0,P$58/ISI!P$9*1000)</f>
        <v>0.21255477738856343</v>
      </c>
      <c r="Q150" s="128">
        <f>IF(Q$58=0,0,Q$58/ISI!Q$9*1000)</f>
        <v>0.20656269208168418</v>
      </c>
    </row>
    <row r="151" spans="1:17" x14ac:dyDescent="0.25">
      <c r="A151" s="127" t="s">
        <v>115</v>
      </c>
      <c r="B151" s="126">
        <f>IF(B$63=0,0,B$63/ISI!B$9*1000)</f>
        <v>21.916507549050749</v>
      </c>
      <c r="C151" s="126">
        <f>IF(C$63=0,0,C$63/ISI!C$9*1000)</f>
        <v>22.354880413538659</v>
      </c>
      <c r="D151" s="126">
        <f>IF(D$63=0,0,D$63/ISI!D$9*1000)</f>
        <v>21.161125482836898</v>
      </c>
      <c r="E151" s="126">
        <f>IF(E$63=0,0,E$63/ISI!E$9*1000)</f>
        <v>21.285719823951236</v>
      </c>
      <c r="F151" s="126">
        <f>IF(F$63=0,0,F$63/ISI!F$9*1000)</f>
        <v>20.230866304648455</v>
      </c>
      <c r="G151" s="126">
        <f>IF(G$63=0,0,G$63/ISI!G$9*1000)</f>
        <v>20.427244444908542</v>
      </c>
      <c r="H151" s="126">
        <f>IF(H$63=0,0,H$63/ISI!H$9*1000)</f>
        <v>18.710350354707703</v>
      </c>
      <c r="I151" s="126">
        <f>IF(I$63=0,0,I$63/ISI!I$9*1000)</f>
        <v>19.443814420498359</v>
      </c>
      <c r="J151" s="126">
        <f>IF(J$63=0,0,J$63/ISI!J$9*1000)</f>
        <v>17.968339385458684</v>
      </c>
      <c r="K151" s="126">
        <f>IF(K$63=0,0,K$63/ISI!K$9*1000)</f>
        <v>17.815491794426592</v>
      </c>
      <c r="L151" s="126">
        <f>IF(L$63=0,0,L$63/ISI!L$9*1000)</f>
        <v>17.381226568201665</v>
      </c>
      <c r="M151" s="126">
        <f>IF(M$63=0,0,M$63/ISI!M$9*1000)</f>
        <v>17.248199651843759</v>
      </c>
      <c r="N151" s="126">
        <f>IF(N$63=0,0,N$63/ISI!N$9*1000)</f>
        <v>18.247657752793472</v>
      </c>
      <c r="O151" s="126">
        <f>IF(O$63=0,0,O$63/ISI!O$9*1000)</f>
        <v>18.016130484985034</v>
      </c>
      <c r="P151" s="126">
        <f>IF(P$63=0,0,P$63/ISI!P$9*1000)</f>
        <v>17.496898871094409</v>
      </c>
      <c r="Q151" s="126">
        <f>IF(Q$63=0,0,Q$63/ISI!Q$9*1000)</f>
        <v>17.0036476163848</v>
      </c>
    </row>
    <row r="152" spans="1:17" x14ac:dyDescent="0.25">
      <c r="A152" s="127" t="s">
        <v>114</v>
      </c>
      <c r="B152" s="126">
        <f>IF(B$69=0,0,B$69/ISI!B$9*1000)</f>
        <v>58.800387783824355</v>
      </c>
      <c r="C152" s="126">
        <f>IF(C$69=0,0,C$69/ISI!C$9*1000)</f>
        <v>59.9765101367177</v>
      </c>
      <c r="D152" s="126">
        <f>IF(D$69=0,0,D$69/ISI!D$9*1000)</f>
        <v>56.773752914244525</v>
      </c>
      <c r="E152" s="126">
        <f>IF(E$69=0,0,E$69/ISI!E$9*1000)</f>
        <v>57.108030424326351</v>
      </c>
      <c r="F152" s="126">
        <f>IF(F$69=0,0,F$69/ISI!F$9*1000)</f>
        <v>54.277935535744646</v>
      </c>
      <c r="G152" s="126">
        <f>IF(G$69=0,0,G$69/ISI!G$9*1000)</f>
        <v>54.804803731952966</v>
      </c>
      <c r="H152" s="126">
        <f>IF(H$69=0,0,H$69/ISI!H$9*1000)</f>
        <v>50.198502382998463</v>
      </c>
      <c r="I152" s="126">
        <f>IF(I$69=0,0,I$69/ISI!I$9*1000)</f>
        <v>52.166332859522633</v>
      </c>
      <c r="J152" s="126">
        <f>IF(J$69=0,0,J$69/ISI!J$9*1000)</f>
        <v>48.207741189225061</v>
      </c>
      <c r="K152" s="126">
        <f>IF(K$69=0,0,K$69/ISI!K$9*1000)</f>
        <v>47.797662274763169</v>
      </c>
      <c r="L152" s="126">
        <f>IF(L$69=0,0,L$69/ISI!L$9*1000)</f>
        <v>46.632560415084626</v>
      </c>
      <c r="M152" s="126">
        <f>IF(M$69=0,0,M$69/ISI!M$9*1000)</f>
        <v>46.27565892199668</v>
      </c>
      <c r="N152" s="126">
        <f>IF(N$69=0,0,N$69/ISI!N$9*1000)</f>
        <v>48.957131952223008</v>
      </c>
      <c r="O152" s="126">
        <f>IF(O$69=0,0,O$69/ISI!O$9*1000)</f>
        <v>48.335961216000612</v>
      </c>
      <c r="P152" s="126">
        <f>IF(P$69=0,0,P$69/ISI!P$9*1000)</f>
        <v>46.942900748767855</v>
      </c>
      <c r="Q152" s="126">
        <f>IF(Q$69=0,0,Q$69/ISI!Q$9*1000)</f>
        <v>45.61954368620335</v>
      </c>
    </row>
    <row r="153" spans="1:17" x14ac:dyDescent="0.25">
      <c r="A153" s="127" t="s">
        <v>113</v>
      </c>
      <c r="B153" s="126">
        <f>IF(B$70=0,0,B$70/ISI!B$9*1000)</f>
        <v>30.0977059608555</v>
      </c>
      <c r="C153" s="126">
        <f>IF(C$70=0,0,C$70/ISI!C$9*1000)</f>
        <v>30.699718738075831</v>
      </c>
      <c r="D153" s="126">
        <f>IF(D$70=0,0,D$70/ISI!D$9*1000)</f>
        <v>29.060347829496195</v>
      </c>
      <c r="E153" s="126">
        <f>IF(E$70=0,0,E$70/ISI!E$9*1000)</f>
        <v>29.23145190868626</v>
      </c>
      <c r="F153" s="126">
        <f>IF(F$70=0,0,F$70/ISI!F$9*1000)</f>
        <v>27.782832826257614</v>
      </c>
      <c r="G153" s="126">
        <f>IF(G$70=0,0,G$70/ISI!G$9*1000)</f>
        <v>28.052516830858128</v>
      </c>
      <c r="H153" s="126">
        <f>IF(H$70=0,0,H$70/ISI!H$9*1000)</f>
        <v>25.694724496603087</v>
      </c>
      <c r="I153" s="126">
        <f>IF(I$70=0,0,I$70/ISI!I$9*1000)</f>
        <v>26.701982871853588</v>
      </c>
      <c r="J153" s="126">
        <f>IF(J$70=0,0,J$70/ISI!J$9*1000)</f>
        <v>24.675728750031553</v>
      </c>
      <c r="K153" s="126">
        <f>IF(K$70=0,0,K$70/ISI!K$9*1000)</f>
        <v>24.465824784200624</v>
      </c>
      <c r="L153" s="126">
        <f>IF(L$70=0,0,L$70/ISI!L$9*1000)</f>
        <v>23.869452982776945</v>
      </c>
      <c r="M153" s="126">
        <f>IF(M$70=0,0,M$70/ISI!M$9*1000)</f>
        <v>23.686768537983074</v>
      </c>
      <c r="N153" s="126">
        <f>IF(N$70=0,0,N$70/ISI!N$9*1000)</f>
        <v>25.059313683474763</v>
      </c>
      <c r="O153" s="126">
        <f>IF(O$70=0,0,O$70/ISI!O$9*1000)</f>
        <v>24.741359757064561</v>
      </c>
      <c r="P153" s="126">
        <f>IF(P$70=0,0,P$70/ISI!P$9*1000)</f>
        <v>24.028304522078546</v>
      </c>
      <c r="Q153" s="126">
        <f>IF(Q$70=0,0,Q$70/ISI!Q$9*1000)</f>
        <v>23.350927837136936</v>
      </c>
    </row>
    <row r="154" spans="1:17" x14ac:dyDescent="0.25">
      <c r="A154" s="72" t="s">
        <v>112</v>
      </c>
      <c r="B154" s="125">
        <f>IF(B$77=0,0,B$77/ISI!B$9*1000)</f>
        <v>19.491593521368387</v>
      </c>
      <c r="C154" s="125">
        <f>IF(C$77=0,0,C$77/ISI!C$9*1000)</f>
        <v>19.881463379340627</v>
      </c>
      <c r="D154" s="125">
        <f>IF(D$77=0,0,D$77/ISI!D$9*1000)</f>
        <v>18.819789395869925</v>
      </c>
      <c r="E154" s="125">
        <f>IF(E$77=0,0,E$77/ISI!E$9*1000)</f>
        <v>18.930598211856044</v>
      </c>
      <c r="F154" s="125">
        <f>IF(F$77=0,0,F$77/ISI!F$9*1000)</f>
        <v>17.992457133638329</v>
      </c>
      <c r="G154" s="125">
        <f>IF(G$77=0,0,G$77/ISI!G$9*1000)</f>
        <v>18.167107354612796</v>
      </c>
      <c r="H154" s="125">
        <f>IF(H$77=0,0,H$77/ISI!H$9*1000)</f>
        <v>16.64017603809091</v>
      </c>
      <c r="I154" s="125">
        <f>IF(I$77=0,0,I$77/ISI!I$9*1000)</f>
        <v>17.292487242370427</v>
      </c>
      <c r="J154" s="125">
        <f>IF(J$77=0,0,J$77/ISI!J$9*1000)</f>
        <v>15.980263587686634</v>
      </c>
      <c r="K154" s="125">
        <f>IF(K$77=0,0,K$77/ISI!K$9*1000)</f>
        <v>15.84432755369717</v>
      </c>
      <c r="L154" s="125">
        <f>IF(L$77=0,0,L$77/ISI!L$9*1000)</f>
        <v>15.458110851464951</v>
      </c>
      <c r="M154" s="125">
        <f>IF(M$77=0,0,M$77/ISI!M$9*1000)</f>
        <v>15.339802467921377</v>
      </c>
      <c r="N154" s="125">
        <f>IF(N$77=0,0,N$77/ISI!N$9*1000)</f>
        <v>16.228677257928492</v>
      </c>
      <c r="O154" s="125">
        <f>IF(O$77=0,0,O$77/ISI!O$9*1000)</f>
        <v>16.022766923759796</v>
      </c>
      <c r="P154" s="125">
        <f>IF(P$77=0,0,P$77/ISI!P$9*1000)</f>
        <v>15.560984792699449</v>
      </c>
      <c r="Q154" s="125">
        <f>IF(Q$77=0,0,Q$77/ISI!Q$9*1000)</f>
        <v>15.122308468965498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130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2189.3985663949511</v>
      </c>
      <c r="C5" s="96">
        <v>1876.6548244402857</v>
      </c>
      <c r="D5" s="96">
        <v>1686.4858952872321</v>
      </c>
      <c r="E5" s="96">
        <v>1781.0230321416554</v>
      </c>
      <c r="F5" s="96">
        <v>1885.258484517193</v>
      </c>
      <c r="G5" s="96">
        <v>1357.6660330054442</v>
      </c>
      <c r="H5" s="96">
        <v>1417.4253547576955</v>
      </c>
      <c r="I5" s="96">
        <v>1606.8593144074541</v>
      </c>
      <c r="J5" s="96">
        <v>1222.9568600899613</v>
      </c>
      <c r="K5" s="96">
        <v>747.07394406251694</v>
      </c>
      <c r="L5" s="96">
        <v>898.17824986281312</v>
      </c>
      <c r="M5" s="96">
        <v>975.62486333923448</v>
      </c>
      <c r="N5" s="96">
        <v>1010.3432085411794</v>
      </c>
      <c r="O5" s="96">
        <v>1033.4478748816159</v>
      </c>
      <c r="P5" s="96">
        <v>1140.475215274241</v>
      </c>
      <c r="Q5" s="96">
        <v>1152.7380873925731</v>
      </c>
    </row>
    <row r="6" spans="1:17" x14ac:dyDescent="0.25">
      <c r="A6" s="132" t="s">
        <v>83</v>
      </c>
      <c r="B6" s="160">
        <v>2.7093467426344628</v>
      </c>
      <c r="C6" s="160">
        <v>2.3172998410392425</v>
      </c>
      <c r="D6" s="160">
        <v>2.0773422058842357</v>
      </c>
      <c r="E6" s="160">
        <v>2.1895009378866859</v>
      </c>
      <c r="F6" s="160">
        <v>2.329865775889115</v>
      </c>
      <c r="G6" s="160">
        <v>1.6806602026138584</v>
      </c>
      <c r="H6" s="160">
        <v>1.7512311384521146</v>
      </c>
      <c r="I6" s="160">
        <v>1.9863867440268128</v>
      </c>
      <c r="J6" s="160">
        <v>1.4990669957025624</v>
      </c>
      <c r="K6" s="160">
        <v>0.91710945264005383</v>
      </c>
      <c r="L6" s="160">
        <v>1.0943830774932952</v>
      </c>
      <c r="M6" s="160">
        <v>1.1927540146658553</v>
      </c>
      <c r="N6" s="160">
        <v>1.2413172720249419</v>
      </c>
      <c r="O6" s="160">
        <v>1.2668423590317688</v>
      </c>
      <c r="P6" s="160">
        <v>1.4002766574118117</v>
      </c>
      <c r="Q6" s="160">
        <v>1.4129815742283629</v>
      </c>
    </row>
    <row r="7" spans="1:17" x14ac:dyDescent="0.25">
      <c r="A7" s="76" t="s">
        <v>82</v>
      </c>
      <c r="B7" s="159">
        <v>0.37552200166292271</v>
      </c>
      <c r="C7" s="159">
        <v>0.32118335429967265</v>
      </c>
      <c r="D7" s="159">
        <v>0.28792464656406164</v>
      </c>
      <c r="E7" s="159">
        <v>0.30347011768548093</v>
      </c>
      <c r="F7" s="159">
        <v>0.32292502321688249</v>
      </c>
      <c r="G7" s="159">
        <v>0.23294356291475929</v>
      </c>
      <c r="H7" s="159">
        <v>0.24272486505235116</v>
      </c>
      <c r="I7" s="159">
        <v>0.27531799989112116</v>
      </c>
      <c r="J7" s="159">
        <v>0.20777430588514356</v>
      </c>
      <c r="K7" s="159">
        <v>0.12711358497602429</v>
      </c>
      <c r="L7" s="159">
        <v>0.15168413750050522</v>
      </c>
      <c r="M7" s="159">
        <v>0.16531858696066468</v>
      </c>
      <c r="N7" s="159">
        <v>0.17204957171200119</v>
      </c>
      <c r="O7" s="159">
        <v>0.17558741041481099</v>
      </c>
      <c r="P7" s="159">
        <v>0.19408172641713961</v>
      </c>
      <c r="Q7" s="159">
        <v>0.19584265857057562</v>
      </c>
    </row>
    <row r="8" spans="1:17" x14ac:dyDescent="0.25">
      <c r="A8" s="76" t="s">
        <v>81</v>
      </c>
      <c r="B8" s="159">
        <v>51.70667277939453</v>
      </c>
      <c r="C8" s="159">
        <v>44.224632723034517</v>
      </c>
      <c r="D8" s="159">
        <v>39.645148404311712</v>
      </c>
      <c r="E8" s="159">
        <v>41.785647722373682</v>
      </c>
      <c r="F8" s="159">
        <v>44.464447978581248</v>
      </c>
      <c r="G8" s="159">
        <v>32.074649502191875</v>
      </c>
      <c r="H8" s="159">
        <v>33.421464300646306</v>
      </c>
      <c r="I8" s="159">
        <v>37.909304029077752</v>
      </c>
      <c r="J8" s="159">
        <v>28.609024235049745</v>
      </c>
      <c r="K8" s="159">
        <v>17.502624387028025</v>
      </c>
      <c r="L8" s="159">
        <v>20.885812359413876</v>
      </c>
      <c r="M8" s="159">
        <v>22.763177769807267</v>
      </c>
      <c r="N8" s="159">
        <v>23.689985851568757</v>
      </c>
      <c r="O8" s="159">
        <v>24.177120739384645</v>
      </c>
      <c r="P8" s="159">
        <v>26.723654741590739</v>
      </c>
      <c r="Q8" s="159">
        <v>26.966122405911939</v>
      </c>
    </row>
    <row r="9" spans="1:17" x14ac:dyDescent="0.25">
      <c r="A9" s="76" t="s">
        <v>80</v>
      </c>
      <c r="B9" s="159">
        <v>0.89586991090084522</v>
      </c>
      <c r="C9" s="159">
        <v>0.7662360706565553</v>
      </c>
      <c r="D9" s="159">
        <v>0.68689191664204796</v>
      </c>
      <c r="E9" s="159">
        <v>0.7239782118971485</v>
      </c>
      <c r="F9" s="159">
        <v>0.77039111023018891</v>
      </c>
      <c r="G9" s="159">
        <v>0.55572543826791088</v>
      </c>
      <c r="H9" s="159">
        <v>0.57906035402702605</v>
      </c>
      <c r="I9" s="159">
        <v>0.6568166736958746</v>
      </c>
      <c r="J9" s="159">
        <v>0.49568000829919678</v>
      </c>
      <c r="K9" s="159">
        <v>0.30325050341251841</v>
      </c>
      <c r="L9" s="159">
        <v>0.36186762465552291</v>
      </c>
      <c r="M9" s="159">
        <v>0.39439486132598395</v>
      </c>
      <c r="N9" s="159">
        <v>0.41045273991299558</v>
      </c>
      <c r="O9" s="159">
        <v>0.41889283990562587</v>
      </c>
      <c r="P9" s="159">
        <v>0.46301409287032036</v>
      </c>
      <c r="Q9" s="159">
        <v>0.46721508808342432</v>
      </c>
    </row>
    <row r="10" spans="1:17" x14ac:dyDescent="0.25">
      <c r="A10" s="129" t="s">
        <v>79</v>
      </c>
      <c r="B10" s="158">
        <v>2.8317870684269959</v>
      </c>
      <c r="C10" s="158">
        <v>2.4220228515830824</v>
      </c>
      <c r="D10" s="158">
        <v>2.1712210928013542</v>
      </c>
      <c r="E10" s="158">
        <v>2.2884484826727873</v>
      </c>
      <c r="F10" s="158">
        <v>2.435156663970627</v>
      </c>
      <c r="G10" s="158">
        <v>1.7566123055752132</v>
      </c>
      <c r="H10" s="158">
        <v>1.8303724708463618</v>
      </c>
      <c r="I10" s="158">
        <v>2.0761551875639137</v>
      </c>
      <c r="J10" s="158">
        <v>1.5668125701062952</v>
      </c>
      <c r="K10" s="158">
        <v>0.95855530318462878</v>
      </c>
      <c r="L10" s="158">
        <v>1.1438402467959665</v>
      </c>
      <c r="M10" s="158">
        <v>1.2466567462165734</v>
      </c>
      <c r="N10" s="158">
        <v>1.297414665838347</v>
      </c>
      <c r="O10" s="158">
        <v>1.3240932781285264</v>
      </c>
      <c r="P10" s="158">
        <v>1.4635577160652602</v>
      </c>
      <c r="Q10" s="158">
        <v>1.476836791268298</v>
      </c>
    </row>
    <row r="11" spans="1:17" x14ac:dyDescent="0.25">
      <c r="A11" s="92" t="s">
        <v>125</v>
      </c>
      <c r="B11" s="91">
        <v>0.46271054316872295</v>
      </c>
      <c r="C11" s="91">
        <v>0.39575557135572087</v>
      </c>
      <c r="D11" s="91">
        <v>0.35477487074886788</v>
      </c>
      <c r="E11" s="91">
        <v>0.37392968286254602</v>
      </c>
      <c r="F11" s="91">
        <v>0.3979016202347041</v>
      </c>
      <c r="G11" s="91">
        <v>0.28702830206123742</v>
      </c>
      <c r="H11" s="91">
        <v>0.29908062284388237</v>
      </c>
      <c r="I11" s="91">
        <v>0.33924121811668861</v>
      </c>
      <c r="J11" s="91">
        <v>0.25601525744666243</v>
      </c>
      <c r="K11" s="91">
        <v>0.15662676404557285</v>
      </c>
      <c r="L11" s="91">
        <v>0.18690209719306533</v>
      </c>
      <c r="M11" s="91">
        <v>0.20370218743432855</v>
      </c>
      <c r="N11" s="91">
        <v>0.21199596941397131</v>
      </c>
      <c r="O11" s="91">
        <v>0.21635522202918775</v>
      </c>
      <c r="P11" s="91">
        <v>0.23914354059661197</v>
      </c>
      <c r="Q11" s="91">
        <v>0.24131332524196286</v>
      </c>
    </row>
    <row r="12" spans="1:17" x14ac:dyDescent="0.25">
      <c r="A12" s="92" t="s">
        <v>26</v>
      </c>
      <c r="B12" s="91">
        <v>0.7700090111859883</v>
      </c>
      <c r="C12" s="91">
        <v>0.65858744882725873</v>
      </c>
      <c r="D12" s="91">
        <v>0.59039036704931991</v>
      </c>
      <c r="E12" s="91">
        <v>0.62226640305684289</v>
      </c>
      <c r="F12" s="91">
        <v>0.66215874626073867</v>
      </c>
      <c r="G12" s="91">
        <v>0.477651487124156</v>
      </c>
      <c r="H12" s="91">
        <v>0.49770807702761288</v>
      </c>
      <c r="I12" s="91">
        <v>0.56454039954804003</v>
      </c>
      <c r="J12" s="91">
        <v>0.42604184872257744</v>
      </c>
      <c r="K12" s="91">
        <v>0.26064679417519893</v>
      </c>
      <c r="L12" s="91">
        <v>0.3110287871606634</v>
      </c>
      <c r="M12" s="91">
        <v>0.33898626741585908</v>
      </c>
      <c r="N12" s="91">
        <v>0.35278817220368269</v>
      </c>
      <c r="O12" s="91">
        <v>0.36004252126771269</v>
      </c>
      <c r="P12" s="91">
        <v>0.39796517270877824</v>
      </c>
      <c r="Q12" s="91">
        <v>0.40157596946696655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1.5990675140722848</v>
      </c>
      <c r="C14" s="157">
        <v>1.3676798314001029</v>
      </c>
      <c r="D14" s="157">
        <v>1.2260558550031662</v>
      </c>
      <c r="E14" s="157">
        <v>1.2922523967533983</v>
      </c>
      <c r="F14" s="157">
        <v>1.3750962974751839</v>
      </c>
      <c r="G14" s="157">
        <v>0.99193251638981972</v>
      </c>
      <c r="H14" s="157">
        <v>1.0335837709748665</v>
      </c>
      <c r="I14" s="157">
        <v>1.1723735698991853</v>
      </c>
      <c r="J14" s="157">
        <v>0.88475546393705529</v>
      </c>
      <c r="K14" s="157">
        <v>0.54128174496385695</v>
      </c>
      <c r="L14" s="157">
        <v>0.64590936244223784</v>
      </c>
      <c r="M14" s="157">
        <v>0.70396829136638583</v>
      </c>
      <c r="N14" s="157">
        <v>0.73263052422069286</v>
      </c>
      <c r="O14" s="157">
        <v>0.74769553483162599</v>
      </c>
      <c r="P14" s="157">
        <v>0.82644900275986988</v>
      </c>
      <c r="Q14" s="157">
        <v>0.83394749655936851</v>
      </c>
    </row>
    <row r="15" spans="1:17" x14ac:dyDescent="0.25">
      <c r="A15" s="156" t="s">
        <v>117</v>
      </c>
      <c r="B15" s="155">
        <v>130.83756726938884</v>
      </c>
      <c r="C15" s="155">
        <v>112.06227380228398</v>
      </c>
      <c r="D15" s="155">
        <v>98.421044110416602</v>
      </c>
      <c r="E15" s="155">
        <v>106.42698138070131</v>
      </c>
      <c r="F15" s="155">
        <v>118.04253620011004</v>
      </c>
      <c r="G15" s="155">
        <v>80.815254374381013</v>
      </c>
      <c r="H15" s="155">
        <v>87.839173357665089</v>
      </c>
      <c r="I15" s="155">
        <v>98.681022823322536</v>
      </c>
      <c r="J15" s="155">
        <v>81.841913849201063</v>
      </c>
      <c r="K15" s="155">
        <v>51.942972619130572</v>
      </c>
      <c r="L15" s="155">
        <v>66.164192264813465</v>
      </c>
      <c r="M15" s="155">
        <v>68.826482893779442</v>
      </c>
      <c r="N15" s="155">
        <v>69.917461050875175</v>
      </c>
      <c r="O15" s="155">
        <v>71.928194850685458</v>
      </c>
      <c r="P15" s="155">
        <v>77.373828510143255</v>
      </c>
      <c r="Q15" s="155">
        <v>80.374506334409247</v>
      </c>
    </row>
    <row r="16" spans="1:17" x14ac:dyDescent="0.25">
      <c r="A16" s="84" t="s">
        <v>33</v>
      </c>
      <c r="B16" s="153">
        <v>103.8457001576955</v>
      </c>
      <c r="C16" s="153">
        <v>87.738477252717132</v>
      </c>
      <c r="D16" s="153">
        <v>94.818519622771362</v>
      </c>
      <c r="E16" s="153">
        <v>88.516495896011435</v>
      </c>
      <c r="F16" s="153">
        <v>75.081797695972227</v>
      </c>
      <c r="G16" s="153">
        <v>69.339151975137526</v>
      </c>
      <c r="H16" s="153">
        <v>44.251567919617713</v>
      </c>
      <c r="I16" s="153">
        <v>57.146806648643341</v>
      </c>
      <c r="J16" s="153">
        <v>24.140730220519725</v>
      </c>
      <c r="K16" s="153">
        <v>9.2760462524090421</v>
      </c>
      <c r="L16" s="153">
        <v>6.6053218668781906</v>
      </c>
      <c r="M16" s="153">
        <v>20.915452492261362</v>
      </c>
      <c r="N16" s="153">
        <v>25.764120177675732</v>
      </c>
      <c r="O16" s="153">
        <v>21.730285015223728</v>
      </c>
      <c r="P16" s="153">
        <v>39.399654489386904</v>
      </c>
      <c r="Q16" s="153">
        <v>26.652797376192403</v>
      </c>
    </row>
    <row r="17" spans="1:17" x14ac:dyDescent="0.25">
      <c r="A17" s="84" t="s">
        <v>29</v>
      </c>
      <c r="B17" s="153">
        <v>0</v>
      </c>
      <c r="C17" s="153">
        <v>0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0</v>
      </c>
      <c r="C18" s="153">
        <v>0</v>
      </c>
      <c r="D18" s="153">
        <v>2.3876972275203077</v>
      </c>
      <c r="E18" s="153">
        <v>0</v>
      </c>
      <c r="F18" s="153">
        <v>0</v>
      </c>
      <c r="G18" s="153">
        <v>4.8918807464416298</v>
      </c>
      <c r="H18" s="153">
        <v>0</v>
      </c>
      <c r="I18" s="153">
        <v>0</v>
      </c>
      <c r="J18" s="153">
        <v>2.8073070883477893</v>
      </c>
      <c r="K18" s="153">
        <v>32.210593878115588</v>
      </c>
      <c r="L18" s="153">
        <v>30.203569557557206</v>
      </c>
      <c r="M18" s="153">
        <v>18.60351413914216</v>
      </c>
      <c r="N18" s="153">
        <v>18.313248219481125</v>
      </c>
      <c r="O18" s="153">
        <v>25.606628795437619</v>
      </c>
      <c r="P18" s="153">
        <v>5.8175496304538861</v>
      </c>
      <c r="Q18" s="153">
        <v>23.025609578364453</v>
      </c>
    </row>
    <row r="19" spans="1:17" x14ac:dyDescent="0.25">
      <c r="A19" s="84" t="s">
        <v>25</v>
      </c>
      <c r="B19" s="153">
        <v>26.142419774271712</v>
      </c>
      <c r="C19" s="153">
        <v>23.578583259156737</v>
      </c>
      <c r="D19" s="153">
        <v>0</v>
      </c>
      <c r="E19" s="153">
        <v>11.502521377104676</v>
      </c>
      <c r="F19" s="153">
        <v>27.230280001462589</v>
      </c>
      <c r="G19" s="153">
        <v>5.6090115461156316</v>
      </c>
      <c r="H19" s="153">
        <v>42.878609368368231</v>
      </c>
      <c r="I19" s="153">
        <v>40.604084713072858</v>
      </c>
      <c r="J19" s="153">
        <v>34.82281508346184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0.84944733742161493</v>
      </c>
      <c r="C20" s="153">
        <v>0.74521329041011153</v>
      </c>
      <c r="D20" s="153">
        <v>1.2148272601249379</v>
      </c>
      <c r="E20" s="153">
        <v>6.4079641075851965</v>
      </c>
      <c r="F20" s="153">
        <v>15.730458502675225</v>
      </c>
      <c r="G20" s="153">
        <v>0.97521010668621477</v>
      </c>
      <c r="H20" s="153">
        <v>0.70899606967914419</v>
      </c>
      <c r="I20" s="153">
        <v>0.93013146160633786</v>
      </c>
      <c r="J20" s="153">
        <v>20.071061456871703</v>
      </c>
      <c r="K20" s="153">
        <v>10.456332488605938</v>
      </c>
      <c r="L20" s="153">
        <v>29.355300840378078</v>
      </c>
      <c r="M20" s="153">
        <v>29.307516262375916</v>
      </c>
      <c r="N20" s="153">
        <v>25.840092653718322</v>
      </c>
      <c r="O20" s="153">
        <v>24.591281040024111</v>
      </c>
      <c r="P20" s="153">
        <v>32.156624390302468</v>
      </c>
      <c r="Q20" s="153">
        <v>30.696099379852388</v>
      </c>
    </row>
    <row r="21" spans="1:17" x14ac:dyDescent="0.25">
      <c r="A21" s="156" t="s">
        <v>116</v>
      </c>
      <c r="B21" s="155">
        <v>1536.7908176314133</v>
      </c>
      <c r="C21" s="155">
        <v>1314.528130899243</v>
      </c>
      <c r="D21" s="155">
        <v>1219.639898771803</v>
      </c>
      <c r="E21" s="155">
        <v>1299.19867932394</v>
      </c>
      <c r="F21" s="155">
        <v>1353.0050040875822</v>
      </c>
      <c r="G21" s="155">
        <v>953.51987101580039</v>
      </c>
      <c r="H21" s="155">
        <v>993.31660050713958</v>
      </c>
      <c r="I21" s="155">
        <v>1127.0913248442957</v>
      </c>
      <c r="J21" s="155">
        <v>850.30141935901997</v>
      </c>
      <c r="K21" s="155">
        <v>517.30058543685436</v>
      </c>
      <c r="L21" s="155">
        <v>618.6871633262972</v>
      </c>
      <c r="M21" s="155">
        <v>675.06722929944215</v>
      </c>
      <c r="N21" s="155">
        <v>700.0798786247351</v>
      </c>
      <c r="O21" s="155">
        <v>715.98732844147412</v>
      </c>
      <c r="P21" s="155">
        <v>792.41506319392192</v>
      </c>
      <c r="Q21" s="155">
        <v>796.15373931933107</v>
      </c>
    </row>
    <row r="22" spans="1:17" x14ac:dyDescent="0.25">
      <c r="A22" s="84" t="s">
        <v>33</v>
      </c>
      <c r="B22" s="153">
        <v>0</v>
      </c>
      <c r="C22" s="153">
        <v>0</v>
      </c>
      <c r="D22" s="153">
        <v>4.3374378000173115</v>
      </c>
      <c r="E22" s="153">
        <v>0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31.198005155987154</v>
      </c>
      <c r="L22" s="153">
        <v>23.694161092838897</v>
      </c>
      <c r="M22" s="153">
        <v>15.576518657247345</v>
      </c>
      <c r="N22" s="153">
        <v>42.03435712319186</v>
      </c>
      <c r="O22" s="153">
        <v>26.092687593626362</v>
      </c>
      <c r="P22" s="153">
        <v>17.614179086999123</v>
      </c>
      <c r="Q22" s="153">
        <v>51.427658777587098</v>
      </c>
    </row>
    <row r="23" spans="1:17" x14ac:dyDescent="0.25">
      <c r="A23" s="84" t="s">
        <v>47</v>
      </c>
      <c r="B23" s="153">
        <v>953.9347116461837</v>
      </c>
      <c r="C23" s="153">
        <v>795.83408134175227</v>
      </c>
      <c r="D23" s="153">
        <v>720.96511981990125</v>
      </c>
      <c r="E23" s="153">
        <v>783.14186900003995</v>
      </c>
      <c r="F23" s="153">
        <v>838.38132982431887</v>
      </c>
      <c r="G23" s="153">
        <v>553.05039976667854</v>
      </c>
      <c r="H23" s="153">
        <v>618.99600719871478</v>
      </c>
      <c r="I23" s="153">
        <v>632.78835960470303</v>
      </c>
      <c r="J23" s="153">
        <v>527.22034688339807</v>
      </c>
      <c r="K23" s="153">
        <v>289.45442451318047</v>
      </c>
      <c r="L23" s="153">
        <v>335.84936147100859</v>
      </c>
      <c r="M23" s="153">
        <v>409.68640781583281</v>
      </c>
      <c r="N23" s="153">
        <v>411.40217281639332</v>
      </c>
      <c r="O23" s="153">
        <v>446.85578904100259</v>
      </c>
      <c r="P23" s="153">
        <v>511.22338756406168</v>
      </c>
      <c r="Q23" s="153">
        <v>536.74323817418929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582.85610598522965</v>
      </c>
      <c r="C26" s="153">
        <v>518.69404955749064</v>
      </c>
      <c r="D26" s="153">
        <v>494.33734115188446</v>
      </c>
      <c r="E26" s="153">
        <v>516.05681032390009</v>
      </c>
      <c r="F26" s="153">
        <v>514.62367426326318</v>
      </c>
      <c r="G26" s="153">
        <v>400.46947124912191</v>
      </c>
      <c r="H26" s="153">
        <v>374.3205933084248</v>
      </c>
      <c r="I26" s="153">
        <v>494.30296523959282</v>
      </c>
      <c r="J26" s="153">
        <v>323.08107247562191</v>
      </c>
      <c r="K26" s="153">
        <v>196.64815576768669</v>
      </c>
      <c r="L26" s="153">
        <v>259.14364076244971</v>
      </c>
      <c r="M26" s="153">
        <v>249.80430282636198</v>
      </c>
      <c r="N26" s="153">
        <v>246.6433486851499</v>
      </c>
      <c r="O26" s="153">
        <v>243.03885180684517</v>
      </c>
      <c r="P26" s="153">
        <v>263.57749654286118</v>
      </c>
      <c r="Q26" s="153">
        <v>207.98284236755467</v>
      </c>
    </row>
    <row r="27" spans="1:17" x14ac:dyDescent="0.25">
      <c r="A27" s="156" t="s">
        <v>113</v>
      </c>
      <c r="B27" s="155">
        <v>263.48822848216469</v>
      </c>
      <c r="C27" s="155">
        <v>226.19770102122371</v>
      </c>
      <c r="D27" s="155">
        <v>163.43537563503307</v>
      </c>
      <c r="E27" s="155">
        <v>159.302001597962</v>
      </c>
      <c r="F27" s="155">
        <v>198.30694457425756</v>
      </c>
      <c r="G27" s="155">
        <v>165.29811761639226</v>
      </c>
      <c r="H27" s="155">
        <v>172.20746323625389</v>
      </c>
      <c r="I27" s="155">
        <v>195.38742540434583</v>
      </c>
      <c r="J27" s="155">
        <v>147.41157166816589</v>
      </c>
      <c r="K27" s="155">
        <v>90.141242577891092</v>
      </c>
      <c r="L27" s="155">
        <v>107.58075940755603</v>
      </c>
      <c r="M27" s="155">
        <v>117.26287045496848</v>
      </c>
      <c r="N27" s="155">
        <v>122.04553600426399</v>
      </c>
      <c r="O27" s="155">
        <v>124.59221853662237</v>
      </c>
      <c r="P27" s="155">
        <v>137.67285423178714</v>
      </c>
      <c r="Q27" s="155">
        <v>138.91167078152276</v>
      </c>
    </row>
    <row r="28" spans="1:17" x14ac:dyDescent="0.25">
      <c r="A28" s="152" t="s">
        <v>123</v>
      </c>
      <c r="B28" s="151">
        <v>136.7421282164689</v>
      </c>
      <c r="C28" s="151">
        <v>115.73117491486681</v>
      </c>
      <c r="D28" s="151">
        <v>82.064641658753814</v>
      </c>
      <c r="E28" s="151">
        <v>79.806230589185347</v>
      </c>
      <c r="F28" s="151">
        <v>98.879703150337562</v>
      </c>
      <c r="G28" s="151">
        <v>82.120837258466551</v>
      </c>
      <c r="H28" s="151">
        <v>85.632687336368477</v>
      </c>
      <c r="I28" s="151">
        <v>97.018655316971788</v>
      </c>
      <c r="J28" s="151">
        <v>73.327275226796658</v>
      </c>
      <c r="K28" s="151">
        <v>44.958508610180722</v>
      </c>
      <c r="L28" s="151">
        <v>53.613521500665399</v>
      </c>
      <c r="M28" s="151">
        <v>58.405373563450311</v>
      </c>
      <c r="N28" s="151">
        <v>60.794737293768634</v>
      </c>
      <c r="O28" s="151">
        <v>61.937846880954602</v>
      </c>
      <c r="P28" s="151">
        <v>68.549075720368236</v>
      </c>
      <c r="Q28" s="151">
        <v>69.194774486793875</v>
      </c>
    </row>
    <row r="29" spans="1:17" x14ac:dyDescent="0.25">
      <c r="A29" s="154" t="s">
        <v>30</v>
      </c>
      <c r="B29" s="153">
        <v>1.0912899831902467</v>
      </c>
      <c r="C29" s="153">
        <v>1.1402431039191361</v>
      </c>
      <c r="D29" s="153">
        <v>1.3971631851725461</v>
      </c>
      <c r="E29" s="153">
        <v>1.0407486751132913</v>
      </c>
      <c r="F29" s="153">
        <v>0.64656389248905854</v>
      </c>
      <c r="G29" s="153">
        <v>0</v>
      </c>
      <c r="H29" s="153">
        <v>0</v>
      </c>
      <c r="I29" s="153">
        <v>0</v>
      </c>
      <c r="J29" s="153">
        <v>0.19882710151919428</v>
      </c>
      <c r="K29" s="153">
        <v>0.20180735832906907</v>
      </c>
      <c r="L29" s="153">
        <v>0.21168482418532508</v>
      </c>
      <c r="M29" s="153">
        <v>0.20717815751921337</v>
      </c>
      <c r="N29" s="153">
        <v>0.42672664176738667</v>
      </c>
      <c r="O29" s="153">
        <v>0.19327776385448059</v>
      </c>
      <c r="P29" s="153">
        <v>0.22712494344746126</v>
      </c>
      <c r="Q29" s="153">
        <v>0.25132301900280735</v>
      </c>
    </row>
    <row r="30" spans="1:17" x14ac:dyDescent="0.25">
      <c r="A30" s="154" t="s">
        <v>125</v>
      </c>
      <c r="B30" s="153">
        <v>2.6215781878357318</v>
      </c>
      <c r="C30" s="153">
        <v>0.76944678251076615</v>
      </c>
      <c r="D30" s="153">
        <v>0.55246570063966272</v>
      </c>
      <c r="E30" s="153">
        <v>0.49649749493703743</v>
      </c>
      <c r="F30" s="153">
        <v>0.34026884355692005</v>
      </c>
      <c r="G30" s="153">
        <v>0.22715690606438924</v>
      </c>
      <c r="H30" s="153">
        <v>0.3939419287652246</v>
      </c>
      <c r="I30" s="153">
        <v>0.16792180502018975</v>
      </c>
      <c r="J30" s="153">
        <v>0.18742786355898139</v>
      </c>
      <c r="K30" s="153">
        <v>0.27123169722323809</v>
      </c>
      <c r="L30" s="153">
        <v>0.267426515066153</v>
      </c>
      <c r="M30" s="153">
        <v>0.24899321952896997</v>
      </c>
      <c r="N30" s="153">
        <v>6.2440316667857168E-2</v>
      </c>
      <c r="O30" s="153">
        <v>5.7085912908714342E-2</v>
      </c>
      <c r="P30" s="153">
        <v>0.26489724252992208</v>
      </c>
      <c r="Q30" s="153">
        <v>0.30243320230183773</v>
      </c>
    </row>
    <row r="31" spans="1:17" x14ac:dyDescent="0.25">
      <c r="A31" s="154" t="s">
        <v>29</v>
      </c>
      <c r="B31" s="153">
        <v>8.2391181171807286</v>
      </c>
      <c r="C31" s="153">
        <v>5.0596892632275026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124.7901419282622</v>
      </c>
      <c r="C32" s="153">
        <v>108.76179576520941</v>
      </c>
      <c r="D32" s="153">
        <v>80.115012772941611</v>
      </c>
      <c r="E32" s="153">
        <v>78.268984419135023</v>
      </c>
      <c r="F32" s="153">
        <v>97.892870414291579</v>
      </c>
      <c r="G32" s="153">
        <v>81.893680352402157</v>
      </c>
      <c r="H32" s="153">
        <v>85.238745407603247</v>
      </c>
      <c r="I32" s="153">
        <v>96.850733511951603</v>
      </c>
      <c r="J32" s="153">
        <v>72.941020261718478</v>
      </c>
      <c r="K32" s="153">
        <v>44.485469554628416</v>
      </c>
      <c r="L32" s="153">
        <v>53.134410161413925</v>
      </c>
      <c r="M32" s="153">
        <v>57.949202186402125</v>
      </c>
      <c r="N32" s="153">
        <v>60.305570335333393</v>
      </c>
      <c r="O32" s="153">
        <v>61.687483204191409</v>
      </c>
      <c r="P32" s="153">
        <v>68.057053534390846</v>
      </c>
      <c r="Q32" s="153">
        <v>68.641018265489237</v>
      </c>
    </row>
    <row r="33" spans="1:17" x14ac:dyDescent="0.25">
      <c r="A33" s="152" t="s">
        <v>122</v>
      </c>
      <c r="B33" s="151">
        <v>126.74610026569577</v>
      </c>
      <c r="C33" s="151">
        <v>110.46652610635689</v>
      </c>
      <c r="D33" s="151">
        <v>81.370733976279254</v>
      </c>
      <c r="E33" s="151">
        <v>79.495771008776657</v>
      </c>
      <c r="F33" s="151">
        <v>99.427241423919995</v>
      </c>
      <c r="G33" s="151">
        <v>83.17728035792571</v>
      </c>
      <c r="H33" s="151">
        <v>86.574775899885424</v>
      </c>
      <c r="I33" s="151">
        <v>98.368770087374045</v>
      </c>
      <c r="J33" s="151">
        <v>74.084296441369233</v>
      </c>
      <c r="K33" s="151">
        <v>45.182733967710369</v>
      </c>
      <c r="L33" s="151">
        <v>53.967237906890631</v>
      </c>
      <c r="M33" s="151">
        <v>58.857496891518167</v>
      </c>
      <c r="N33" s="151">
        <v>61.250798710495367</v>
      </c>
      <c r="O33" s="151">
        <v>62.654371655667759</v>
      </c>
      <c r="P33" s="151">
        <v>69.123778511418905</v>
      </c>
      <c r="Q33" s="151">
        <v>69.716896294728883</v>
      </c>
    </row>
    <row r="34" spans="1:17" x14ac:dyDescent="0.25">
      <c r="A34" s="156" t="s">
        <v>112</v>
      </c>
      <c r="B34" s="155">
        <v>199.76275450896426</v>
      </c>
      <c r="C34" s="155">
        <v>173.81534387692187</v>
      </c>
      <c r="D34" s="155">
        <v>160.121048503776</v>
      </c>
      <c r="E34" s="155">
        <v>168.80432436653624</v>
      </c>
      <c r="F34" s="155">
        <v>165.58121310335505</v>
      </c>
      <c r="G34" s="155">
        <v>121.73219898730684</v>
      </c>
      <c r="H34" s="155">
        <v>126.23726452761267</v>
      </c>
      <c r="I34" s="155">
        <v>142.79556070123454</v>
      </c>
      <c r="J34" s="155">
        <v>111.02359709853144</v>
      </c>
      <c r="K34" s="155">
        <v>67.880490197399567</v>
      </c>
      <c r="L34" s="155">
        <v>82.10854741828723</v>
      </c>
      <c r="M34" s="155">
        <v>88.705978712068088</v>
      </c>
      <c r="N34" s="155">
        <v>91.489112760247906</v>
      </c>
      <c r="O34" s="155">
        <v>93.577596425968665</v>
      </c>
      <c r="P34" s="155">
        <v>102.76888440403323</v>
      </c>
      <c r="Q34" s="155">
        <v>106.77917243924736</v>
      </c>
    </row>
    <row r="35" spans="1:17" x14ac:dyDescent="0.25">
      <c r="A35" s="152" t="s">
        <v>121</v>
      </c>
      <c r="B35" s="151">
        <v>24.80093546588094</v>
      </c>
      <c r="C35" s="151">
        <v>27.975487809078654</v>
      </c>
      <c r="D35" s="151">
        <v>21.499763301465919</v>
      </c>
      <c r="E35" s="151">
        <v>21.380580121863417</v>
      </c>
      <c r="F35" s="151">
        <v>17.886897884362394</v>
      </c>
      <c r="G35" s="151">
        <v>15.0917828355177</v>
      </c>
      <c r="H35" s="151">
        <v>21.045553554337502</v>
      </c>
      <c r="I35" s="151">
        <v>22.318069986505265</v>
      </c>
      <c r="J35" s="151">
        <v>14.407021430787724</v>
      </c>
      <c r="K35" s="151">
        <v>8.9628987579697359</v>
      </c>
      <c r="L35" s="151">
        <v>11.041869434843532</v>
      </c>
      <c r="M35" s="151">
        <v>12.048101256441472</v>
      </c>
      <c r="N35" s="151">
        <v>13.88524742277508</v>
      </c>
      <c r="O35" s="151">
        <v>23.675665673001909</v>
      </c>
      <c r="P35" s="151">
        <v>14.451497237813392</v>
      </c>
      <c r="Q35" s="151">
        <v>14.882127943455712</v>
      </c>
    </row>
    <row r="36" spans="1:17" x14ac:dyDescent="0.25">
      <c r="A36" s="154" t="s">
        <v>30</v>
      </c>
      <c r="B36" s="153">
        <v>0.16823538189488096</v>
      </c>
      <c r="C36" s="153">
        <v>0.21601542324196449</v>
      </c>
      <c r="D36" s="153">
        <v>0.37481787012342077</v>
      </c>
      <c r="E36" s="153">
        <v>0.30611562269342341</v>
      </c>
      <c r="F36" s="153">
        <v>0.12852830817271413</v>
      </c>
      <c r="G36" s="153">
        <v>0</v>
      </c>
      <c r="H36" s="153">
        <v>0</v>
      </c>
      <c r="I36" s="153">
        <v>0</v>
      </c>
      <c r="J36" s="153">
        <v>4.2948521217683222E-2</v>
      </c>
      <c r="K36" s="153">
        <v>4.42088855245703E-2</v>
      </c>
      <c r="L36" s="153">
        <v>4.791403588680955E-2</v>
      </c>
      <c r="M36" s="153">
        <v>4.6974631720855482E-2</v>
      </c>
      <c r="N36" s="153">
        <v>0.10712251937113849</v>
      </c>
      <c r="O36" s="153">
        <v>8.1235369095897E-2</v>
      </c>
      <c r="P36" s="153">
        <v>5.263288162086021E-2</v>
      </c>
      <c r="Q36" s="153">
        <v>5.9411329070875991E-2</v>
      </c>
    </row>
    <row r="37" spans="1:17" x14ac:dyDescent="0.25">
      <c r="A37" s="154" t="s">
        <v>125</v>
      </c>
      <c r="B37" s="153">
        <v>0.40414758166157072</v>
      </c>
      <c r="C37" s="153">
        <v>0.14576924150204584</v>
      </c>
      <c r="D37" s="153">
        <v>0.14821033035194714</v>
      </c>
      <c r="E37" s="153">
        <v>0.14603491069717822</v>
      </c>
      <c r="F37" s="153">
        <v>6.7640923494652103E-2</v>
      </c>
      <c r="G37" s="153">
        <v>4.4647915550895194E-2</v>
      </c>
      <c r="H37" s="153">
        <v>7.96061655355607E-2</v>
      </c>
      <c r="I37" s="153">
        <v>3.4232437376321374E-2</v>
      </c>
      <c r="J37" s="153">
        <v>4.0486178762057963E-2</v>
      </c>
      <c r="K37" s="153">
        <v>5.9417313384701478E-2</v>
      </c>
      <c r="L37" s="153">
        <v>6.0530950620939043E-2</v>
      </c>
      <c r="M37" s="153">
        <v>5.6455588409597586E-2</v>
      </c>
      <c r="N37" s="153">
        <v>1.5674587375396797E-2</v>
      </c>
      <c r="O37" s="153">
        <v>2.3993423313853887E-2</v>
      </c>
      <c r="P37" s="153">
        <v>6.1386059127384353E-2</v>
      </c>
      <c r="Q37" s="153">
        <v>7.1493485058416309E-2</v>
      </c>
    </row>
    <row r="38" spans="1:17" x14ac:dyDescent="0.25">
      <c r="A38" s="154" t="s">
        <v>26</v>
      </c>
      <c r="B38" s="153">
        <v>24.228552502324487</v>
      </c>
      <c r="C38" s="153">
        <v>27.613703144334643</v>
      </c>
      <c r="D38" s="153">
        <v>20.976735100990552</v>
      </c>
      <c r="E38" s="153">
        <v>20.928429588472817</v>
      </c>
      <c r="F38" s="153">
        <v>17.690728652695029</v>
      </c>
      <c r="G38" s="153">
        <v>15.047134919966805</v>
      </c>
      <c r="H38" s="153">
        <v>20.96594738880194</v>
      </c>
      <c r="I38" s="153">
        <v>22.283837549128943</v>
      </c>
      <c r="J38" s="153">
        <v>14.323586730807984</v>
      </c>
      <c r="K38" s="153">
        <v>8.8592725590604644</v>
      </c>
      <c r="L38" s="153">
        <v>10.933424448335783</v>
      </c>
      <c r="M38" s="153">
        <v>11.944671036311018</v>
      </c>
      <c r="N38" s="153">
        <v>13.762450316028545</v>
      </c>
      <c r="O38" s="153">
        <v>23.570436880592158</v>
      </c>
      <c r="P38" s="153">
        <v>14.337478297065147</v>
      </c>
      <c r="Q38" s="153">
        <v>14.751223129326419</v>
      </c>
    </row>
    <row r="39" spans="1:17" x14ac:dyDescent="0.25">
      <c r="A39" s="152" t="s">
        <v>120</v>
      </c>
      <c r="B39" s="151">
        <v>159.78611083144966</v>
      </c>
      <c r="C39" s="151">
        <v>132.23107814932496</v>
      </c>
      <c r="D39" s="151">
        <v>116.15163824031796</v>
      </c>
      <c r="E39" s="151">
        <v>121.44362475553413</v>
      </c>
      <c r="F39" s="151">
        <v>125.73341068461262</v>
      </c>
      <c r="G39" s="151">
        <v>88.98944682150065</v>
      </c>
      <c r="H39" s="151">
        <v>92.341349129202356</v>
      </c>
      <c r="I39" s="151">
        <v>103.57707929588406</v>
      </c>
      <c r="J39" s="151">
        <v>78.835571450188979</v>
      </c>
      <c r="K39" s="151">
        <v>47.919873779906496</v>
      </c>
      <c r="L39" s="151">
        <v>57.49415108206135</v>
      </c>
      <c r="M39" s="151">
        <v>61.830009962275014</v>
      </c>
      <c r="N39" s="151">
        <v>60.519444255506357</v>
      </c>
      <c r="O39" s="151">
        <v>40.642078073610968</v>
      </c>
      <c r="P39" s="151">
        <v>70.519138245725173</v>
      </c>
      <c r="Q39" s="151">
        <v>73.58518130076574</v>
      </c>
    </row>
    <row r="40" spans="1:17" x14ac:dyDescent="0.25">
      <c r="A40" s="150" t="s">
        <v>33</v>
      </c>
      <c r="B40" s="87">
        <v>34.077305203897019</v>
      </c>
      <c r="C40" s="87">
        <v>19.523363878344835</v>
      </c>
      <c r="D40" s="87">
        <v>10.006080743482659</v>
      </c>
      <c r="E40" s="87">
        <v>11.369667931569825</v>
      </c>
      <c r="F40" s="87">
        <v>46.110846387317537</v>
      </c>
      <c r="G40" s="87">
        <v>23.153586490189959</v>
      </c>
      <c r="H40" s="87">
        <v>21.0694607966254</v>
      </c>
      <c r="I40" s="87">
        <v>27.258266917898865</v>
      </c>
      <c r="J40" s="87">
        <v>9.3163968286733994</v>
      </c>
      <c r="K40" s="87">
        <v>7.2027970836641826</v>
      </c>
      <c r="L40" s="87">
        <v>5.7661069409033852</v>
      </c>
      <c r="M40" s="87">
        <v>8.4580993198374088</v>
      </c>
      <c r="N40" s="87">
        <v>12.853202608702846</v>
      </c>
      <c r="O40" s="87">
        <v>11.185266421614116</v>
      </c>
      <c r="P40" s="87">
        <v>15.232290071392185</v>
      </c>
      <c r="Q40" s="87">
        <v>9.7368768257207154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0.40252974029288746</v>
      </c>
      <c r="C42" s="87">
        <v>0.28592899764656854</v>
      </c>
      <c r="D42" s="87">
        <v>0.2166227627764877</v>
      </c>
      <c r="E42" s="87">
        <v>0.19443782468685225</v>
      </c>
      <c r="F42" s="87">
        <v>0.44333654505330194</v>
      </c>
      <c r="G42" s="87">
        <v>0</v>
      </c>
      <c r="H42" s="87">
        <v>0</v>
      </c>
      <c r="I42" s="87">
        <v>0</v>
      </c>
      <c r="J42" s="87">
        <v>0.12733211287772656</v>
      </c>
      <c r="K42" s="87">
        <v>8.1196293952166654E-2</v>
      </c>
      <c r="L42" s="87">
        <v>8.6559911304508824E-2</v>
      </c>
      <c r="M42" s="87">
        <v>9.3635242110695488E-2</v>
      </c>
      <c r="N42" s="87">
        <v>0.16688850860849622</v>
      </c>
      <c r="O42" s="87">
        <v>9.7641430729143178E-2</v>
      </c>
      <c r="P42" s="87">
        <v>0.10380027526239441</v>
      </c>
      <c r="Q42" s="87">
        <v>5.9982517831973177E-2</v>
      </c>
    </row>
    <row r="43" spans="1:17" x14ac:dyDescent="0.25">
      <c r="A43" s="150" t="s">
        <v>125</v>
      </c>
      <c r="B43" s="87">
        <v>1.097372246472319</v>
      </c>
      <c r="C43" s="87">
        <v>0.25986235647370975</v>
      </c>
      <c r="D43" s="87">
        <v>0.1191042925695134</v>
      </c>
      <c r="E43" s="87">
        <v>0.13354087278704538</v>
      </c>
      <c r="F43" s="87">
        <v>0.40620804713862807</v>
      </c>
      <c r="G43" s="87">
        <v>0.21162408041377057</v>
      </c>
      <c r="H43" s="87">
        <v>0.34337165820470766</v>
      </c>
      <c r="I43" s="87">
        <v>0.22209903053561997</v>
      </c>
      <c r="J43" s="87">
        <v>0.22580003881114477</v>
      </c>
      <c r="K43" s="87">
        <v>0.15117929741528233</v>
      </c>
      <c r="L43" s="87">
        <v>0.15946041790063151</v>
      </c>
      <c r="M43" s="87">
        <v>0.17250815479920736</v>
      </c>
      <c r="N43" s="87">
        <v>7.5985531252237198E-2</v>
      </c>
      <c r="O43" s="87">
        <v>8.8910114379632699E-2</v>
      </c>
      <c r="P43" s="87">
        <v>0.19123242133888513</v>
      </c>
      <c r="Q43" s="87">
        <v>0.10923687830459704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0.77669966957828784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0.25273084937509016</v>
      </c>
      <c r="N45" s="87">
        <v>0.51017586715077268</v>
      </c>
      <c r="O45" s="87">
        <v>0.2649786547348606</v>
      </c>
      <c r="P45" s="87">
        <v>0.54411455176128332</v>
      </c>
      <c r="Q45" s="87">
        <v>0.53779096708315433</v>
      </c>
    </row>
    <row r="46" spans="1:17" x14ac:dyDescent="0.25">
      <c r="A46" s="150" t="s">
        <v>26</v>
      </c>
      <c r="B46" s="87">
        <v>49.747104518476178</v>
      </c>
      <c r="C46" s="87">
        <v>29.410968942235815</v>
      </c>
      <c r="D46" s="87">
        <v>15.034666644059945</v>
      </c>
      <c r="E46" s="87">
        <v>16.163343434005895</v>
      </c>
      <c r="F46" s="87">
        <v>66.164206765035928</v>
      </c>
      <c r="G46" s="87">
        <v>53.358434707704703</v>
      </c>
      <c r="H46" s="87">
        <v>58.856029617705389</v>
      </c>
      <c r="I46" s="87">
        <v>63.801183228951203</v>
      </c>
      <c r="J46" s="87">
        <v>58.255577918662951</v>
      </c>
      <c r="K46" s="87">
        <v>30.234152577779994</v>
      </c>
      <c r="L46" s="87">
        <v>32.870462845594481</v>
      </c>
      <c r="M46" s="87">
        <v>36.171595357287131</v>
      </c>
      <c r="N46" s="87">
        <v>28.58481020543508</v>
      </c>
      <c r="O46" s="87">
        <v>11.589490695889589</v>
      </c>
      <c r="P46" s="87">
        <v>37.505892270561908</v>
      </c>
      <c r="Q46" s="87">
        <v>22.488433168130825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2.6328558046121851E-2</v>
      </c>
      <c r="C48" s="87">
        <v>3.6670811903224063E-2</v>
      </c>
      <c r="D48" s="87">
        <v>3.6824127106760987E-2</v>
      </c>
      <c r="E48" s="87">
        <v>3.6311230434208273E-2</v>
      </c>
      <c r="F48" s="87">
        <v>3.620493989063394E-2</v>
      </c>
      <c r="G48" s="87">
        <v>1.6639752818525876E-2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8.0473278614715676E-3</v>
      </c>
      <c r="P48" s="87">
        <v>8.2621907372087914E-3</v>
      </c>
      <c r="Q48" s="87">
        <v>8.1662330879349251E-3</v>
      </c>
    </row>
    <row r="49" spans="1:17" x14ac:dyDescent="0.25">
      <c r="A49" s="150" t="s">
        <v>22</v>
      </c>
      <c r="B49" s="87">
        <v>73.658770894686867</v>
      </c>
      <c r="C49" s="87">
        <v>82.714283162720818</v>
      </c>
      <c r="D49" s="87">
        <v>90.738339670322588</v>
      </c>
      <c r="E49" s="87">
        <v>93.54632346205031</v>
      </c>
      <c r="F49" s="87">
        <v>12.572608000176597</v>
      </c>
      <c r="G49" s="87">
        <v>12.249161790373707</v>
      </c>
      <c r="H49" s="87">
        <v>12.072487056666853</v>
      </c>
      <c r="I49" s="87">
        <v>12.295530118498377</v>
      </c>
      <c r="J49" s="87">
        <v>10.91046455116375</v>
      </c>
      <c r="K49" s="87">
        <v>10.250548527094871</v>
      </c>
      <c r="L49" s="87">
        <v>18.611560966358343</v>
      </c>
      <c r="M49" s="87">
        <v>16.681441038865483</v>
      </c>
      <c r="N49" s="87">
        <v>18.328381534356918</v>
      </c>
      <c r="O49" s="87">
        <v>17.407743428402153</v>
      </c>
      <c r="P49" s="87">
        <v>16.93354646467132</v>
      </c>
      <c r="Q49" s="87">
        <v>40.644694710606544</v>
      </c>
    </row>
    <row r="50" spans="1:17" x14ac:dyDescent="0.25">
      <c r="A50" s="149" t="s">
        <v>119</v>
      </c>
      <c r="B50" s="148">
        <v>15.175708211633655</v>
      </c>
      <c r="C50" s="148">
        <v>13.608777918518257</v>
      </c>
      <c r="D50" s="148">
        <v>22.469646961992108</v>
      </c>
      <c r="E50" s="148">
        <v>25.980119489138673</v>
      </c>
      <c r="F50" s="148">
        <v>21.960904534380038</v>
      </c>
      <c r="G50" s="148">
        <v>17.650969330288497</v>
      </c>
      <c r="H50" s="148">
        <v>12.850361844072804</v>
      </c>
      <c r="I50" s="148">
        <v>16.900411418845213</v>
      </c>
      <c r="J50" s="148">
        <v>17.781004217554738</v>
      </c>
      <c r="K50" s="148">
        <v>10.997717659523337</v>
      </c>
      <c r="L50" s="148">
        <v>13.572526901382352</v>
      </c>
      <c r="M50" s="148">
        <v>14.82786749335161</v>
      </c>
      <c r="N50" s="148">
        <v>17.084421081966472</v>
      </c>
      <c r="O50" s="148">
        <v>29.259852679355784</v>
      </c>
      <c r="P50" s="148">
        <v>17.798248920494668</v>
      </c>
      <c r="Q50" s="148">
        <v>18.3118631950259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230.60381930568622</v>
      </c>
      <c r="C53" s="96">
        <v>201.1022106378235</v>
      </c>
      <c r="D53" s="96">
        <v>177.51481528446081</v>
      </c>
      <c r="E53" s="96">
        <v>212.08572386730594</v>
      </c>
      <c r="F53" s="96">
        <v>247.09802487215484</v>
      </c>
      <c r="G53" s="96">
        <v>235.43839911840257</v>
      </c>
      <c r="H53" s="96">
        <v>268.9303698430611</v>
      </c>
      <c r="I53" s="96">
        <v>294.91757213092558</v>
      </c>
      <c r="J53" s="96">
        <v>282.5293726994488</v>
      </c>
      <c r="K53" s="96">
        <v>241.92216192165384</v>
      </c>
      <c r="L53" s="96">
        <v>244.34784881543547</v>
      </c>
      <c r="M53" s="96">
        <v>265.12307546759598</v>
      </c>
      <c r="N53" s="96">
        <v>264.06087370882244</v>
      </c>
      <c r="O53" s="96">
        <v>223.95867900407427</v>
      </c>
      <c r="P53" s="96">
        <v>214.09600264297407</v>
      </c>
      <c r="Q53" s="96">
        <v>231.515323110362</v>
      </c>
    </row>
    <row r="54" spans="1:17" x14ac:dyDescent="0.25">
      <c r="A54" s="132" t="s">
        <v>83</v>
      </c>
      <c r="B54" s="160">
        <v>0.53738209478316123</v>
      </c>
      <c r="C54" s="160">
        <v>0.46882675567079507</v>
      </c>
      <c r="D54" s="160">
        <v>0.4038911020875261</v>
      </c>
      <c r="E54" s="160">
        <v>0.4862067934056899</v>
      </c>
      <c r="F54" s="160">
        <v>0.57603825127900199</v>
      </c>
      <c r="G54" s="160">
        <v>0.53875472345957898</v>
      </c>
      <c r="H54" s="160">
        <v>0.62209282486955353</v>
      </c>
      <c r="I54" s="160">
        <v>0.68341173341138539</v>
      </c>
      <c r="J54" s="160">
        <v>0.64137963130971087</v>
      </c>
      <c r="K54" s="160">
        <v>0.54977817331325673</v>
      </c>
      <c r="L54" s="160">
        <v>0.55084382493081208</v>
      </c>
      <c r="M54" s="160">
        <v>0.59858358444818149</v>
      </c>
      <c r="N54" s="160">
        <v>0.59768549255430281</v>
      </c>
      <c r="O54" s="160">
        <v>0.50712785500665247</v>
      </c>
      <c r="P54" s="160">
        <v>0.4843291310892196</v>
      </c>
      <c r="Q54" s="160">
        <v>0.52256843329621605</v>
      </c>
    </row>
    <row r="55" spans="1:17" x14ac:dyDescent="0.25">
      <c r="A55" s="76" t="s">
        <v>82</v>
      </c>
      <c r="B55" s="159">
        <v>0.10327265607109792</v>
      </c>
      <c r="C55" s="159">
        <v>9.0097874055248009E-2</v>
      </c>
      <c r="D55" s="159">
        <v>7.7618713539185633E-2</v>
      </c>
      <c r="E55" s="159">
        <v>9.3437923299394779E-2</v>
      </c>
      <c r="F55" s="159">
        <v>0.11070149300775887</v>
      </c>
      <c r="G55" s="159">
        <v>0.10353644418497272</v>
      </c>
      <c r="H55" s="159">
        <v>0.11955213798661193</v>
      </c>
      <c r="I55" s="159">
        <v>0.13133624209795366</v>
      </c>
      <c r="J55" s="159">
        <v>0.12325862494912952</v>
      </c>
      <c r="K55" s="159">
        <v>0.10565490134331039</v>
      </c>
      <c r="L55" s="159">
        <v>0.10585969542569559</v>
      </c>
      <c r="M55" s="159">
        <v>0.11503419493622283</v>
      </c>
      <c r="N55" s="159">
        <v>0.11486160203411988</v>
      </c>
      <c r="O55" s="159">
        <v>9.7458477054968337E-2</v>
      </c>
      <c r="P55" s="159">
        <v>9.3077079169102767E-2</v>
      </c>
      <c r="Q55" s="159">
        <v>0.10042580616160778</v>
      </c>
    </row>
    <row r="56" spans="1:17" x14ac:dyDescent="0.25">
      <c r="A56" s="76" t="s">
        <v>81</v>
      </c>
      <c r="B56" s="159">
        <v>14.343221693822215</v>
      </c>
      <c r="C56" s="159">
        <v>12.51341672501208</v>
      </c>
      <c r="D56" s="159">
        <v>10.780224487645304</v>
      </c>
      <c r="E56" s="159">
        <v>12.977305895675984</v>
      </c>
      <c r="F56" s="159">
        <v>15.374990016275634</v>
      </c>
      <c r="G56" s="159">
        <v>14.379858413951689</v>
      </c>
      <c r="H56" s="159">
        <v>16.6042288864138</v>
      </c>
      <c r="I56" s="159">
        <v>18.240886876653668</v>
      </c>
      <c r="J56" s="159">
        <v>17.119011465183259</v>
      </c>
      <c r="K56" s="159">
        <v>14.674084415556427</v>
      </c>
      <c r="L56" s="159">
        <v>14.70252763602722</v>
      </c>
      <c r="M56" s="159">
        <v>15.976745666391055</v>
      </c>
      <c r="N56" s="159">
        <v>15.952774768848355</v>
      </c>
      <c r="O56" s="159">
        <v>13.535708245746463</v>
      </c>
      <c r="P56" s="159">
        <v>12.927189363821419</v>
      </c>
      <c r="Q56" s="159">
        <v>13.947831462426004</v>
      </c>
    </row>
    <row r="57" spans="1:17" x14ac:dyDescent="0.25">
      <c r="A57" s="76" t="s">
        <v>80</v>
      </c>
      <c r="B57" s="159">
        <v>0.24634690833184333</v>
      </c>
      <c r="C57" s="159">
        <v>0.21491974318450582</v>
      </c>
      <c r="D57" s="159">
        <v>0.18515191568143144</v>
      </c>
      <c r="E57" s="159">
        <v>0.22288710682435656</v>
      </c>
      <c r="F57" s="159">
        <v>0.26406767858673003</v>
      </c>
      <c r="G57" s="159">
        <v>0.24697614930210593</v>
      </c>
      <c r="H57" s="159">
        <v>0.28518003407589404</v>
      </c>
      <c r="I57" s="159">
        <v>0.3132898719141991</v>
      </c>
      <c r="J57" s="159">
        <v>0.29402149936521416</v>
      </c>
      <c r="K57" s="159">
        <v>0.25202952345983692</v>
      </c>
      <c r="L57" s="159">
        <v>0.25251803988770455</v>
      </c>
      <c r="M57" s="159">
        <v>0.27440291896309538</v>
      </c>
      <c r="N57" s="159">
        <v>0.27399121532874898</v>
      </c>
      <c r="O57" s="159">
        <v>0.23247774799839255</v>
      </c>
      <c r="P57" s="159">
        <v>0.22202634813692684</v>
      </c>
      <c r="Q57" s="159">
        <v>0.23955602388703107</v>
      </c>
    </row>
    <row r="58" spans="1:17" x14ac:dyDescent="0.25">
      <c r="A58" s="129" t="s">
        <v>79</v>
      </c>
      <c r="B58" s="158">
        <v>0.56177359642721525</v>
      </c>
      <c r="C58" s="158">
        <v>0.49010656512617867</v>
      </c>
      <c r="D58" s="158">
        <v>0.42222351505071143</v>
      </c>
      <c r="E58" s="158">
        <v>0.50827547398852579</v>
      </c>
      <c r="F58" s="158">
        <v>0.60218433632632551</v>
      </c>
      <c r="G58" s="158">
        <v>0.56320852802541321</v>
      </c>
      <c r="H58" s="158">
        <v>0.65032930373229314</v>
      </c>
      <c r="I58" s="158">
        <v>0.71443144653709978</v>
      </c>
      <c r="J58" s="158">
        <v>0.67049152856759375</v>
      </c>
      <c r="K58" s="158">
        <v>0.5747323266957699</v>
      </c>
      <c r="L58" s="158">
        <v>0.57584634770157561</v>
      </c>
      <c r="M58" s="158">
        <v>0.62575299077174484</v>
      </c>
      <c r="N58" s="158">
        <v>0.6248141349407742</v>
      </c>
      <c r="O58" s="158">
        <v>0.53014613200029026</v>
      </c>
      <c r="P58" s="158">
        <v>0.50631258552863956</v>
      </c>
      <c r="Q58" s="158">
        <v>0.54628755033344856</v>
      </c>
    </row>
    <row r="59" spans="1:17" x14ac:dyDescent="0.25">
      <c r="A59" s="92" t="s">
        <v>125</v>
      </c>
      <c r="B59" s="91">
        <v>9.1793118500634582E-2</v>
      </c>
      <c r="C59" s="91">
        <v>8.0082813248406381E-2</v>
      </c>
      <c r="D59" s="91">
        <v>6.8990805899910024E-2</v>
      </c>
      <c r="E59" s="91">
        <v>8.3051590732495101E-2</v>
      </c>
      <c r="F59" s="91">
        <v>9.8396183970155898E-2</v>
      </c>
      <c r="G59" s="91">
        <v>9.2027584568586812E-2</v>
      </c>
      <c r="H59" s="91">
        <v>0.10626301275387169</v>
      </c>
      <c r="I59" s="91">
        <v>0.11673722447910823</v>
      </c>
      <c r="J59" s="91">
        <v>0.10955749562973784</v>
      </c>
      <c r="K59" s="91">
        <v>9.3910559175533398E-2</v>
      </c>
      <c r="L59" s="91">
        <v>9.4092588845223257E-2</v>
      </c>
      <c r="M59" s="91">
        <v>0.1022472732776064</v>
      </c>
      <c r="N59" s="91">
        <v>0.10209386538322439</v>
      </c>
      <c r="O59" s="91">
        <v>8.6625229499657855E-2</v>
      </c>
      <c r="P59" s="91">
        <v>8.2730857159134266E-2</v>
      </c>
      <c r="Q59" s="91">
        <v>8.9262717511282258E-2</v>
      </c>
    </row>
    <row r="60" spans="1:17" x14ac:dyDescent="0.25">
      <c r="A60" s="92" t="s">
        <v>26</v>
      </c>
      <c r="B60" s="91">
        <v>0.1527553876907847</v>
      </c>
      <c r="C60" s="91">
        <v>0.13326795499430005</v>
      </c>
      <c r="D60" s="91">
        <v>0.1148094484039953</v>
      </c>
      <c r="E60" s="91">
        <v>0.13820837714093967</v>
      </c>
      <c r="F60" s="91">
        <v>0.16374372583878424</v>
      </c>
      <c r="G60" s="91">
        <v>0.15314556895595369</v>
      </c>
      <c r="H60" s="91">
        <v>0.17683512637492821</v>
      </c>
      <c r="I60" s="91">
        <v>0.19426554271744309</v>
      </c>
      <c r="J60" s="91">
        <v>0.18231756358987153</v>
      </c>
      <c r="K60" s="91">
        <v>0.15627907744541675</v>
      </c>
      <c r="L60" s="91">
        <v>0.15658199789543401</v>
      </c>
      <c r="M60" s="91">
        <v>0.17015242672835451</v>
      </c>
      <c r="N60" s="91">
        <v>0.16989713654142191</v>
      </c>
      <c r="O60" s="91">
        <v>0.14415536515334706</v>
      </c>
      <c r="P60" s="91">
        <v>0.13767463580886102</v>
      </c>
      <c r="Q60" s="91">
        <v>0.14854447961341091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0.31722509023579604</v>
      </c>
      <c r="C62" s="157">
        <v>0.27675579688347224</v>
      </c>
      <c r="D62" s="157">
        <v>0.23842326074680611</v>
      </c>
      <c r="E62" s="157">
        <v>0.28701550611509102</v>
      </c>
      <c r="F62" s="157">
        <v>0.34004442651738542</v>
      </c>
      <c r="G62" s="157">
        <v>0.31803537450087271</v>
      </c>
      <c r="H62" s="157">
        <v>0.36723116460349325</v>
      </c>
      <c r="I62" s="157">
        <v>0.40342867934054855</v>
      </c>
      <c r="J62" s="157">
        <v>0.37861646934798437</v>
      </c>
      <c r="K62" s="157">
        <v>0.32454269007481973</v>
      </c>
      <c r="L62" s="157">
        <v>0.32517176096091838</v>
      </c>
      <c r="M62" s="157">
        <v>0.35335329076578392</v>
      </c>
      <c r="N62" s="157">
        <v>0.35282313301612789</v>
      </c>
      <c r="O62" s="157">
        <v>0.29936553734728527</v>
      </c>
      <c r="P62" s="157">
        <v>0.28590709256064428</v>
      </c>
      <c r="Q62" s="157">
        <v>0.30848035320875533</v>
      </c>
    </row>
    <row r="63" spans="1:17" x14ac:dyDescent="0.25">
      <c r="A63" s="156" t="s">
        <v>115</v>
      </c>
      <c r="B63" s="155">
        <v>26.109439459364257</v>
      </c>
      <c r="C63" s="155">
        <v>22.269471906362178</v>
      </c>
      <c r="D63" s="155">
        <v>22.59039989214558</v>
      </c>
      <c r="E63" s="155">
        <v>25.566210886391843</v>
      </c>
      <c r="F63" s="155">
        <v>28.038851643670341</v>
      </c>
      <c r="G63" s="155">
        <v>30.133108828804509</v>
      </c>
      <c r="H63" s="155">
        <v>32.256811831253685</v>
      </c>
      <c r="I63" s="155">
        <v>34.892062446187602</v>
      </c>
      <c r="J63" s="155">
        <v>37.452379461462115</v>
      </c>
      <c r="K63" s="155">
        <v>31.893374941262977</v>
      </c>
      <c r="L63" s="155">
        <v>33.588364526223117</v>
      </c>
      <c r="M63" s="155">
        <v>36.240169471496614</v>
      </c>
      <c r="N63" s="155">
        <v>35.754380256989691</v>
      </c>
      <c r="O63" s="155">
        <v>30.200099332319308</v>
      </c>
      <c r="P63" s="155">
        <v>29.173227281774476</v>
      </c>
      <c r="Q63" s="155">
        <v>31.351959266616177</v>
      </c>
    </row>
    <row r="64" spans="1:17" x14ac:dyDescent="0.25">
      <c r="A64" s="84" t="s">
        <v>33</v>
      </c>
      <c r="B64" s="153">
        <v>19.459282073807223</v>
      </c>
      <c r="C64" s="153">
        <v>19.508129750792484</v>
      </c>
      <c r="D64" s="153">
        <v>0</v>
      </c>
      <c r="E64" s="153">
        <v>9.1710364339618646</v>
      </c>
      <c r="F64" s="153">
        <v>24.144437642073548</v>
      </c>
      <c r="G64" s="153">
        <v>0</v>
      </c>
      <c r="H64" s="153">
        <v>12.494296183316695</v>
      </c>
      <c r="I64" s="153">
        <v>16.469428335230376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0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6.483580067975784</v>
      </c>
      <c r="C66" s="153">
        <v>2.6122785742601922</v>
      </c>
      <c r="D66" s="153">
        <v>22.356875864706641</v>
      </c>
      <c r="E66" s="153">
        <v>14.988295410045509</v>
      </c>
      <c r="F66" s="153">
        <v>4.9181492259175744E-2</v>
      </c>
      <c r="G66" s="153">
        <v>29.824029350404221</v>
      </c>
      <c r="H66" s="153">
        <v>19.51350589819242</v>
      </c>
      <c r="I66" s="153">
        <v>18.106243374219147</v>
      </c>
      <c r="J66" s="153">
        <v>28.962035897762043</v>
      </c>
      <c r="K66" s="153">
        <v>25.696017987101346</v>
      </c>
      <c r="L66" s="153">
        <v>18.979836620620823</v>
      </c>
      <c r="M66" s="153">
        <v>21.698517952866226</v>
      </c>
      <c r="N66" s="153">
        <v>23.453256569802782</v>
      </c>
      <c r="O66" s="153">
        <v>20.467320711194148</v>
      </c>
      <c r="P66" s="153">
        <v>18.176638174062898</v>
      </c>
      <c r="Q66" s="153">
        <v>20.127881471348367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0.16657731758124891</v>
      </c>
      <c r="C68" s="153">
        <v>0.14906358130950023</v>
      </c>
      <c r="D68" s="153">
        <v>0.23352402743893869</v>
      </c>
      <c r="E68" s="153">
        <v>1.4068790423844664</v>
      </c>
      <c r="F68" s="153">
        <v>3.8452325093376154</v>
      </c>
      <c r="G68" s="153">
        <v>0.30907947840028954</v>
      </c>
      <c r="H68" s="153">
        <v>0.24900974974457418</v>
      </c>
      <c r="I68" s="153">
        <v>0.31639073673808216</v>
      </c>
      <c r="J68" s="153">
        <v>8.4903435637000726</v>
      </c>
      <c r="K68" s="153">
        <v>6.1973569541616307</v>
      </c>
      <c r="L68" s="153">
        <v>14.608527905602298</v>
      </c>
      <c r="M68" s="153">
        <v>14.541651518630387</v>
      </c>
      <c r="N68" s="153">
        <v>12.301123687186909</v>
      </c>
      <c r="O68" s="153">
        <v>9.7327786211251599</v>
      </c>
      <c r="P68" s="153">
        <v>10.996589107711578</v>
      </c>
      <c r="Q68" s="153">
        <v>11.22407779526781</v>
      </c>
    </row>
    <row r="69" spans="1:17" x14ac:dyDescent="0.25">
      <c r="A69" s="156" t="s">
        <v>114</v>
      </c>
      <c r="B69" s="155">
        <v>113.72746616323943</v>
      </c>
      <c r="C69" s="155">
        <v>99.218934738579506</v>
      </c>
      <c r="D69" s="155">
        <v>85.476446074793699</v>
      </c>
      <c r="E69" s="155">
        <v>102.89711395705281</v>
      </c>
      <c r="F69" s="155">
        <v>121.90836160534654</v>
      </c>
      <c r="G69" s="155">
        <v>114.01795887385896</v>
      </c>
      <c r="H69" s="155">
        <v>131.65500186472349</v>
      </c>
      <c r="I69" s="155">
        <v>144.63207007011627</v>
      </c>
      <c r="J69" s="155">
        <v>135.73671513376161</v>
      </c>
      <c r="K69" s="155">
        <v>116.35087809913041</v>
      </c>
      <c r="L69" s="155">
        <v>116.57640451590879</v>
      </c>
      <c r="M69" s="155">
        <v>126.67968472911279</v>
      </c>
      <c r="N69" s="155">
        <v>126.48961937996155</v>
      </c>
      <c r="O69" s="155">
        <v>107.3246885793196</v>
      </c>
      <c r="P69" s="155">
        <v>102.49973976160526</v>
      </c>
      <c r="Q69" s="155">
        <v>110.59241532722277</v>
      </c>
    </row>
    <row r="70" spans="1:17" x14ac:dyDescent="0.25">
      <c r="A70" s="156" t="s">
        <v>113</v>
      </c>
      <c r="B70" s="155">
        <v>46.31994442270161</v>
      </c>
      <c r="C70" s="155">
        <v>40.560803830569697</v>
      </c>
      <c r="D70" s="155">
        <v>35.149472038416022</v>
      </c>
      <c r="E70" s="155">
        <v>42.327964823918599</v>
      </c>
      <c r="F70" s="155">
        <v>50.18673891393135</v>
      </c>
      <c r="G70" s="155">
        <v>46.964239298404834</v>
      </c>
      <c r="H70" s="155">
        <v>54.219049592711045</v>
      </c>
      <c r="I70" s="155">
        <v>59.580403847100115</v>
      </c>
      <c r="J70" s="155">
        <v>55.900270239403547</v>
      </c>
      <c r="K70" s="155">
        <v>47.893665255832907</v>
      </c>
      <c r="L70" s="155">
        <v>47.993445749480216</v>
      </c>
      <c r="M70" s="155">
        <v>52.158206128554596</v>
      </c>
      <c r="N70" s="155">
        <v>52.083483686002239</v>
      </c>
      <c r="O70" s="155">
        <v>44.205267022186945</v>
      </c>
      <c r="P70" s="155">
        <v>42.204938169660757</v>
      </c>
      <c r="Q70" s="155">
        <v>45.533770887189462</v>
      </c>
    </row>
    <row r="71" spans="1:17" x14ac:dyDescent="0.25">
      <c r="A71" s="152" t="s">
        <v>123</v>
      </c>
      <c r="B71" s="151">
        <v>24.03859867180941</v>
      </c>
      <c r="C71" s="151">
        <v>20.752419063546625</v>
      </c>
      <c r="D71" s="151">
        <v>17.649354162885935</v>
      </c>
      <c r="E71" s="151">
        <v>21.205228353840042</v>
      </c>
      <c r="F71" s="151">
        <v>25.024085044257244</v>
      </c>
      <c r="G71" s="151">
        <v>23.332042179344924</v>
      </c>
      <c r="H71" s="151">
        <v>26.961217790415894</v>
      </c>
      <c r="I71" s="151">
        <v>29.584353509574505</v>
      </c>
      <c r="J71" s="151">
        <v>27.806599269725126</v>
      </c>
      <c r="K71" s="151">
        <v>23.887265142999027</v>
      </c>
      <c r="L71" s="151">
        <v>23.917823686602947</v>
      </c>
      <c r="M71" s="151">
        <v>25.978551450414386</v>
      </c>
      <c r="N71" s="151">
        <v>25.944428708348365</v>
      </c>
      <c r="O71" s="151">
        <v>21.975522165913844</v>
      </c>
      <c r="P71" s="151">
        <v>21.014378749602091</v>
      </c>
      <c r="Q71" s="151">
        <v>22.681312450901014</v>
      </c>
    </row>
    <row r="72" spans="1:17" x14ac:dyDescent="0.25">
      <c r="A72" s="154" t="s">
        <v>30</v>
      </c>
      <c r="B72" s="153">
        <v>0.19184345221648036</v>
      </c>
      <c r="C72" s="153">
        <v>0.20446351421089146</v>
      </c>
      <c r="D72" s="153">
        <v>0.30048297756535325</v>
      </c>
      <c r="E72" s="153">
        <v>0.27653621968864733</v>
      </c>
      <c r="F72" s="153">
        <v>0.16362983824488705</v>
      </c>
      <c r="G72" s="153">
        <v>0</v>
      </c>
      <c r="H72" s="153">
        <v>0</v>
      </c>
      <c r="I72" s="153">
        <v>0</v>
      </c>
      <c r="J72" s="153">
        <v>7.5397667768306559E-2</v>
      </c>
      <c r="K72" s="153">
        <v>0.10722388320334691</v>
      </c>
      <c r="L72" s="153">
        <v>9.4435884088145655E-2</v>
      </c>
      <c r="M72" s="153">
        <v>9.2152281479166445E-2</v>
      </c>
      <c r="N72" s="153">
        <v>0.18210752160650673</v>
      </c>
      <c r="O72" s="153">
        <v>6.8574869771077504E-2</v>
      </c>
      <c r="P72" s="153">
        <v>6.9627336837580753E-2</v>
      </c>
      <c r="Q72" s="153">
        <v>8.2381017387293379E-2</v>
      </c>
    </row>
    <row r="73" spans="1:17" x14ac:dyDescent="0.25">
      <c r="A73" s="154" t="s">
        <v>125</v>
      </c>
      <c r="B73" s="153">
        <v>0.46086064891713946</v>
      </c>
      <c r="C73" s="153">
        <v>0.13797390452060282</v>
      </c>
      <c r="D73" s="153">
        <v>0.11881685725238558</v>
      </c>
      <c r="E73" s="153">
        <v>0.13192381947526935</v>
      </c>
      <c r="F73" s="153">
        <v>8.6113896055424785E-2</v>
      </c>
      <c r="G73" s="153">
        <v>6.4539460270510052E-2</v>
      </c>
      <c r="H73" s="153">
        <v>0.12403154062531543</v>
      </c>
      <c r="I73" s="153">
        <v>5.1205183430470556E-2</v>
      </c>
      <c r="J73" s="153">
        <v>7.1074937366017693E-2</v>
      </c>
      <c r="K73" s="153">
        <v>0.14411028450552232</v>
      </c>
      <c r="L73" s="153">
        <v>0.11930311715106287</v>
      </c>
      <c r="M73" s="153">
        <v>0.1107515074329668</v>
      </c>
      <c r="N73" s="153">
        <v>2.6646687138196758E-2</v>
      </c>
      <c r="O73" s="153">
        <v>2.0254058022036711E-2</v>
      </c>
      <c r="P73" s="153">
        <v>8.1206798570953517E-2</v>
      </c>
      <c r="Q73" s="153">
        <v>9.9134392847016473E-2</v>
      </c>
    </row>
    <row r="74" spans="1:17" x14ac:dyDescent="0.25">
      <c r="A74" s="154" t="s">
        <v>29</v>
      </c>
      <c r="B74" s="153">
        <v>1.4483967480380926</v>
      </c>
      <c r="C74" s="153">
        <v>0.90728182790042811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21.937497822637699</v>
      </c>
      <c r="C75" s="153">
        <v>19.502699816914703</v>
      </c>
      <c r="D75" s="153">
        <v>17.230054328068196</v>
      </c>
      <c r="E75" s="153">
        <v>20.796768314676125</v>
      </c>
      <c r="F75" s="153">
        <v>24.774341309956931</v>
      </c>
      <c r="G75" s="153">
        <v>23.267502719074415</v>
      </c>
      <c r="H75" s="153">
        <v>26.83718624979058</v>
      </c>
      <c r="I75" s="153">
        <v>29.533148326144033</v>
      </c>
      <c r="J75" s="153">
        <v>27.660126664590802</v>
      </c>
      <c r="K75" s="153">
        <v>23.635930975290158</v>
      </c>
      <c r="L75" s="153">
        <v>23.704084685363739</v>
      </c>
      <c r="M75" s="153">
        <v>25.775647661502251</v>
      </c>
      <c r="N75" s="153">
        <v>25.735674499603661</v>
      </c>
      <c r="O75" s="153">
        <v>21.886693238120731</v>
      </c>
      <c r="P75" s="153">
        <v>20.863544614193557</v>
      </c>
      <c r="Q75" s="153">
        <v>22.499797040666703</v>
      </c>
    </row>
    <row r="76" spans="1:17" x14ac:dyDescent="0.25">
      <c r="A76" s="152" t="s">
        <v>122</v>
      </c>
      <c r="B76" s="151">
        <v>22.281345750892203</v>
      </c>
      <c r="C76" s="151">
        <v>19.808384767023067</v>
      </c>
      <c r="D76" s="151">
        <v>17.500117875530091</v>
      </c>
      <c r="E76" s="151">
        <v>21.122736470078557</v>
      </c>
      <c r="F76" s="151">
        <v>25.162653869674109</v>
      </c>
      <c r="G76" s="151">
        <v>23.632197119059906</v>
      </c>
      <c r="H76" s="151">
        <v>27.257831802295147</v>
      </c>
      <c r="I76" s="151">
        <v>29.99605033752561</v>
      </c>
      <c r="J76" s="151">
        <v>28.093670969678421</v>
      </c>
      <c r="K76" s="151">
        <v>24.00640011283388</v>
      </c>
      <c r="L76" s="151">
        <v>24.075622062877272</v>
      </c>
      <c r="M76" s="151">
        <v>26.179654678140214</v>
      </c>
      <c r="N76" s="151">
        <v>26.139054977653874</v>
      </c>
      <c r="O76" s="151">
        <v>22.229744856273104</v>
      </c>
      <c r="P76" s="151">
        <v>21.190559420058666</v>
      </c>
      <c r="Q76" s="151">
        <v>22.852458436288448</v>
      </c>
    </row>
    <row r="77" spans="1:17" x14ac:dyDescent="0.25">
      <c r="A77" s="156" t="s">
        <v>112</v>
      </c>
      <c r="B77" s="155">
        <v>28.654972310945407</v>
      </c>
      <c r="C77" s="155">
        <v>25.275632499263313</v>
      </c>
      <c r="D77" s="155">
        <v>22.429387545101356</v>
      </c>
      <c r="E77" s="155">
        <v>27.006321006748756</v>
      </c>
      <c r="F77" s="155">
        <v>30.036090933731163</v>
      </c>
      <c r="G77" s="155">
        <v>28.490757858410511</v>
      </c>
      <c r="H77" s="155">
        <v>32.518123367294706</v>
      </c>
      <c r="I77" s="155">
        <v>35.729679596907346</v>
      </c>
      <c r="J77" s="155">
        <v>34.591845115446631</v>
      </c>
      <c r="K77" s="155">
        <v>29.62796428505894</v>
      </c>
      <c r="L77" s="155">
        <v>30.002038479850366</v>
      </c>
      <c r="M77" s="155">
        <v>32.454495782921725</v>
      </c>
      <c r="N77" s="155">
        <v>32.169263172162658</v>
      </c>
      <c r="O77" s="155">
        <v>27.325705612441656</v>
      </c>
      <c r="P77" s="155">
        <v>25.985162922188273</v>
      </c>
      <c r="Q77" s="155">
        <v>28.680508353229271</v>
      </c>
    </row>
    <row r="78" spans="1:17" x14ac:dyDescent="0.25">
      <c r="A78" s="152" t="s">
        <v>121</v>
      </c>
      <c r="B78" s="151">
        <v>6.3164260334068452</v>
      </c>
      <c r="C78" s="151">
        <v>6.5201633327754243</v>
      </c>
      <c r="D78" s="151">
        <v>4.5292891547989065</v>
      </c>
      <c r="E78" s="151">
        <v>5.0655494613057357</v>
      </c>
      <c r="F78" s="151">
        <v>5.2960436634902779</v>
      </c>
      <c r="G78" s="151">
        <v>5.4157369606134358</v>
      </c>
      <c r="H78" s="151">
        <v>8.2702876813093624</v>
      </c>
      <c r="I78" s="151">
        <v>8.4511408142415689</v>
      </c>
      <c r="J78" s="151">
        <v>6.6452630819142655</v>
      </c>
      <c r="K78" s="151">
        <v>5.7545839534051</v>
      </c>
      <c r="L78" s="151">
        <v>5.8635534638120372</v>
      </c>
      <c r="M78" s="151">
        <v>6.4508022149579816</v>
      </c>
      <c r="N78" s="151">
        <v>6.81801595591139</v>
      </c>
      <c r="O78" s="151">
        <v>7.9877809487898412</v>
      </c>
      <c r="P78" s="151">
        <v>5.28039247248749</v>
      </c>
      <c r="Q78" s="151">
        <v>5.7626713990678846</v>
      </c>
    </row>
    <row r="79" spans="1:17" x14ac:dyDescent="0.25">
      <c r="A79" s="154" t="s">
        <v>30</v>
      </c>
      <c r="B79" s="153">
        <v>4.2847026774569419E-2</v>
      </c>
      <c r="C79" s="153">
        <v>5.0346069085492294E-2</v>
      </c>
      <c r="D79" s="153">
        <v>7.8961730432589597E-2</v>
      </c>
      <c r="E79" s="153">
        <v>7.2525807007747092E-2</v>
      </c>
      <c r="F79" s="153">
        <v>3.8055314928158786E-2</v>
      </c>
      <c r="G79" s="153">
        <v>0</v>
      </c>
      <c r="H79" s="153">
        <v>0</v>
      </c>
      <c r="I79" s="153">
        <v>0</v>
      </c>
      <c r="J79" s="153">
        <v>1.981007829007422E-2</v>
      </c>
      <c r="K79" s="153">
        <v>2.8384092033997537E-2</v>
      </c>
      <c r="L79" s="153">
        <v>2.5443745078416374E-2</v>
      </c>
      <c r="M79" s="153">
        <v>2.5151187884457676E-2</v>
      </c>
      <c r="N79" s="153">
        <v>5.259993027649483E-2</v>
      </c>
      <c r="O79" s="153">
        <v>2.7407480008980984E-2</v>
      </c>
      <c r="P79" s="153">
        <v>1.9231382557989316E-2</v>
      </c>
      <c r="Q79" s="153">
        <v>2.3005310001242174E-2</v>
      </c>
    </row>
    <row r="80" spans="1:17" x14ac:dyDescent="0.25">
      <c r="A80" s="154" t="s">
        <v>125</v>
      </c>
      <c r="B80" s="153">
        <v>0.10293032332016067</v>
      </c>
      <c r="C80" s="153">
        <v>3.3974001453504099E-2</v>
      </c>
      <c r="D80" s="153">
        <v>3.1223015457405832E-2</v>
      </c>
      <c r="E80" s="153">
        <v>3.4599017379208973E-2</v>
      </c>
      <c r="F80" s="153">
        <v>2.0027468518152861E-2</v>
      </c>
      <c r="G80" s="153">
        <v>1.6022054458288651E-2</v>
      </c>
      <c r="H80" s="153">
        <v>3.1282897286839577E-2</v>
      </c>
      <c r="I80" s="153">
        <v>1.2962731493221715E-2</v>
      </c>
      <c r="J80" s="153">
        <v>1.8674318654121353E-2</v>
      </c>
      <c r="K80" s="153">
        <v>3.8148586455248198E-2</v>
      </c>
      <c r="L80" s="153">
        <v>3.2143693355152589E-2</v>
      </c>
      <c r="M80" s="153">
        <v>3.0227487884423174E-2</v>
      </c>
      <c r="N80" s="153">
        <v>7.6966281963756185E-3</v>
      </c>
      <c r="O80" s="153">
        <v>8.0949871606440741E-3</v>
      </c>
      <c r="P80" s="153">
        <v>2.2429681796829304E-2</v>
      </c>
      <c r="Q80" s="153">
        <v>2.7683773660002249E-2</v>
      </c>
    </row>
    <row r="81" spans="1:17" x14ac:dyDescent="0.25">
      <c r="A81" s="154" t="s">
        <v>26</v>
      </c>
      <c r="B81" s="153">
        <v>6.1706486833121152</v>
      </c>
      <c r="C81" s="153">
        <v>6.4358432622364274</v>
      </c>
      <c r="D81" s="153">
        <v>4.4191044089089111</v>
      </c>
      <c r="E81" s="153">
        <v>4.9584246369187799</v>
      </c>
      <c r="F81" s="153">
        <v>5.2379608800439659</v>
      </c>
      <c r="G81" s="153">
        <v>5.3997149061551468</v>
      </c>
      <c r="H81" s="153">
        <v>8.2390047840225229</v>
      </c>
      <c r="I81" s="153">
        <v>8.4381780827483475</v>
      </c>
      <c r="J81" s="153">
        <v>6.6067786849700703</v>
      </c>
      <c r="K81" s="153">
        <v>5.6880512749158543</v>
      </c>
      <c r="L81" s="153">
        <v>5.805966025378468</v>
      </c>
      <c r="M81" s="153">
        <v>6.3954235391891006</v>
      </c>
      <c r="N81" s="153">
        <v>6.7577193974385192</v>
      </c>
      <c r="O81" s="153">
        <v>7.9522784816202163</v>
      </c>
      <c r="P81" s="153">
        <v>5.2387314081326712</v>
      </c>
      <c r="Q81" s="153">
        <v>5.7119823154066403</v>
      </c>
    </row>
    <row r="82" spans="1:17" x14ac:dyDescent="0.25">
      <c r="A82" s="152" t="s">
        <v>120</v>
      </c>
      <c r="B82" s="151">
        <v>18.437725880853971</v>
      </c>
      <c r="C82" s="151">
        <v>15.55433727174627</v>
      </c>
      <c r="D82" s="151">
        <v>13.122647270389914</v>
      </c>
      <c r="E82" s="151">
        <v>15.671403023914714</v>
      </c>
      <c r="F82" s="151">
        <v>18.109017368424297</v>
      </c>
      <c r="G82" s="151">
        <v>16.615507420239325</v>
      </c>
      <c r="H82" s="151">
        <v>19.106575110031336</v>
      </c>
      <c r="I82" s="151">
        <v>20.757560333167191</v>
      </c>
      <c r="J82" s="151">
        <v>19.646223462467486</v>
      </c>
      <c r="K82" s="151">
        <v>16.727255509914304</v>
      </c>
      <c r="L82" s="151">
        <v>16.844219208150143</v>
      </c>
      <c r="M82" s="151">
        <v>18.064547105522099</v>
      </c>
      <c r="N82" s="151">
        <v>16.96235417115517</v>
      </c>
      <c r="O82" s="151">
        <v>9.4661306864680963</v>
      </c>
      <c r="P82" s="151">
        <v>14.201517667191265</v>
      </c>
      <c r="Q82" s="151">
        <v>15.827100286760043</v>
      </c>
    </row>
    <row r="83" spans="1:17" x14ac:dyDescent="0.25">
      <c r="A83" s="150" t="s">
        <v>33</v>
      </c>
      <c r="B83" s="87">
        <v>3.9388232178627258</v>
      </c>
      <c r="C83" s="87">
        <v>2.301799273535813</v>
      </c>
      <c r="D83" s="87">
        <v>1.1337123740941932</v>
      </c>
      <c r="E83" s="87">
        <v>1.4713171958820501</v>
      </c>
      <c r="F83" s="87">
        <v>6.6436410276960016</v>
      </c>
      <c r="G83" s="87">
        <v>4.3252587201325081</v>
      </c>
      <c r="H83" s="87">
        <v>4.3616196022996201</v>
      </c>
      <c r="I83" s="87">
        <v>5.4651175227796411</v>
      </c>
      <c r="J83" s="87">
        <v>2.3228691331243585</v>
      </c>
      <c r="K83" s="87">
        <v>2.5162289072541144</v>
      </c>
      <c r="L83" s="87">
        <v>1.6913148115619774</v>
      </c>
      <c r="M83" s="87">
        <v>2.4735992423131981</v>
      </c>
      <c r="N83" s="87">
        <v>3.606483193722168</v>
      </c>
      <c r="O83" s="87">
        <v>2.6092991058906194</v>
      </c>
      <c r="P83" s="87">
        <v>3.0702559863835841</v>
      </c>
      <c r="Q83" s="87">
        <v>2.0985000913805156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4.6526375177241494E-2</v>
      </c>
      <c r="C85" s="87">
        <v>3.3710950795508711E-2</v>
      </c>
      <c r="D85" s="87">
        <v>2.4543866171591298E-2</v>
      </c>
      <c r="E85" s="87">
        <v>2.5161659664423065E-2</v>
      </c>
      <c r="F85" s="87">
        <v>6.387583595956757E-2</v>
      </c>
      <c r="G85" s="87">
        <v>0</v>
      </c>
      <c r="H85" s="87">
        <v>0</v>
      </c>
      <c r="I85" s="87">
        <v>0</v>
      </c>
      <c r="J85" s="87">
        <v>3.1747878509088175E-2</v>
      </c>
      <c r="K85" s="87">
        <v>2.8365155873641398E-2</v>
      </c>
      <c r="L85" s="87">
        <v>2.5389758042515607E-2</v>
      </c>
      <c r="M85" s="87">
        <v>2.7383937594064777E-2</v>
      </c>
      <c r="N85" s="87">
        <v>4.6827286540583143E-2</v>
      </c>
      <c r="O85" s="87">
        <v>2.2777794314055175E-2</v>
      </c>
      <c r="P85" s="87">
        <v>2.0922226074933367E-2</v>
      </c>
      <c r="Q85" s="87">
        <v>1.2927483977113165E-2</v>
      </c>
    </row>
    <row r="86" spans="1:17" x14ac:dyDescent="0.25">
      <c r="A86" s="150" t="s">
        <v>125</v>
      </c>
      <c r="B86" s="87">
        <v>0.12683970335040029</v>
      </c>
      <c r="C86" s="87">
        <v>3.0637700914541408E-2</v>
      </c>
      <c r="D86" s="87">
        <v>1.3494795190588752E-2</v>
      </c>
      <c r="E86" s="87">
        <v>1.7281154002670034E-2</v>
      </c>
      <c r="F86" s="87">
        <v>5.8526369806404542E-2</v>
      </c>
      <c r="G86" s="87">
        <v>3.953292072429055E-2</v>
      </c>
      <c r="H86" s="87">
        <v>7.1081864398715514E-2</v>
      </c>
      <c r="I86" s="87">
        <v>4.4529511257209067E-2</v>
      </c>
      <c r="J86" s="87">
        <v>5.6299012381955026E-2</v>
      </c>
      <c r="K86" s="87">
        <v>5.2813054972414133E-2</v>
      </c>
      <c r="L86" s="87">
        <v>4.677293872925406E-2</v>
      </c>
      <c r="M86" s="87">
        <v>5.0450582910909821E-2</v>
      </c>
      <c r="N86" s="87">
        <v>2.1320798385430599E-2</v>
      </c>
      <c r="O86" s="87">
        <v>2.0740952715002925E-2</v>
      </c>
      <c r="P86" s="87">
        <v>3.8545253776977068E-2</v>
      </c>
      <c r="Q86" s="87">
        <v>2.3542826227274515E-2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8.9774783350281218E-2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7.391197642443996E-2</v>
      </c>
      <c r="N88" s="87">
        <v>0.14315036856853713</v>
      </c>
      <c r="O88" s="87">
        <v>6.1814224249831982E-2</v>
      </c>
      <c r="P88" s="87">
        <v>0.1096730007105764</v>
      </c>
      <c r="Q88" s="87">
        <v>0.11590517306190536</v>
      </c>
    </row>
    <row r="89" spans="1:17" x14ac:dyDescent="0.25">
      <c r="A89" s="150" t="s">
        <v>26</v>
      </c>
      <c r="B89" s="87">
        <v>5.750016004094415</v>
      </c>
      <c r="C89" s="87">
        <v>3.4675452123449411</v>
      </c>
      <c r="D89" s="87">
        <v>1.7034629293646306</v>
      </c>
      <c r="E89" s="87">
        <v>2.0916534485028317</v>
      </c>
      <c r="F89" s="87">
        <v>9.5329249638335671</v>
      </c>
      <c r="G89" s="87">
        <v>9.9677445267455589</v>
      </c>
      <c r="H89" s="87">
        <v>12.183871954389383</v>
      </c>
      <c r="I89" s="87">
        <v>12.791751048914179</v>
      </c>
      <c r="J89" s="87">
        <v>14.524937727330776</v>
      </c>
      <c r="K89" s="87">
        <v>10.56201470329918</v>
      </c>
      <c r="L89" s="87">
        <v>9.6415660069151539</v>
      </c>
      <c r="M89" s="87">
        <v>10.578503217524887</v>
      </c>
      <c r="N89" s="87">
        <v>8.0206187313842978</v>
      </c>
      <c r="O89" s="87">
        <v>2.7035965501971879</v>
      </c>
      <c r="P89" s="87">
        <v>7.5597753015890383</v>
      </c>
      <c r="Q89" s="87">
        <v>4.8467265123109975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3.0431847560837008E-3</v>
      </c>
      <c r="C91" s="87">
        <v>4.3234787163105295E-3</v>
      </c>
      <c r="D91" s="87">
        <v>4.1722598124489868E-3</v>
      </c>
      <c r="E91" s="87">
        <v>4.6989356296978247E-3</v>
      </c>
      <c r="F91" s="87">
        <v>5.2164001077377739E-3</v>
      </c>
      <c r="G91" s="87">
        <v>3.1084271116991859E-3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1.8772807550806901E-3</v>
      </c>
      <c r="P91" s="87">
        <v>1.6653464746709502E-3</v>
      </c>
      <c r="Q91" s="87">
        <v>1.7599935983577128E-3</v>
      </c>
    </row>
    <row r="92" spans="1:17" x14ac:dyDescent="0.25">
      <c r="A92" s="150" t="s">
        <v>22</v>
      </c>
      <c r="B92" s="87">
        <v>8.4827026122628233</v>
      </c>
      <c r="C92" s="87">
        <v>9.716320655439155</v>
      </c>
      <c r="D92" s="87">
        <v>10.24326104575646</v>
      </c>
      <c r="E92" s="87">
        <v>12.06129063023304</v>
      </c>
      <c r="F92" s="87">
        <v>1.8048327710210181</v>
      </c>
      <c r="G92" s="87">
        <v>2.2798628255252686</v>
      </c>
      <c r="H92" s="87">
        <v>2.4900016889436176</v>
      </c>
      <c r="I92" s="87">
        <v>2.456162250216162</v>
      </c>
      <c r="J92" s="87">
        <v>2.7103697111213054</v>
      </c>
      <c r="K92" s="87">
        <v>3.5678336885149537</v>
      </c>
      <c r="L92" s="87">
        <v>5.4391756929012436</v>
      </c>
      <c r="M92" s="87">
        <v>4.8606981487545999</v>
      </c>
      <c r="N92" s="87">
        <v>5.1239537925541523</v>
      </c>
      <c r="O92" s="87">
        <v>4.0460247783463181</v>
      </c>
      <c r="P92" s="87">
        <v>3.4006805521814836</v>
      </c>
      <c r="Q92" s="87">
        <v>8.7277382062038793</v>
      </c>
    </row>
    <row r="93" spans="1:17" x14ac:dyDescent="0.25">
      <c r="A93" s="149" t="s">
        <v>119</v>
      </c>
      <c r="B93" s="148">
        <v>3.9008203966845891</v>
      </c>
      <c r="C93" s="148">
        <v>3.2011318947416165</v>
      </c>
      <c r="D93" s="148">
        <v>4.7774511199125351</v>
      </c>
      <c r="E93" s="148">
        <v>6.2693685215283068</v>
      </c>
      <c r="F93" s="148">
        <v>6.6310299018165892</v>
      </c>
      <c r="G93" s="148">
        <v>6.4595134775577483</v>
      </c>
      <c r="H93" s="148">
        <v>5.1412605759540035</v>
      </c>
      <c r="I93" s="148">
        <v>6.5209784494985872</v>
      </c>
      <c r="J93" s="148">
        <v>8.3003585710648764</v>
      </c>
      <c r="K93" s="148">
        <v>7.1461248217395363</v>
      </c>
      <c r="L93" s="148">
        <v>7.2942658078881832</v>
      </c>
      <c r="M93" s="148">
        <v>7.9391464624416423</v>
      </c>
      <c r="N93" s="148">
        <v>8.3888930450960935</v>
      </c>
      <c r="O93" s="148">
        <v>9.8717939771837173</v>
      </c>
      <c r="P93" s="148">
        <v>6.5032527825095219</v>
      </c>
      <c r="Q93" s="148">
        <v>7.0907366674013454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129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0.99999999999999989</v>
      </c>
      <c r="C98" s="77">
        <f t="shared" si="0"/>
        <v>1</v>
      </c>
      <c r="D98" s="77">
        <f t="shared" si="0"/>
        <v>1</v>
      </c>
      <c r="E98" s="77">
        <f t="shared" si="0"/>
        <v>0.99999999999999989</v>
      </c>
      <c r="F98" s="77">
        <f t="shared" si="0"/>
        <v>1</v>
      </c>
      <c r="G98" s="77">
        <f t="shared" si="0"/>
        <v>0.99999999999999989</v>
      </c>
      <c r="H98" s="77">
        <f t="shared" si="0"/>
        <v>1</v>
      </c>
      <c r="I98" s="77">
        <f t="shared" si="0"/>
        <v>1</v>
      </c>
      <c r="J98" s="77">
        <f t="shared" si="0"/>
        <v>1</v>
      </c>
      <c r="K98" s="77">
        <f t="shared" si="0"/>
        <v>0.99999999999999989</v>
      </c>
      <c r="L98" s="77">
        <f t="shared" si="0"/>
        <v>1</v>
      </c>
      <c r="M98" s="77">
        <f t="shared" si="0"/>
        <v>1</v>
      </c>
      <c r="N98" s="77">
        <f t="shared" si="0"/>
        <v>0.99999999999999978</v>
      </c>
      <c r="O98" s="77">
        <f t="shared" si="0"/>
        <v>1</v>
      </c>
      <c r="P98" s="77">
        <f t="shared" si="0"/>
        <v>0.99999999999999978</v>
      </c>
      <c r="Q98" s="77">
        <f t="shared" si="0"/>
        <v>0.99999999999999989</v>
      </c>
    </row>
    <row r="99" spans="1:17" x14ac:dyDescent="0.25">
      <c r="A99" s="132" t="s">
        <v>83</v>
      </c>
      <c r="B99" s="146">
        <f t="shared" ref="B99:Q99" si="1">IF(B$6=0,0,B$6/B$5)</f>
        <v>1.2374844782581799E-3</v>
      </c>
      <c r="C99" s="146">
        <f t="shared" si="1"/>
        <v>1.2348034443309946E-3</v>
      </c>
      <c r="D99" s="146">
        <f t="shared" si="1"/>
        <v>1.2317578295135609E-3</v>
      </c>
      <c r="E99" s="146">
        <f t="shared" si="1"/>
        <v>1.2293501534642376E-3</v>
      </c>
      <c r="F99" s="146">
        <f t="shared" si="1"/>
        <v>1.235833597898266E-3</v>
      </c>
      <c r="G99" s="146">
        <f t="shared" si="1"/>
        <v>1.2379039924077699E-3</v>
      </c>
      <c r="H99" s="146">
        <f t="shared" si="1"/>
        <v>1.235501490483414E-3</v>
      </c>
      <c r="I99" s="146">
        <f t="shared" si="1"/>
        <v>1.2361920712139715E-3</v>
      </c>
      <c r="J99" s="146">
        <f t="shared" si="1"/>
        <v>1.2257725882434563E-3</v>
      </c>
      <c r="K99" s="146">
        <f t="shared" si="1"/>
        <v>1.227601979601778E-3</v>
      </c>
      <c r="L99" s="146">
        <f t="shared" si="1"/>
        <v>1.2184475382925942E-3</v>
      </c>
      <c r="M99" s="146">
        <f t="shared" si="1"/>
        <v>1.2225539338793202E-3</v>
      </c>
      <c r="N99" s="146">
        <f t="shared" si="1"/>
        <v>1.2286095076714206E-3</v>
      </c>
      <c r="O99" s="146">
        <f t="shared" si="1"/>
        <v>1.2258405961470373E-3</v>
      </c>
      <c r="P99" s="146">
        <f t="shared" si="1"/>
        <v>1.2278010417570524E-3</v>
      </c>
      <c r="Q99" s="146">
        <f t="shared" si="1"/>
        <v>1.2257611591757547E-3</v>
      </c>
    </row>
    <row r="100" spans="1:17" x14ac:dyDescent="0.25">
      <c r="A100" s="76" t="s">
        <v>82</v>
      </c>
      <c r="B100" s="145">
        <f t="shared" ref="B100:Q100" si="2">IF(B$7=0,0,B$7/B$5)</f>
        <v>1.7151833723964418E-4</v>
      </c>
      <c r="C100" s="145">
        <f t="shared" si="2"/>
        <v>1.7114673946257855E-4</v>
      </c>
      <c r="D100" s="145">
        <f t="shared" si="2"/>
        <v>1.7072460989365348E-4</v>
      </c>
      <c r="E100" s="145">
        <f t="shared" si="2"/>
        <v>1.7039090017862505E-4</v>
      </c>
      <c r="F100" s="145">
        <f t="shared" si="2"/>
        <v>1.7128952123484663E-4</v>
      </c>
      <c r="G100" s="145">
        <f t="shared" si="2"/>
        <v>1.7157648291391347E-4</v>
      </c>
      <c r="H100" s="145">
        <f t="shared" si="2"/>
        <v>1.7124349034510126E-4</v>
      </c>
      <c r="I100" s="145">
        <f t="shared" si="2"/>
        <v>1.713392065021246E-4</v>
      </c>
      <c r="J100" s="145">
        <f t="shared" si="2"/>
        <v>1.698950409991237E-4</v>
      </c>
      <c r="K100" s="145">
        <f t="shared" si="2"/>
        <v>1.7014859905940867E-4</v>
      </c>
      <c r="L100" s="145">
        <f t="shared" si="2"/>
        <v>1.6887977138577259E-4</v>
      </c>
      <c r="M100" s="145">
        <f t="shared" si="2"/>
        <v>1.6944892773113117E-4</v>
      </c>
      <c r="N100" s="145">
        <f t="shared" si="2"/>
        <v>1.7028824488306423E-4</v>
      </c>
      <c r="O100" s="145">
        <f t="shared" si="2"/>
        <v>1.6990446705880059E-4</v>
      </c>
      <c r="P100" s="145">
        <f t="shared" si="2"/>
        <v>1.701761895548693E-4</v>
      </c>
      <c r="Q100" s="145">
        <f t="shared" si="2"/>
        <v>1.6989345690273874E-4</v>
      </c>
    </row>
    <row r="101" spans="1:17" x14ac:dyDescent="0.25">
      <c r="A101" s="76" t="s">
        <v>81</v>
      </c>
      <c r="B101" s="145">
        <f t="shared" ref="B101:Q101" si="3">IF(B$8=0,0,B$8/B$5)</f>
        <v>2.3616838693986352E-2</v>
      </c>
      <c r="C101" s="145">
        <f t="shared" si="3"/>
        <v>2.3565672358647288E-2</v>
      </c>
      <c r="D101" s="145">
        <f t="shared" si="3"/>
        <v>2.3507548159814044E-2</v>
      </c>
      <c r="E101" s="145">
        <f t="shared" si="3"/>
        <v>2.3461598737511566E-2</v>
      </c>
      <c r="F101" s="145">
        <f t="shared" si="3"/>
        <v>2.358533237948451E-2</v>
      </c>
      <c r="G101" s="145">
        <f t="shared" si="3"/>
        <v>2.3624844934205743E-2</v>
      </c>
      <c r="H101" s="145">
        <f t="shared" si="3"/>
        <v>2.3578994257767882E-2</v>
      </c>
      <c r="I101" s="145">
        <f t="shared" si="3"/>
        <v>2.3592173682645764E-2</v>
      </c>
      <c r="J101" s="145">
        <f t="shared" si="3"/>
        <v>2.3393322502762076E-2</v>
      </c>
      <c r="K101" s="145">
        <f t="shared" si="3"/>
        <v>2.3428235619958073E-2</v>
      </c>
      <c r="L101" s="145">
        <f t="shared" si="3"/>
        <v>2.3253527195302218E-2</v>
      </c>
      <c r="M101" s="145">
        <f t="shared" si="3"/>
        <v>2.3331895921447302E-2</v>
      </c>
      <c r="N101" s="145">
        <f t="shared" si="3"/>
        <v>2.3447463843275989E-2</v>
      </c>
      <c r="O101" s="145">
        <f t="shared" si="3"/>
        <v>2.3394620403234364E-2</v>
      </c>
      <c r="P101" s="145">
        <f t="shared" si="3"/>
        <v>2.3432034632304317E-2</v>
      </c>
      <c r="Q101" s="145">
        <f t="shared" si="3"/>
        <v>2.3393104384108406E-2</v>
      </c>
    </row>
    <row r="102" spans="1:17" x14ac:dyDescent="0.25">
      <c r="A102" s="76" t="s">
        <v>80</v>
      </c>
      <c r="B102" s="145">
        <f t="shared" ref="B102:Q102" si="4">IF(B$9=0,0,B$9/B$5)</f>
        <v>4.0918539212162663E-4</v>
      </c>
      <c r="C102" s="145">
        <f t="shared" si="4"/>
        <v>4.0829888409824435E-4</v>
      </c>
      <c r="D102" s="145">
        <f t="shared" si="4"/>
        <v>4.0729182411873105E-4</v>
      </c>
      <c r="E102" s="145">
        <f t="shared" si="4"/>
        <v>4.0649570434054118E-4</v>
      </c>
      <c r="F102" s="145">
        <f t="shared" si="4"/>
        <v>4.0863951365665538E-4</v>
      </c>
      <c r="G102" s="145">
        <f t="shared" si="4"/>
        <v>4.0932410825489249E-4</v>
      </c>
      <c r="H102" s="145">
        <f t="shared" si="4"/>
        <v>4.0852969934774072E-4</v>
      </c>
      <c r="I102" s="145">
        <f t="shared" si="4"/>
        <v>4.0875804608823675E-4</v>
      </c>
      <c r="J102" s="145">
        <f t="shared" si="4"/>
        <v>4.0531275016743789E-4</v>
      </c>
      <c r="K102" s="145">
        <f t="shared" si="4"/>
        <v>4.0591765490236622E-4</v>
      </c>
      <c r="L102" s="145">
        <f t="shared" si="4"/>
        <v>4.0289065640455467E-4</v>
      </c>
      <c r="M102" s="145">
        <f t="shared" si="4"/>
        <v>4.0424847310276975E-4</v>
      </c>
      <c r="N102" s="145">
        <f t="shared" si="4"/>
        <v>4.062508031361369E-4</v>
      </c>
      <c r="O102" s="145">
        <f t="shared" si="4"/>
        <v>4.0533523759348877E-4</v>
      </c>
      <c r="P102" s="145">
        <f t="shared" si="4"/>
        <v>4.0598347659750154E-4</v>
      </c>
      <c r="Q102" s="145">
        <f t="shared" si="4"/>
        <v>4.0530897104322961E-4</v>
      </c>
    </row>
    <row r="103" spans="1:17" x14ac:dyDescent="0.25">
      <c r="A103" s="129" t="s">
        <v>79</v>
      </c>
      <c r="B103" s="144">
        <f t="shared" ref="B103:Q103" si="5">IF(B$10=0,0,B$10/B$5)</f>
        <v>1.293408661123679E-3</v>
      </c>
      <c r="C103" s="144">
        <f t="shared" si="5"/>
        <v>1.2906064663785219E-3</v>
      </c>
      <c r="D103" s="144">
        <f t="shared" si="5"/>
        <v>1.2874232146670667E-3</v>
      </c>
      <c r="E103" s="144">
        <f t="shared" si="5"/>
        <v>1.2849067313413459E-3</v>
      </c>
      <c r="F103" s="144">
        <f t="shared" si="5"/>
        <v>1.2916831744662646E-3</v>
      </c>
      <c r="G103" s="144">
        <f t="shared" si="5"/>
        <v>1.2938471338836016E-3</v>
      </c>
      <c r="H103" s="144">
        <f t="shared" si="5"/>
        <v>1.2913360585110024E-3</v>
      </c>
      <c r="I103" s="144">
        <f t="shared" si="5"/>
        <v>1.2920578478455764E-3</v>
      </c>
      <c r="J103" s="144">
        <f t="shared" si="5"/>
        <v>1.2811674894166257E-3</v>
      </c>
      <c r="K103" s="144">
        <f t="shared" si="5"/>
        <v>1.2830795543103757E-3</v>
      </c>
      <c r="L103" s="144">
        <f t="shared" si="5"/>
        <v>1.2735114070850364E-3</v>
      </c>
      <c r="M103" s="144">
        <f t="shared" si="5"/>
        <v>1.2778033781854312E-3</v>
      </c>
      <c r="N103" s="144">
        <f t="shared" si="5"/>
        <v>1.284132614412944E-3</v>
      </c>
      <c r="O103" s="144">
        <f t="shared" si="5"/>
        <v>1.2812385707215322E-3</v>
      </c>
      <c r="P103" s="144">
        <f t="shared" si="5"/>
        <v>1.2832876124478777E-3</v>
      </c>
      <c r="Q103" s="144">
        <f t="shared" si="5"/>
        <v>1.2811555438484881E-3</v>
      </c>
    </row>
    <row r="104" spans="1:17" x14ac:dyDescent="0.25">
      <c r="A104" s="127" t="s">
        <v>117</v>
      </c>
      <c r="B104" s="143">
        <f t="shared" ref="B104:Q104" si="6">IF(B$15=0,0,B$15/B$5)</f>
        <v>5.9759593012260484E-2</v>
      </c>
      <c r="C104" s="143">
        <f t="shared" si="6"/>
        <v>5.9713844199189202E-2</v>
      </c>
      <c r="D104" s="143">
        <f t="shared" si="6"/>
        <v>5.8358652382120353E-2</v>
      </c>
      <c r="E104" s="143">
        <f t="shared" si="6"/>
        <v>5.9756094929735042E-2</v>
      </c>
      <c r="F104" s="143">
        <f t="shared" si="6"/>
        <v>6.2613449120925313E-2</v>
      </c>
      <c r="G104" s="143">
        <f t="shared" si="6"/>
        <v>5.9525135349730696E-2</v>
      </c>
      <c r="H104" s="143">
        <f t="shared" si="6"/>
        <v>6.1970934174999943E-2</v>
      </c>
      <c r="I104" s="143">
        <f t="shared" si="6"/>
        <v>6.1412360085619677E-2</v>
      </c>
      <c r="J104" s="143">
        <f t="shared" si="6"/>
        <v>6.692134164338448E-2</v>
      </c>
      <c r="K104" s="143">
        <f t="shared" si="6"/>
        <v>6.9528556084648904E-2</v>
      </c>
      <c r="L104" s="143">
        <f t="shared" si="6"/>
        <v>7.3664879187309781E-2</v>
      </c>
      <c r="M104" s="143">
        <f t="shared" si="6"/>
        <v>7.0546052565952075E-2</v>
      </c>
      <c r="N104" s="143">
        <f t="shared" si="6"/>
        <v>6.9201693503565032E-2</v>
      </c>
      <c r="O104" s="143">
        <f t="shared" si="6"/>
        <v>6.9600215549260297E-2</v>
      </c>
      <c r="P104" s="143">
        <f t="shared" si="6"/>
        <v>6.7843498459138188E-2</v>
      </c>
      <c r="Q104" s="143">
        <f t="shared" si="6"/>
        <v>6.9724863968199172E-2</v>
      </c>
    </row>
    <row r="105" spans="1:17" x14ac:dyDescent="0.25">
      <c r="A105" s="127" t="s">
        <v>116</v>
      </c>
      <c r="B105" s="143">
        <f t="shared" ref="B105:Q105" si="7">IF(B$21=0,0,B$21/B$5)</f>
        <v>0.7019237343166268</v>
      </c>
      <c r="C105" s="143">
        <f t="shared" si="7"/>
        <v>0.70046345965156509</v>
      </c>
      <c r="D105" s="143">
        <f t="shared" si="7"/>
        <v>0.72318416784866224</v>
      </c>
      <c r="E105" s="143">
        <f t="shared" si="7"/>
        <v>0.72946764633451799</v>
      </c>
      <c r="F105" s="143">
        <f t="shared" si="7"/>
        <v>0.71767612515696022</v>
      </c>
      <c r="G105" s="143">
        <f t="shared" si="7"/>
        <v>0.70232284511457377</v>
      </c>
      <c r="H105" s="143">
        <f t="shared" si="7"/>
        <v>0.70078935527221753</v>
      </c>
      <c r="I105" s="143">
        <f t="shared" si="7"/>
        <v>0.70142501881686026</v>
      </c>
      <c r="J105" s="143">
        <f t="shared" si="7"/>
        <v>0.69528324923617613</v>
      </c>
      <c r="K105" s="143">
        <f t="shared" si="7"/>
        <v>0.69243558759903079</v>
      </c>
      <c r="L105" s="143">
        <f t="shared" si="7"/>
        <v>0.68882447712444039</v>
      </c>
      <c r="M105" s="143">
        <f t="shared" si="7"/>
        <v>0.69193319549987176</v>
      </c>
      <c r="N105" s="143">
        <f t="shared" si="7"/>
        <v>0.69291293563062673</v>
      </c>
      <c r="O105" s="143">
        <f t="shared" si="7"/>
        <v>0.69281416687173725</v>
      </c>
      <c r="P105" s="143">
        <f t="shared" si="7"/>
        <v>0.69481129671316544</v>
      </c>
      <c r="Q105" s="143">
        <f t="shared" si="7"/>
        <v>0.69066316800565231</v>
      </c>
    </row>
    <row r="106" spans="1:17" x14ac:dyDescent="0.25">
      <c r="A106" s="127" t="s">
        <v>113</v>
      </c>
      <c r="B106" s="143">
        <f t="shared" ref="B106:Q106" si="8">IF(B$27=0,0,B$27/B$5)</f>
        <v>0.12034731022776846</v>
      </c>
      <c r="C106" s="143">
        <f t="shared" si="8"/>
        <v>0.12053239523612842</v>
      </c>
      <c r="D106" s="143">
        <f t="shared" si="8"/>
        <v>9.6908830421731901E-2</v>
      </c>
      <c r="E106" s="143">
        <f t="shared" si="8"/>
        <v>8.9444099668045035E-2</v>
      </c>
      <c r="F106" s="143">
        <f t="shared" si="8"/>
        <v>0.10518819896733851</v>
      </c>
      <c r="G106" s="143">
        <f t="shared" si="8"/>
        <v>0.12175167795166414</v>
      </c>
      <c r="H106" s="143">
        <f t="shared" si="8"/>
        <v>0.12149314435375838</v>
      </c>
      <c r="I106" s="143">
        <f t="shared" si="8"/>
        <v>0.12159585077079194</v>
      </c>
      <c r="J106" s="143">
        <f t="shared" si="8"/>
        <v>0.12053701686363837</v>
      </c>
      <c r="K106" s="143">
        <f t="shared" si="8"/>
        <v>0.12065906366337929</v>
      </c>
      <c r="L106" s="143">
        <f t="shared" si="8"/>
        <v>0.11977662498951384</v>
      </c>
      <c r="M106" s="143">
        <f t="shared" si="8"/>
        <v>0.12019258104351427</v>
      </c>
      <c r="N106" s="143">
        <f t="shared" si="8"/>
        <v>0.12079611657951743</v>
      </c>
      <c r="O106" s="143">
        <f t="shared" si="8"/>
        <v>0.12055975106716894</v>
      </c>
      <c r="P106" s="143">
        <f t="shared" si="8"/>
        <v>0.12071534075265462</v>
      </c>
      <c r="Q106" s="143">
        <f t="shared" si="8"/>
        <v>0.12050583935829945</v>
      </c>
    </row>
    <row r="107" spans="1:17" x14ac:dyDescent="0.25">
      <c r="A107" s="142" t="s">
        <v>123</v>
      </c>
      <c r="B107" s="141">
        <f t="shared" ref="B107:Q107" si="9">IF(B$28=0,0,B$28/B$5)</f>
        <v>6.2456480202061869E-2</v>
      </c>
      <c r="C107" s="141">
        <f t="shared" si="9"/>
        <v>6.1668866009700937E-2</v>
      </c>
      <c r="D107" s="141">
        <f t="shared" si="9"/>
        <v>4.8660141118332362E-2</v>
      </c>
      <c r="E107" s="141">
        <f t="shared" si="9"/>
        <v>4.4809207488585627E-2</v>
      </c>
      <c r="F107" s="141">
        <f t="shared" si="9"/>
        <v>5.2448883780337553E-2</v>
      </c>
      <c r="G107" s="141">
        <f t="shared" si="9"/>
        <v>6.0486773081209762E-2</v>
      </c>
      <c r="H107" s="141">
        <f t="shared" si="9"/>
        <v>6.0414248305165334E-2</v>
      </c>
      <c r="I107" s="141">
        <f t="shared" si="9"/>
        <v>6.037781556050438E-2</v>
      </c>
      <c r="J107" s="141">
        <f t="shared" si="9"/>
        <v>5.9959003967975343E-2</v>
      </c>
      <c r="K107" s="141">
        <f t="shared" si="9"/>
        <v>6.0179462779414626E-2</v>
      </c>
      <c r="L107" s="141">
        <f t="shared" si="9"/>
        <v>5.9691404806177704E-2</v>
      </c>
      <c r="M107" s="141">
        <f t="shared" si="9"/>
        <v>5.9864580904127884E-2</v>
      </c>
      <c r="N107" s="141">
        <f t="shared" si="9"/>
        <v>6.0172362005134192E-2</v>
      </c>
      <c r="O107" s="141">
        <f t="shared" si="9"/>
        <v>5.9933208424324001E-2</v>
      </c>
      <c r="P107" s="141">
        <f t="shared" si="9"/>
        <v>6.0105712778584834E-2</v>
      </c>
      <c r="Q107" s="141">
        <f t="shared" si="9"/>
        <v>6.0026449410818424E-2</v>
      </c>
    </row>
    <row r="108" spans="1:17" x14ac:dyDescent="0.25">
      <c r="A108" s="142" t="s">
        <v>122</v>
      </c>
      <c r="B108" s="141">
        <f t="shared" ref="B108:Q108" si="10">IF(B$33=0,0,B$33/B$5)</f>
        <v>5.789083002570658E-2</v>
      </c>
      <c r="C108" s="141">
        <f t="shared" si="10"/>
        <v>5.8863529226427486E-2</v>
      </c>
      <c r="D108" s="141">
        <f t="shared" si="10"/>
        <v>4.8248689303399532E-2</v>
      </c>
      <c r="E108" s="141">
        <f t="shared" si="10"/>
        <v>4.4634892179459408E-2</v>
      </c>
      <c r="F108" s="141">
        <f t="shared" si="10"/>
        <v>5.2739315187000951E-2</v>
      </c>
      <c r="G108" s="141">
        <f t="shared" si="10"/>
        <v>6.1264904870454377E-2</v>
      </c>
      <c r="H108" s="141">
        <f t="shared" si="10"/>
        <v>6.1078896048593061E-2</v>
      </c>
      <c r="I108" s="141">
        <f t="shared" si="10"/>
        <v>6.1218035210287555E-2</v>
      </c>
      <c r="J108" s="141">
        <f t="shared" si="10"/>
        <v>6.0578012895663023E-2</v>
      </c>
      <c r="K108" s="141">
        <f t="shared" si="10"/>
        <v>6.0479600883964667E-2</v>
      </c>
      <c r="L108" s="141">
        <f t="shared" si="10"/>
        <v>6.008522018333614E-2</v>
      </c>
      <c r="M108" s="141">
        <f t="shared" si="10"/>
        <v>6.0328000139386391E-2</v>
      </c>
      <c r="N108" s="141">
        <f t="shared" si="10"/>
        <v>6.0623754574383244E-2</v>
      </c>
      <c r="O108" s="141">
        <f t="shared" si="10"/>
        <v>6.0626542642844929E-2</v>
      </c>
      <c r="P108" s="141">
        <f t="shared" si="10"/>
        <v>6.0609627974069789E-2</v>
      </c>
      <c r="Q108" s="141">
        <f t="shared" si="10"/>
        <v>6.0479389947481019E-2</v>
      </c>
    </row>
    <row r="109" spans="1:17" x14ac:dyDescent="0.25">
      <c r="A109" s="127" t="s">
        <v>112</v>
      </c>
      <c r="B109" s="143">
        <f t="shared" ref="B109:Q109" si="11">IF(B$34=0,0,B$34/B$5)</f>
        <v>9.1240926880614651E-2</v>
      </c>
      <c r="C109" s="143">
        <f t="shared" si="11"/>
        <v>9.261977302019965E-2</v>
      </c>
      <c r="D109" s="143">
        <f t="shared" si="11"/>
        <v>9.4943603709478491E-2</v>
      </c>
      <c r="E109" s="143">
        <f t="shared" si="11"/>
        <v>9.4779416840865549E-2</v>
      </c>
      <c r="F109" s="143">
        <f t="shared" si="11"/>
        <v>8.7829448568035345E-2</v>
      </c>
      <c r="G109" s="143">
        <f t="shared" si="11"/>
        <v>8.9662844932365413E-2</v>
      </c>
      <c r="H109" s="143">
        <f t="shared" si="11"/>
        <v>8.906096120256897E-2</v>
      </c>
      <c r="I109" s="143">
        <f t="shared" si="11"/>
        <v>8.8866249472432421E-2</v>
      </c>
      <c r="J109" s="143">
        <f t="shared" si="11"/>
        <v>9.0782921885212281E-2</v>
      </c>
      <c r="K109" s="143">
        <f t="shared" si="11"/>
        <v>9.0861809245108893E-2</v>
      </c>
      <c r="L109" s="143">
        <f t="shared" si="11"/>
        <v>9.1416762130265797E-2</v>
      </c>
      <c r="M109" s="143">
        <f t="shared" si="11"/>
        <v>9.0922220256316008E-2</v>
      </c>
      <c r="N109" s="143">
        <f t="shared" si="11"/>
        <v>9.0552509272911114E-2</v>
      </c>
      <c r="O109" s="143">
        <f t="shared" si="11"/>
        <v>9.054892723707833E-2</v>
      </c>
      <c r="P109" s="143">
        <f t="shared" si="11"/>
        <v>9.0110581122379949E-2</v>
      </c>
      <c r="Q109" s="143">
        <f t="shared" si="11"/>
        <v>9.2630905152770365E-2</v>
      </c>
    </row>
    <row r="110" spans="1:17" x14ac:dyDescent="0.25">
      <c r="A110" s="142" t="s">
        <v>121</v>
      </c>
      <c r="B110" s="141">
        <f t="shared" ref="B110:Q110" si="12">IF(B$35=0,0,B$35/B$5)</f>
        <v>1.1327738972040159E-2</v>
      </c>
      <c r="C110" s="141">
        <f t="shared" si="12"/>
        <v>1.4907103557215097E-2</v>
      </c>
      <c r="D110" s="141">
        <f t="shared" si="12"/>
        <v>1.2748261554718908E-2</v>
      </c>
      <c r="E110" s="141">
        <f t="shared" si="12"/>
        <v>1.200466234069616E-2</v>
      </c>
      <c r="F110" s="141">
        <f t="shared" si="12"/>
        <v>9.4877694657044109E-3</v>
      </c>
      <c r="G110" s="141">
        <f t="shared" si="12"/>
        <v>1.1115975850194363E-2</v>
      </c>
      <c r="H110" s="141">
        <f t="shared" si="12"/>
        <v>1.4847733239494065E-2</v>
      </c>
      <c r="I110" s="141">
        <f t="shared" si="12"/>
        <v>1.3889249535660364E-2</v>
      </c>
      <c r="J110" s="141">
        <f t="shared" si="12"/>
        <v>1.1780482125696516E-2</v>
      </c>
      <c r="K110" s="141">
        <f t="shared" si="12"/>
        <v>1.1997338187476256E-2</v>
      </c>
      <c r="L110" s="141">
        <f t="shared" si="12"/>
        <v>1.22936281707223E-2</v>
      </c>
      <c r="M110" s="141">
        <f t="shared" si="12"/>
        <v>1.2349112562798871E-2</v>
      </c>
      <c r="N110" s="141">
        <f t="shared" si="12"/>
        <v>1.3743099676815562E-2</v>
      </c>
      <c r="O110" s="141">
        <f t="shared" si="12"/>
        <v>2.2909395092339822E-2</v>
      </c>
      <c r="P110" s="141">
        <f t="shared" si="12"/>
        <v>1.2671469791071571E-2</v>
      </c>
      <c r="Q110" s="141">
        <f t="shared" si="12"/>
        <v>1.2910242236480816E-2</v>
      </c>
    </row>
    <row r="111" spans="1:17" x14ac:dyDescent="0.25">
      <c r="A111" s="142" t="s">
        <v>120</v>
      </c>
      <c r="B111" s="141">
        <f t="shared" ref="B111:Q111" si="13">IF(B$39=0,0,B$39/B$5)</f>
        <v>7.2981737214961456E-2</v>
      </c>
      <c r="C111" s="141">
        <f t="shared" si="13"/>
        <v>7.0461054652798505E-2</v>
      </c>
      <c r="D111" s="141">
        <f t="shared" si="13"/>
        <v>6.8871989125373456E-2</v>
      </c>
      <c r="E111" s="141">
        <f t="shared" si="13"/>
        <v>6.8187565552984372E-2</v>
      </c>
      <c r="F111" s="141">
        <f t="shared" si="13"/>
        <v>6.669292922811719E-2</v>
      </c>
      <c r="G111" s="141">
        <f t="shared" si="13"/>
        <v>6.5545903527177513E-2</v>
      </c>
      <c r="H111" s="141">
        <f t="shared" si="13"/>
        <v>6.5147239548983396E-2</v>
      </c>
      <c r="I111" s="141">
        <f t="shared" si="13"/>
        <v>6.445933279110945E-2</v>
      </c>
      <c r="J111" s="141">
        <f t="shared" si="13"/>
        <v>6.4463084531362611E-2</v>
      </c>
      <c r="K111" s="141">
        <f t="shared" si="13"/>
        <v>6.4143414665652487E-2</v>
      </c>
      <c r="L111" s="141">
        <f t="shared" si="13"/>
        <v>6.4011960978617499E-2</v>
      </c>
      <c r="M111" s="141">
        <f t="shared" si="13"/>
        <v>6.3374778857779174E-2</v>
      </c>
      <c r="N111" s="141">
        <f t="shared" si="13"/>
        <v>5.9899887230290334E-2</v>
      </c>
      <c r="O111" s="141">
        <f t="shared" si="13"/>
        <v>3.9326684065479955E-2</v>
      </c>
      <c r="P111" s="141">
        <f t="shared" si="13"/>
        <v>6.1833117722569705E-2</v>
      </c>
      <c r="Q111" s="141">
        <f t="shared" si="13"/>
        <v>6.3835126214326077E-2</v>
      </c>
    </row>
    <row r="112" spans="1:17" x14ac:dyDescent="0.25">
      <c r="A112" s="140" t="s">
        <v>119</v>
      </c>
      <c r="B112" s="139">
        <f t="shared" ref="B112:Q112" si="14">IF(B$50=0,0,B$50/B$5)</f>
        <v>6.9314506936130286E-3</v>
      </c>
      <c r="C112" s="139">
        <f t="shared" si="14"/>
        <v>7.2516148101860389E-3</v>
      </c>
      <c r="D112" s="139">
        <f t="shared" si="14"/>
        <v>1.3323353029386122E-2</v>
      </c>
      <c r="E112" s="139">
        <f t="shared" si="14"/>
        <v>1.4587188947185002E-2</v>
      </c>
      <c r="F112" s="139">
        <f t="shared" si="14"/>
        <v>1.164874987421374E-2</v>
      </c>
      <c r="G112" s="139">
        <f t="shared" si="14"/>
        <v>1.3000965554993535E-2</v>
      </c>
      <c r="H112" s="139">
        <f t="shared" si="14"/>
        <v>9.0659884140915012E-3</v>
      </c>
      <c r="I112" s="139">
        <f t="shared" si="14"/>
        <v>1.0517667145662601E-2</v>
      </c>
      <c r="J112" s="139">
        <f t="shared" si="14"/>
        <v>1.4539355228153149E-2</v>
      </c>
      <c r="K112" s="139">
        <f t="shared" si="14"/>
        <v>1.4721056391980151E-2</v>
      </c>
      <c r="L112" s="139">
        <f t="shared" si="14"/>
        <v>1.511117298092601E-2</v>
      </c>
      <c r="M112" s="139">
        <f t="shared" si="14"/>
        <v>1.5198328835737976E-2</v>
      </c>
      <c r="N112" s="139">
        <f t="shared" si="14"/>
        <v>1.6909522365805212E-2</v>
      </c>
      <c r="O112" s="139">
        <f t="shared" si="14"/>
        <v>2.8312848079258546E-2</v>
      </c>
      <c r="P112" s="139">
        <f t="shared" si="14"/>
        <v>1.5605993608738674E-2</v>
      </c>
      <c r="Q112" s="139">
        <f t="shared" si="14"/>
        <v>1.5885536701963476E-2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1</v>
      </c>
      <c r="C115" s="77">
        <f t="shared" si="15"/>
        <v>0.99999999999999989</v>
      </c>
      <c r="D115" s="77">
        <f t="shared" si="15"/>
        <v>1</v>
      </c>
      <c r="E115" s="77">
        <f t="shared" si="15"/>
        <v>1</v>
      </c>
      <c r="F115" s="77">
        <f t="shared" si="15"/>
        <v>1</v>
      </c>
      <c r="G115" s="77">
        <f t="shared" si="15"/>
        <v>1</v>
      </c>
      <c r="H115" s="77">
        <f t="shared" si="15"/>
        <v>0.99999999999999978</v>
      </c>
      <c r="I115" s="77">
        <f t="shared" si="15"/>
        <v>1.0000000000000004</v>
      </c>
      <c r="J115" s="77">
        <f t="shared" si="15"/>
        <v>1</v>
      </c>
      <c r="K115" s="77">
        <f t="shared" si="15"/>
        <v>1</v>
      </c>
      <c r="L115" s="77">
        <f t="shared" si="15"/>
        <v>1</v>
      </c>
      <c r="M115" s="77">
        <f t="shared" si="15"/>
        <v>1.0000000000000002</v>
      </c>
      <c r="N115" s="77">
        <f t="shared" si="15"/>
        <v>1</v>
      </c>
      <c r="O115" s="77">
        <f t="shared" si="15"/>
        <v>1</v>
      </c>
      <c r="P115" s="77">
        <f t="shared" si="15"/>
        <v>1</v>
      </c>
      <c r="Q115" s="77">
        <f t="shared" si="15"/>
        <v>0.99999999999999989</v>
      </c>
    </row>
    <row r="116" spans="1:17" x14ac:dyDescent="0.25">
      <c r="A116" s="132" t="s">
        <v>83</v>
      </c>
      <c r="B116" s="146">
        <f t="shared" ref="B116:Q116" si="16">IF(B$54=0,0,B$54/B$53)</f>
        <v>2.330326082200801E-3</v>
      </c>
      <c r="C116" s="146">
        <f t="shared" si="16"/>
        <v>2.3312859375530788E-3</v>
      </c>
      <c r="D116" s="146">
        <f t="shared" si="16"/>
        <v>2.2752529215114008E-3</v>
      </c>
      <c r="E116" s="146">
        <f t="shared" si="16"/>
        <v>2.2925012798593234E-3</v>
      </c>
      <c r="F116" s="146">
        <f t="shared" si="16"/>
        <v>2.3312134994888621E-3</v>
      </c>
      <c r="G116" s="146">
        <f t="shared" si="16"/>
        <v>2.2883043950219771E-3</v>
      </c>
      <c r="H116" s="146">
        <f t="shared" si="16"/>
        <v>2.3132115024144962E-3</v>
      </c>
      <c r="I116" s="146">
        <f t="shared" si="16"/>
        <v>2.3172974349184995E-3</v>
      </c>
      <c r="J116" s="146">
        <f t="shared" si="16"/>
        <v>2.2701343410124033E-3</v>
      </c>
      <c r="K116" s="146">
        <f t="shared" si="16"/>
        <v>2.272541585054542E-3</v>
      </c>
      <c r="L116" s="146">
        <f t="shared" si="16"/>
        <v>2.2543428460746703E-3</v>
      </c>
      <c r="M116" s="146">
        <f t="shared" si="16"/>
        <v>2.2577573958527117E-3</v>
      </c>
      <c r="N116" s="146">
        <f t="shared" si="16"/>
        <v>2.263438290419978E-3</v>
      </c>
      <c r="O116" s="146">
        <f t="shared" si="16"/>
        <v>2.2643813459777853E-3</v>
      </c>
      <c r="P116" s="146">
        <f t="shared" si="16"/>
        <v>2.2622053896862596E-3</v>
      </c>
      <c r="Q116" s="146">
        <f t="shared" si="16"/>
        <v>2.2571656436196699E-3</v>
      </c>
    </row>
    <row r="117" spans="1:17" x14ac:dyDescent="0.25">
      <c r="A117" s="76" t="s">
        <v>82</v>
      </c>
      <c r="B117" s="145">
        <f t="shared" ref="B117:Q117" si="17">IF(B$55=0,0,B$55/B$53)</f>
        <v>4.4783584409849119E-4</v>
      </c>
      <c r="C117" s="145">
        <f t="shared" si="17"/>
        <v>4.4802030653710932E-4</v>
      </c>
      <c r="D117" s="145">
        <f t="shared" si="17"/>
        <v>4.3725203113218787E-4</v>
      </c>
      <c r="E117" s="145">
        <f t="shared" si="17"/>
        <v>4.4056677458335371E-4</v>
      </c>
      <c r="F117" s="145">
        <f t="shared" si="17"/>
        <v>4.4800638558335028E-4</v>
      </c>
      <c r="G117" s="145">
        <f t="shared" si="17"/>
        <v>4.3976022846173014E-4</v>
      </c>
      <c r="H117" s="145">
        <f t="shared" si="17"/>
        <v>4.445468098540846E-4</v>
      </c>
      <c r="I117" s="145">
        <f t="shared" si="17"/>
        <v>4.4533203345254824E-4</v>
      </c>
      <c r="J117" s="145">
        <f t="shared" si="17"/>
        <v>4.362683559993973E-4</v>
      </c>
      <c r="K117" s="145">
        <f t="shared" si="17"/>
        <v>4.3673097373165252E-4</v>
      </c>
      <c r="L117" s="145">
        <f t="shared" si="17"/>
        <v>4.3323358866832154E-4</v>
      </c>
      <c r="M117" s="145">
        <f t="shared" si="17"/>
        <v>4.3388978772721952E-4</v>
      </c>
      <c r="N117" s="145">
        <f t="shared" si="17"/>
        <v>4.3498152687617304E-4</v>
      </c>
      <c r="O117" s="145">
        <f t="shared" si="17"/>
        <v>4.3516276077514894E-4</v>
      </c>
      <c r="P117" s="145">
        <f t="shared" si="17"/>
        <v>4.3474459130522796E-4</v>
      </c>
      <c r="Q117" s="145">
        <f t="shared" si="17"/>
        <v>4.3377606636315551E-4</v>
      </c>
    </row>
    <row r="118" spans="1:17" x14ac:dyDescent="0.25">
      <c r="A118" s="76" t="s">
        <v>81</v>
      </c>
      <c r="B118" s="145">
        <f t="shared" ref="B118:Q118" si="18">IF(B$56=0,0,B$56/B$53)</f>
        <v>6.2198543532399078E-2</v>
      </c>
      <c r="C118" s="145">
        <f t="shared" si="18"/>
        <v>6.222416295337603E-2</v>
      </c>
      <c r="D118" s="145">
        <f t="shared" si="18"/>
        <v>6.0728590289043767E-2</v>
      </c>
      <c r="E118" s="145">
        <f t="shared" si="18"/>
        <v>6.1188964815922245E-2</v>
      </c>
      <c r="F118" s="145">
        <f t="shared" si="18"/>
        <v>6.2222229514907877E-2</v>
      </c>
      <c r="G118" s="145">
        <f t="shared" si="18"/>
        <v>6.1076946104785659E-2</v>
      </c>
      <c r="H118" s="145">
        <f t="shared" si="18"/>
        <v>6.1741739678205482E-2</v>
      </c>
      <c r="I118" s="145">
        <f t="shared" si="18"/>
        <v>6.1850796969655703E-2</v>
      </c>
      <c r="J118" s="145">
        <f t="shared" si="18"/>
        <v>6.0591970674122614E-2</v>
      </c>
      <c r="K118" s="145">
        <f t="shared" si="18"/>
        <v>6.0656222228654723E-2</v>
      </c>
      <c r="L118" s="145">
        <f t="shared" si="18"/>
        <v>6.0170481169787404E-2</v>
      </c>
      <c r="M118" s="145">
        <f t="shared" si="18"/>
        <v>6.0261618639618465E-2</v>
      </c>
      <c r="N118" s="145">
        <f t="shared" si="18"/>
        <v>6.0413246933505707E-2</v>
      </c>
      <c r="O118" s="145">
        <f t="shared" si="18"/>
        <v>6.0438417952537668E-2</v>
      </c>
      <c r="P118" s="145">
        <f t="shared" si="18"/>
        <v>6.0380339680506628E-2</v>
      </c>
      <c r="Q118" s="145">
        <f t="shared" si="18"/>
        <v>6.0245824228995652E-2</v>
      </c>
    </row>
    <row r="119" spans="1:17" x14ac:dyDescent="0.25">
      <c r="A119" s="76" t="s">
        <v>80</v>
      </c>
      <c r="B119" s="145">
        <f t="shared" ref="B119:Q119" si="19">IF(B$57=0,0,B$57/B$53)</f>
        <v>1.068268986496222E-3</v>
      </c>
      <c r="C119" s="145">
        <f t="shared" si="19"/>
        <v>1.0687090037591238E-3</v>
      </c>
      <c r="D119" s="145">
        <f t="shared" si="19"/>
        <v>1.0430223268110465E-3</v>
      </c>
      <c r="E119" s="145">
        <f t="shared" si="19"/>
        <v>1.0509293259352459E-3</v>
      </c>
      <c r="F119" s="145">
        <f t="shared" si="19"/>
        <v>1.0686757966736279E-3</v>
      </c>
      <c r="G119" s="145">
        <f t="shared" si="19"/>
        <v>1.0490053883602096E-3</v>
      </c>
      <c r="H119" s="145">
        <f t="shared" si="19"/>
        <v>1.0604233141921298E-3</v>
      </c>
      <c r="I119" s="145">
        <f t="shared" si="19"/>
        <v>1.0622963889554784E-3</v>
      </c>
      <c r="J119" s="145">
        <f t="shared" si="19"/>
        <v>1.0406758651532863E-3</v>
      </c>
      <c r="K119" s="145">
        <f t="shared" si="19"/>
        <v>1.0417793949008126E-3</v>
      </c>
      <c r="L119" s="145">
        <f t="shared" si="19"/>
        <v>1.0334367219186787E-3</v>
      </c>
      <c r="M119" s="145">
        <f t="shared" si="19"/>
        <v>1.0350020211523745E-3</v>
      </c>
      <c r="N119" s="145">
        <f t="shared" si="19"/>
        <v>1.0376062590434229E-3</v>
      </c>
      <c r="O119" s="145">
        <f t="shared" si="19"/>
        <v>1.0380385749380282E-3</v>
      </c>
      <c r="P119" s="145">
        <f t="shared" si="19"/>
        <v>1.0370410722108502E-3</v>
      </c>
      <c r="Q119" s="145">
        <f t="shared" si="19"/>
        <v>1.0347307498641725E-3</v>
      </c>
    </row>
    <row r="120" spans="1:17" x14ac:dyDescent="0.25">
      <c r="A120" s="129" t="s">
        <v>79</v>
      </c>
      <c r="B120" s="144">
        <f t="shared" ref="B120:Q120" si="20">IF(B$58=0,0,B$58/B$53)</f>
        <v>2.4360984051289003E-3</v>
      </c>
      <c r="C120" s="144">
        <f t="shared" si="20"/>
        <v>2.4371018278304245E-3</v>
      </c>
      <c r="D120" s="144">
        <f t="shared" si="20"/>
        <v>2.3785255015144179E-3</v>
      </c>
      <c r="E120" s="144">
        <f t="shared" si="20"/>
        <v>2.3965567541289795E-3</v>
      </c>
      <c r="F120" s="144">
        <f t="shared" si="20"/>
        <v>2.4370261018390881E-3</v>
      </c>
      <c r="G120" s="144">
        <f t="shared" si="20"/>
        <v>2.3921693748103264E-3</v>
      </c>
      <c r="H120" s="144">
        <f t="shared" si="20"/>
        <v>2.4182070032172415E-3</v>
      </c>
      <c r="I120" s="144">
        <f t="shared" si="20"/>
        <v>2.4224783941322269E-3</v>
      </c>
      <c r="J120" s="144">
        <f t="shared" si="20"/>
        <v>2.3731745912339325E-3</v>
      </c>
      <c r="K120" s="144">
        <f t="shared" si="20"/>
        <v>2.375691098866321E-3</v>
      </c>
      <c r="L120" s="144">
        <f t="shared" si="20"/>
        <v>2.3566663283233267E-3</v>
      </c>
      <c r="M120" s="144">
        <f t="shared" si="20"/>
        <v>2.3602358627897932E-3</v>
      </c>
      <c r="N120" s="144">
        <f t="shared" si="20"/>
        <v>2.3661746102898651E-3</v>
      </c>
      <c r="O120" s="144">
        <f t="shared" si="20"/>
        <v>2.3671604706627415E-3</v>
      </c>
      <c r="P120" s="144">
        <f t="shared" si="20"/>
        <v>2.3648857488150544E-3</v>
      </c>
      <c r="Q120" s="144">
        <f t="shared" si="20"/>
        <v>2.3596172512220129E-3</v>
      </c>
    </row>
    <row r="121" spans="1:17" x14ac:dyDescent="0.25">
      <c r="A121" s="127" t="s">
        <v>115</v>
      </c>
      <c r="B121" s="143">
        <f t="shared" ref="B121:Q121" si="21">IF(B$63=0,0,B$63/B$53)</f>
        <v>0.11322205997270944</v>
      </c>
      <c r="C121" s="143">
        <f t="shared" si="21"/>
        <v>0.11073708158518727</v>
      </c>
      <c r="D121" s="143">
        <f t="shared" si="21"/>
        <v>0.12725923667805031</v>
      </c>
      <c r="E121" s="143">
        <f t="shared" si="21"/>
        <v>0.1205465904078846</v>
      </c>
      <c r="F121" s="143">
        <f t="shared" si="21"/>
        <v>0.11347258505274278</v>
      </c>
      <c r="G121" s="143">
        <f t="shared" si="21"/>
        <v>0.127987231231769</v>
      </c>
      <c r="H121" s="143">
        <f t="shared" si="21"/>
        <v>0.11994484613276551</v>
      </c>
      <c r="I121" s="143">
        <f t="shared" si="21"/>
        <v>0.11831123589576288</v>
      </c>
      <c r="J121" s="143">
        <f t="shared" si="21"/>
        <v>0.13256101163436726</v>
      </c>
      <c r="K121" s="143">
        <f t="shared" si="21"/>
        <v>0.1318332090285784</v>
      </c>
      <c r="L121" s="143">
        <f t="shared" si="21"/>
        <v>0.13746126552394405</v>
      </c>
      <c r="M121" s="143">
        <f t="shared" si="21"/>
        <v>0.13669187190733981</v>
      </c>
      <c r="N121" s="143">
        <f t="shared" si="21"/>
        <v>0.13540203724545624</v>
      </c>
      <c r="O121" s="143">
        <f t="shared" si="21"/>
        <v>0.1348467470276957</v>
      </c>
      <c r="P121" s="143">
        <f t="shared" si="21"/>
        <v>0.13626236324656502</v>
      </c>
      <c r="Q121" s="143">
        <f t="shared" si="21"/>
        <v>0.13542066609418713</v>
      </c>
    </row>
    <row r="122" spans="1:17" x14ac:dyDescent="0.25">
      <c r="A122" s="127" t="s">
        <v>114</v>
      </c>
      <c r="B122" s="143">
        <f t="shared" ref="B122:Q122" si="22">IF(B$69=0,0,B$69/B$53)</f>
        <v>0.49317251772176152</v>
      </c>
      <c r="C122" s="143">
        <f t="shared" si="22"/>
        <v>0.49337565422027396</v>
      </c>
      <c r="D122" s="143">
        <f t="shared" si="22"/>
        <v>0.48151725216749325</v>
      </c>
      <c r="E122" s="143">
        <f t="shared" si="22"/>
        <v>0.48516756376035786</v>
      </c>
      <c r="F122" s="143">
        <f t="shared" si="22"/>
        <v>0.49336032397838986</v>
      </c>
      <c r="G122" s="143">
        <f t="shared" si="22"/>
        <v>0.48427936692059748</v>
      </c>
      <c r="H122" s="143">
        <f t="shared" si="22"/>
        <v>0.48955051800788807</v>
      </c>
      <c r="I122" s="143">
        <f t="shared" si="22"/>
        <v>0.49041523373828799</v>
      </c>
      <c r="J122" s="143">
        <f t="shared" si="22"/>
        <v>0.48043399465639497</v>
      </c>
      <c r="K122" s="143">
        <f t="shared" si="22"/>
        <v>0.48094344550711515</v>
      </c>
      <c r="L122" s="143">
        <f t="shared" si="22"/>
        <v>0.47709200257360584</v>
      </c>
      <c r="M122" s="143">
        <f t="shared" si="22"/>
        <v>0.47781463196173546</v>
      </c>
      <c r="N122" s="143">
        <f t="shared" si="22"/>
        <v>0.47901689335255521</v>
      </c>
      <c r="O122" s="143">
        <f t="shared" si="22"/>
        <v>0.47921647447012822</v>
      </c>
      <c r="P122" s="143">
        <f t="shared" si="22"/>
        <v>0.47875597160276528</v>
      </c>
      <c r="Q122" s="143">
        <f t="shared" si="22"/>
        <v>0.47768939801234672</v>
      </c>
    </row>
    <row r="123" spans="1:17" x14ac:dyDescent="0.25">
      <c r="A123" s="127" t="s">
        <v>113</v>
      </c>
      <c r="B123" s="143">
        <f t="shared" ref="B123:Q123" si="23">IF(B$70=0,0,B$70/B$53)</f>
        <v>0.20086373487726297</v>
      </c>
      <c r="C123" s="143">
        <f t="shared" si="23"/>
        <v>0.20169248116132335</v>
      </c>
      <c r="D123" s="143">
        <f t="shared" si="23"/>
        <v>0.19800866751369633</v>
      </c>
      <c r="E123" s="143">
        <f t="shared" si="23"/>
        <v>0.19957950988913151</v>
      </c>
      <c r="F123" s="143">
        <f t="shared" si="23"/>
        <v>0.20310457333642098</v>
      </c>
      <c r="G123" s="143">
        <f t="shared" si="23"/>
        <v>0.19947569926682349</v>
      </c>
      <c r="H123" s="143">
        <f t="shared" si="23"/>
        <v>0.20160999155413906</v>
      </c>
      <c r="I123" s="143">
        <f t="shared" si="23"/>
        <v>0.20202391948571316</v>
      </c>
      <c r="J123" s="143">
        <f t="shared" si="23"/>
        <v>0.19785649083244011</v>
      </c>
      <c r="K123" s="143">
        <f t="shared" si="23"/>
        <v>0.19797138416505722</v>
      </c>
      <c r="L123" s="143">
        <f t="shared" si="23"/>
        <v>0.19641443942373871</v>
      </c>
      <c r="M123" s="143">
        <f t="shared" si="23"/>
        <v>0.19673204996043245</v>
      </c>
      <c r="N123" s="143">
        <f t="shared" si="23"/>
        <v>0.19724044291178947</v>
      </c>
      <c r="O123" s="143">
        <f t="shared" si="23"/>
        <v>0.19738135275115978</v>
      </c>
      <c r="P123" s="143">
        <f t="shared" si="23"/>
        <v>0.19713090225248905</v>
      </c>
      <c r="Q123" s="143">
        <f t="shared" si="23"/>
        <v>0.19667713685406377</v>
      </c>
    </row>
    <row r="124" spans="1:17" x14ac:dyDescent="0.25">
      <c r="A124" s="142" t="s">
        <v>123</v>
      </c>
      <c r="B124" s="141">
        <f t="shared" ref="B124:Q124" si="24">IF(B$71=0,0,B$71/B$53)</f>
        <v>0.10424197979108088</v>
      </c>
      <c r="C124" s="141">
        <f t="shared" si="24"/>
        <v>0.10319339105088629</v>
      </c>
      <c r="D124" s="141">
        <f t="shared" si="24"/>
        <v>9.9424682579893453E-2</v>
      </c>
      <c r="E124" s="141">
        <f t="shared" si="24"/>
        <v>9.9984232635608017E-2</v>
      </c>
      <c r="F124" s="141">
        <f t="shared" si="24"/>
        <v>0.101271894250083</v>
      </c>
      <c r="G124" s="141">
        <f t="shared" si="24"/>
        <v>9.9100411261338811E-2</v>
      </c>
      <c r="H124" s="141">
        <f t="shared" si="24"/>
        <v>0.10025352587046815</v>
      </c>
      <c r="I124" s="141">
        <f t="shared" si="24"/>
        <v>0.10031397348015886</v>
      </c>
      <c r="J124" s="141">
        <f t="shared" si="24"/>
        <v>9.842020673477174E-2</v>
      </c>
      <c r="K124" s="141">
        <f t="shared" si="24"/>
        <v>9.8739466253343441E-2</v>
      </c>
      <c r="L124" s="141">
        <f t="shared" si="24"/>
        <v>9.7884322708602686E-2</v>
      </c>
      <c r="M124" s="141">
        <f t="shared" si="24"/>
        <v>9.7986761071612388E-2</v>
      </c>
      <c r="N124" s="141">
        <f t="shared" si="24"/>
        <v>9.8251696072766362E-2</v>
      </c>
      <c r="O124" s="141">
        <f t="shared" si="24"/>
        <v>9.8123110314979417E-2</v>
      </c>
      <c r="P124" s="141">
        <f t="shared" si="24"/>
        <v>9.8153998627641889E-2</v>
      </c>
      <c r="Q124" s="141">
        <f t="shared" si="24"/>
        <v>9.7968947135689002E-2</v>
      </c>
    </row>
    <row r="125" spans="1:17" x14ac:dyDescent="0.25">
      <c r="A125" s="142" t="s">
        <v>122</v>
      </c>
      <c r="B125" s="141">
        <f t="shared" ref="B125:Q125" si="25">IF(B$76=0,0,B$76/B$53)</f>
        <v>9.6621755086182093E-2</v>
      </c>
      <c r="C125" s="141">
        <f t="shared" si="25"/>
        <v>9.8499090110437046E-2</v>
      </c>
      <c r="D125" s="141">
        <f t="shared" si="25"/>
        <v>9.858398493380291E-2</v>
      </c>
      <c r="E125" s="141">
        <f t="shared" si="25"/>
        <v>9.9595277253523476E-2</v>
      </c>
      <c r="F125" s="141">
        <f t="shared" si="25"/>
        <v>0.101832679086338</v>
      </c>
      <c r="G125" s="141">
        <f t="shared" si="25"/>
        <v>0.10037528800548468</v>
      </c>
      <c r="H125" s="141">
        <f t="shared" si="25"/>
        <v>0.1013564656836709</v>
      </c>
      <c r="I125" s="141">
        <f t="shared" si="25"/>
        <v>0.10170994600555432</v>
      </c>
      <c r="J125" s="141">
        <f t="shared" si="25"/>
        <v>9.9436284097668373E-2</v>
      </c>
      <c r="K125" s="141">
        <f t="shared" si="25"/>
        <v>9.9231917911713763E-2</v>
      </c>
      <c r="L125" s="141">
        <f t="shared" si="25"/>
        <v>9.8530116715136035E-2</v>
      </c>
      <c r="M125" s="141">
        <f t="shared" si="25"/>
        <v>9.8745288888820087E-2</v>
      </c>
      <c r="N125" s="141">
        <f t="shared" si="25"/>
        <v>9.898874683902309E-2</v>
      </c>
      <c r="O125" s="141">
        <f t="shared" si="25"/>
        <v>9.925824243618038E-2</v>
      </c>
      <c r="P125" s="141">
        <f t="shared" si="25"/>
        <v>9.8976903624847151E-2</v>
      </c>
      <c r="Q125" s="141">
        <f t="shared" si="25"/>
        <v>9.8708189718374764E-2</v>
      </c>
    </row>
    <row r="126" spans="1:17" x14ac:dyDescent="0.25">
      <c r="A126" s="127" t="s">
        <v>112</v>
      </c>
      <c r="B126" s="143">
        <f t="shared" ref="B126:Q126" si="26">IF(B$77=0,0,B$77/B$53)</f>
        <v>0.12426061457794266</v>
      </c>
      <c r="C126" s="143">
        <f t="shared" si="26"/>
        <v>0.12568550300415965</v>
      </c>
      <c r="D126" s="143">
        <f t="shared" si="26"/>
        <v>0.12635220057074734</v>
      </c>
      <c r="E126" s="143">
        <f t="shared" si="26"/>
        <v>0.12733681699219696</v>
      </c>
      <c r="F126" s="143">
        <f t="shared" si="26"/>
        <v>0.12155536633395361</v>
      </c>
      <c r="G126" s="143">
        <f t="shared" si="26"/>
        <v>0.12101151708937009</v>
      </c>
      <c r="H126" s="143">
        <f t="shared" si="26"/>
        <v>0.12091651599732381</v>
      </c>
      <c r="I126" s="143">
        <f t="shared" si="26"/>
        <v>0.12115140965912173</v>
      </c>
      <c r="J126" s="143">
        <f t="shared" si="26"/>
        <v>0.12243627904927606</v>
      </c>
      <c r="K126" s="143">
        <f t="shared" si="26"/>
        <v>0.12246899601804119</v>
      </c>
      <c r="L126" s="143">
        <f t="shared" si="26"/>
        <v>0.12278413182393909</v>
      </c>
      <c r="M126" s="143">
        <f t="shared" si="26"/>
        <v>0.12241294246335188</v>
      </c>
      <c r="N126" s="143">
        <f t="shared" si="26"/>
        <v>0.12182517887006394</v>
      </c>
      <c r="O126" s="143">
        <f t="shared" si="26"/>
        <v>0.12201226464612494</v>
      </c>
      <c r="P126" s="143">
        <f t="shared" si="26"/>
        <v>0.12137154641565663</v>
      </c>
      <c r="Q126" s="143">
        <f t="shared" si="26"/>
        <v>0.12388168509933764</v>
      </c>
    </row>
    <row r="127" spans="1:17" x14ac:dyDescent="0.25">
      <c r="A127" s="142" t="s">
        <v>121</v>
      </c>
      <c r="B127" s="141">
        <f t="shared" ref="B127:Q127" si="27">IF(B$78=0,0,B$78/B$53)</f>
        <v>2.7390812747267863E-2</v>
      </c>
      <c r="C127" s="141">
        <f t="shared" si="27"/>
        <v>3.2422136544873491E-2</v>
      </c>
      <c r="D127" s="141">
        <f t="shared" si="27"/>
        <v>2.5514992354530471E-2</v>
      </c>
      <c r="E127" s="141">
        <f t="shared" si="27"/>
        <v>2.3884443370054739E-2</v>
      </c>
      <c r="F127" s="141">
        <f t="shared" si="27"/>
        <v>2.1432966395544355E-2</v>
      </c>
      <c r="G127" s="141">
        <f t="shared" si="27"/>
        <v>2.3002776866019412E-2</v>
      </c>
      <c r="H127" s="141">
        <f t="shared" si="27"/>
        <v>3.0752524105535681E-2</v>
      </c>
      <c r="I127" s="141">
        <f t="shared" si="27"/>
        <v>2.8655941906675447E-2</v>
      </c>
      <c r="J127" s="141">
        <f t="shared" si="27"/>
        <v>2.3520609621653085E-2</v>
      </c>
      <c r="K127" s="141">
        <f t="shared" si="27"/>
        <v>2.3786923478588597E-2</v>
      </c>
      <c r="L127" s="141">
        <f t="shared" si="27"/>
        <v>2.3996746819084893E-2</v>
      </c>
      <c r="M127" s="141">
        <f t="shared" si="27"/>
        <v>2.4331349519768283E-2</v>
      </c>
      <c r="N127" s="141">
        <f t="shared" si="27"/>
        <v>2.581986441289123E-2</v>
      </c>
      <c r="O127" s="141">
        <f t="shared" si="27"/>
        <v>3.5666315698551367E-2</v>
      </c>
      <c r="P127" s="141">
        <f t="shared" si="27"/>
        <v>2.4663666800416907E-2</v>
      </c>
      <c r="Q127" s="141">
        <f t="shared" si="27"/>
        <v>2.4891101468566091E-2</v>
      </c>
    </row>
    <row r="128" spans="1:17" x14ac:dyDescent="0.25">
      <c r="A128" s="142" t="s">
        <v>120</v>
      </c>
      <c r="B128" s="141">
        <f t="shared" ref="B128:Q128" si="28">IF(B$82=0,0,B$82/B$53)</f>
        <v>7.9954121906424702E-2</v>
      </c>
      <c r="C128" s="141">
        <f t="shared" si="28"/>
        <v>7.7345431571406081E-2</v>
      </c>
      <c r="D128" s="141">
        <f t="shared" si="28"/>
        <v>7.3924236967834858E-2</v>
      </c>
      <c r="E128" s="141">
        <f t="shared" si="28"/>
        <v>7.389183363289327E-2</v>
      </c>
      <c r="F128" s="141">
        <f t="shared" si="28"/>
        <v>7.3286775067480436E-2</v>
      </c>
      <c r="G128" s="141">
        <f t="shared" si="28"/>
        <v>7.0572631662702334E-2</v>
      </c>
      <c r="H128" s="141">
        <f t="shared" si="28"/>
        <v>7.1046550529720032E-2</v>
      </c>
      <c r="I128" s="141">
        <f t="shared" si="28"/>
        <v>7.0384277827813146E-2</v>
      </c>
      <c r="J128" s="141">
        <f t="shared" si="28"/>
        <v>6.9536923806385584E-2</v>
      </c>
      <c r="K128" s="141">
        <f t="shared" si="28"/>
        <v>6.9143130075579443E-2</v>
      </c>
      <c r="L128" s="141">
        <f t="shared" si="28"/>
        <v>6.8935410276000322E-2</v>
      </c>
      <c r="M128" s="141">
        <f t="shared" si="28"/>
        <v>6.8136457279932214E-2</v>
      </c>
      <c r="N128" s="141">
        <f t="shared" si="28"/>
        <v>6.423652975510262E-2</v>
      </c>
      <c r="O128" s="141">
        <f t="shared" si="28"/>
        <v>4.2267308990047617E-2</v>
      </c>
      <c r="P128" s="141">
        <f t="shared" si="28"/>
        <v>6.6332474646309383E-2</v>
      </c>
      <c r="Q128" s="141">
        <f t="shared" si="28"/>
        <v>6.8363078841288435E-2</v>
      </c>
    </row>
    <row r="129" spans="1:17" x14ac:dyDescent="0.25">
      <c r="A129" s="140" t="s">
        <v>119</v>
      </c>
      <c r="B129" s="139">
        <f t="shared" ref="B129:Q129" si="29">IF(B$93=0,0,B$93/B$53)</f>
        <v>1.6915679924250079E-2</v>
      </c>
      <c r="C129" s="139">
        <f t="shared" si="29"/>
        <v>1.5917934887880066E-2</v>
      </c>
      <c r="D129" s="139">
        <f t="shared" si="29"/>
        <v>2.6912971248382E-2</v>
      </c>
      <c r="E129" s="139">
        <f t="shared" si="29"/>
        <v>2.9560539989248947E-2</v>
      </c>
      <c r="F129" s="139">
        <f t="shared" si="29"/>
        <v>2.6835624870928831E-2</v>
      </c>
      <c r="G129" s="139">
        <f t="shared" si="29"/>
        <v>2.7436108560648351E-2</v>
      </c>
      <c r="H129" s="139">
        <f t="shared" si="29"/>
        <v>1.9117441362068083E-2</v>
      </c>
      <c r="I129" s="139">
        <f t="shared" si="29"/>
        <v>2.2111189924633134E-2</v>
      </c>
      <c r="J129" s="139">
        <f t="shared" si="29"/>
        <v>2.9378745621237386E-2</v>
      </c>
      <c r="K129" s="139">
        <f t="shared" si="29"/>
        <v>2.953894246387315E-2</v>
      </c>
      <c r="L129" s="139">
        <f t="shared" si="29"/>
        <v>2.9851974728853859E-2</v>
      </c>
      <c r="M129" s="139">
        <f t="shared" si="29"/>
        <v>2.9945135663651371E-2</v>
      </c>
      <c r="N129" s="139">
        <f t="shared" si="29"/>
        <v>3.1768784702070063E-2</v>
      </c>
      <c r="O129" s="139">
        <f t="shared" si="29"/>
        <v>4.4078639957525957E-2</v>
      </c>
      <c r="P129" s="139">
        <f t="shared" si="29"/>
        <v>3.0375404968930358E-2</v>
      </c>
      <c r="Q129" s="139">
        <f t="shared" si="29"/>
        <v>3.0627504789483125E-2</v>
      </c>
    </row>
    <row r="130" spans="1:17" hidden="1" x14ac:dyDescent="0.25"/>
    <row r="132" spans="1:17" ht="12.75" x14ac:dyDescent="0.25">
      <c r="A132" s="98" t="s">
        <v>128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70">
        <f>IF(B$5=0,0,B$5/ISI_fec!B$5)</f>
        <v>0.50404887550908783</v>
      </c>
      <c r="C134" s="170">
        <f>IF(C$5=0,0,C$5/ISI_fec!C$5)</f>
        <v>0.50514327813843241</v>
      </c>
      <c r="D134" s="170">
        <f>IF(D$5=0,0,D$5/ISI_fec!D$5)</f>
        <v>0.50639228327236607</v>
      </c>
      <c r="E134" s="170">
        <f>IF(E$5=0,0,E$5/ISI_fec!E$5)</f>
        <v>0.50738404999445175</v>
      </c>
      <c r="F134" s="170">
        <f>IF(F$5=0,0,F$5/ISI_fec!F$5)</f>
        <v>0.50934968606297315</v>
      </c>
      <c r="G134" s="170">
        <f>IF(G$5=0,0,G$5/ISI_fec!G$5)</f>
        <v>0.50849779867920986</v>
      </c>
      <c r="H134" s="170">
        <f>IF(H$5=0,0,H$5/ISI_fec!H$5)</f>
        <v>0.50948660116084787</v>
      </c>
      <c r="I134" s="170">
        <f>IF(I$5=0,0,I$5/ISI_fec!I$5)</f>
        <v>0.50920198387731108</v>
      </c>
      <c r="J134" s="170">
        <f>IF(J$5=0,0,J$5/ISI_fec!J$5)</f>
        <v>0.5135303735398381</v>
      </c>
      <c r="K134" s="170">
        <f>IF(K$5=0,0,K$5/ISI_fec!K$5)</f>
        <v>0.51276510267582864</v>
      </c>
      <c r="L134" s="170">
        <f>IF(L$5=0,0,L$5/ISI_fec!L$5)</f>
        <v>0.51661760997739126</v>
      </c>
      <c r="M134" s="170">
        <f>IF(M$5=0,0,M$5/ISI_fec!M$5)</f>
        <v>0.51488236033739854</v>
      </c>
      <c r="N134" s="170">
        <f>IF(N$5=0,0,N$5/ISI_fec!N$5)</f>
        <v>0.51234460679747751</v>
      </c>
      <c r="O134" s="170">
        <f>IF(O$5=0,0,O$5/ISI_fec!O$5)</f>
        <v>0.51350188360057591</v>
      </c>
      <c r="P134" s="170">
        <f>IF(P$5=0,0,P$5/ISI_fec!P$5)</f>
        <v>0.51268196858242376</v>
      </c>
      <c r="Q134" s="170">
        <f>IF(Q$5=0,0,Q$5/ISI_fec!Q$5)</f>
        <v>0.51353516172664115</v>
      </c>
    </row>
    <row r="135" spans="1:17" x14ac:dyDescent="0.25">
      <c r="A135" s="132" t="s">
        <v>83</v>
      </c>
      <c r="B135" s="169">
        <f>IF(B$6=0,0,B$6/ISI_fec!B$6)</f>
        <v>0.44697684450781783</v>
      </c>
      <c r="C135" s="169">
        <f>IF(C$6=0,0,C$6/ISI_fec!C$6)</f>
        <v>0.44697684450781794</v>
      </c>
      <c r="D135" s="169">
        <f>IF(D$6=0,0,D$6/ISI_fec!D$6)</f>
        <v>0.44697684450781794</v>
      </c>
      <c r="E135" s="169">
        <f>IF(E$6=0,0,E$6/ISI_fec!E$6)</f>
        <v>0.44697684450781794</v>
      </c>
      <c r="F135" s="169">
        <f>IF(F$6=0,0,F$6/ISI_fec!F$6)</f>
        <v>0.45107489375499715</v>
      </c>
      <c r="G135" s="169">
        <f>IF(G$6=0,0,G$6/ISI_fec!G$6)</f>
        <v>0.45107489375499715</v>
      </c>
      <c r="H135" s="169">
        <f>IF(H$6=0,0,H$6/ISI_fec!H$6)</f>
        <v>0.45107489375499715</v>
      </c>
      <c r="I135" s="169">
        <f>IF(I$6=0,0,I$6/ISI_fec!I$6)</f>
        <v>0.4510748937549971</v>
      </c>
      <c r="J135" s="169">
        <f>IF(J$6=0,0,J$6/ISI_fec!J$6)</f>
        <v>0.4510748937549971</v>
      </c>
      <c r="K135" s="169">
        <f>IF(K$6=0,0,K$6/ISI_fec!K$6)</f>
        <v>0.45107489375499715</v>
      </c>
      <c r="L135" s="169">
        <f>IF(L$6=0,0,L$6/ISI_fec!L$6)</f>
        <v>0.4510748937549971</v>
      </c>
      <c r="M135" s="169">
        <f>IF(M$6=0,0,M$6/ISI_fec!M$6)</f>
        <v>0.4510748937549971</v>
      </c>
      <c r="N135" s="169">
        <f>IF(N$6=0,0,N$6/ISI_fec!N$6)</f>
        <v>0.4510748937549971</v>
      </c>
      <c r="O135" s="169">
        <f>IF(O$6=0,0,O$6/ISI_fec!O$6)</f>
        <v>0.45107489375499715</v>
      </c>
      <c r="P135" s="169">
        <f>IF(P$6=0,0,P$6/ISI_fec!P$6)</f>
        <v>0.45107489375499715</v>
      </c>
      <c r="Q135" s="169">
        <f>IF(Q$6=0,0,Q$6/ISI_fec!Q$6)</f>
        <v>0.45107489375499721</v>
      </c>
    </row>
    <row r="136" spans="1:17" x14ac:dyDescent="0.25">
      <c r="A136" s="76" t="s">
        <v>82</v>
      </c>
      <c r="B136" s="168">
        <f>IF(B$7=0,0,B$7/ISI_fec!B$7)</f>
        <v>0.11616013145248689</v>
      </c>
      <c r="C136" s="168">
        <f>IF(C$7=0,0,C$7/ISI_fec!C$7)</f>
        <v>0.11616013145248688</v>
      </c>
      <c r="D136" s="168">
        <f>IF(D$7=0,0,D$7/ISI_fec!D$7)</f>
        <v>0.11616013145248689</v>
      </c>
      <c r="E136" s="168">
        <f>IF(E$7=0,0,E$7/ISI_fec!E$7)</f>
        <v>0.11616013145248688</v>
      </c>
      <c r="F136" s="168">
        <f>IF(F$7=0,0,F$7/ISI_fec!F$7)</f>
        <v>0.11722513055725098</v>
      </c>
      <c r="G136" s="168">
        <f>IF(G$7=0,0,G$7/ISI_fec!G$7)</f>
        <v>0.11722513055725095</v>
      </c>
      <c r="H136" s="168">
        <f>IF(H$7=0,0,H$7/ISI_fec!H$7)</f>
        <v>0.11722513055725099</v>
      </c>
      <c r="I136" s="168">
        <f>IF(I$7=0,0,I$7/ISI_fec!I$7)</f>
        <v>0.11722513055725099</v>
      </c>
      <c r="J136" s="168">
        <f>IF(J$7=0,0,J$7/ISI_fec!J$7)</f>
        <v>0.11722513055725098</v>
      </c>
      <c r="K136" s="168">
        <f>IF(K$7=0,0,K$7/ISI_fec!K$7)</f>
        <v>0.11722513055725098</v>
      </c>
      <c r="L136" s="168">
        <f>IF(L$7=0,0,L$7/ISI_fec!L$7)</f>
        <v>0.11722513055725099</v>
      </c>
      <c r="M136" s="168">
        <f>IF(M$7=0,0,M$7/ISI_fec!M$7)</f>
        <v>0.11722513055725098</v>
      </c>
      <c r="N136" s="168">
        <f>IF(N$7=0,0,N$7/ISI_fec!N$7)</f>
        <v>0.11722513055725096</v>
      </c>
      <c r="O136" s="168">
        <f>IF(O$7=0,0,O$7/ISI_fec!O$7)</f>
        <v>0.11722513055725096</v>
      </c>
      <c r="P136" s="168">
        <f>IF(P$7=0,0,P$7/ISI_fec!P$7)</f>
        <v>0.11722513055725098</v>
      </c>
      <c r="Q136" s="168">
        <f>IF(Q$7=0,0,Q$7/ISI_fec!Q$7)</f>
        <v>0.11722513055725096</v>
      </c>
    </row>
    <row r="137" spans="1:17" x14ac:dyDescent="0.25">
      <c r="A137" s="76" t="s">
        <v>81</v>
      </c>
      <c r="B137" s="168">
        <f>IF(B$8=0,0,B$8/ISI_fec!B$8)</f>
        <v>0.63977651167470573</v>
      </c>
      <c r="C137" s="168">
        <f>IF(C$8=0,0,C$8/ISI_fec!C$8)</f>
        <v>0.63977651167470573</v>
      </c>
      <c r="D137" s="168">
        <f>IF(D$8=0,0,D$8/ISI_fec!D$8)</f>
        <v>0.63977651167470595</v>
      </c>
      <c r="E137" s="168">
        <f>IF(E$8=0,0,E$8/ISI_fec!E$8)</f>
        <v>0.63977651167470584</v>
      </c>
      <c r="F137" s="168">
        <f>IF(F$8=0,0,F$8/ISI_fec!F$8)</f>
        <v>0.64564221967333491</v>
      </c>
      <c r="G137" s="168">
        <f>IF(G$8=0,0,G$8/ISI_fec!G$8)</f>
        <v>0.64564221967333468</v>
      </c>
      <c r="H137" s="168">
        <f>IF(H$8=0,0,H$8/ISI_fec!H$8)</f>
        <v>0.64564221967333479</v>
      </c>
      <c r="I137" s="168">
        <f>IF(I$8=0,0,I$8/ISI_fec!I$8)</f>
        <v>0.64564221967333491</v>
      </c>
      <c r="J137" s="168">
        <f>IF(J$8=0,0,J$8/ISI_fec!J$8)</f>
        <v>0.64564221967333491</v>
      </c>
      <c r="K137" s="168">
        <f>IF(K$8=0,0,K$8/ISI_fec!K$8)</f>
        <v>0.64564221967333479</v>
      </c>
      <c r="L137" s="168">
        <f>IF(L$8=0,0,L$8/ISI_fec!L$8)</f>
        <v>0.64564221967333479</v>
      </c>
      <c r="M137" s="168">
        <f>IF(M$8=0,0,M$8/ISI_fec!M$8)</f>
        <v>0.64564221967333502</v>
      </c>
      <c r="N137" s="168">
        <f>IF(N$8=0,0,N$8/ISI_fec!N$8)</f>
        <v>0.64564221967333468</v>
      </c>
      <c r="O137" s="168">
        <f>IF(O$8=0,0,O$8/ISI_fec!O$8)</f>
        <v>0.64564221967333479</v>
      </c>
      <c r="P137" s="168">
        <f>IF(P$8=0,0,P$8/ISI_fec!P$8)</f>
        <v>0.64564221967333479</v>
      </c>
      <c r="Q137" s="168">
        <f>IF(Q$8=0,0,Q$8/ISI_fec!Q$8)</f>
        <v>0.64564221967333479</v>
      </c>
    </row>
    <row r="138" spans="1:17" x14ac:dyDescent="0.25">
      <c r="A138" s="76" t="s">
        <v>80</v>
      </c>
      <c r="B138" s="168">
        <f>IF(B$9=0,0,B$9/ISI_fec!B$9)</f>
        <v>0.44339076231482377</v>
      </c>
      <c r="C138" s="168">
        <f>IF(C$9=0,0,C$9/ISI_fec!C$9)</f>
        <v>0.44339076231482372</v>
      </c>
      <c r="D138" s="168">
        <f>IF(D$9=0,0,D$9/ISI_fec!D$9)</f>
        <v>0.44339076231482388</v>
      </c>
      <c r="E138" s="168">
        <f>IF(E$9=0,0,E$9/ISI_fec!E$9)</f>
        <v>0.44339076231482377</v>
      </c>
      <c r="F138" s="168">
        <f>IF(F$9=0,0,F$9/ISI_fec!F$9)</f>
        <v>0.44745593303236125</v>
      </c>
      <c r="G138" s="168">
        <f>IF(G$9=0,0,G$9/ISI_fec!G$9)</f>
        <v>0.44745593303236136</v>
      </c>
      <c r="H138" s="168">
        <f>IF(H$9=0,0,H$9/ISI_fec!H$9)</f>
        <v>0.44745593303236131</v>
      </c>
      <c r="I138" s="168">
        <f>IF(I$9=0,0,I$9/ISI_fec!I$9)</f>
        <v>0.44745593303236131</v>
      </c>
      <c r="J138" s="168">
        <f>IF(J$9=0,0,J$9/ISI_fec!J$9)</f>
        <v>0.44745593303236131</v>
      </c>
      <c r="K138" s="168">
        <f>IF(K$9=0,0,K$9/ISI_fec!K$9)</f>
        <v>0.44745593303236125</v>
      </c>
      <c r="L138" s="168">
        <f>IF(L$9=0,0,L$9/ISI_fec!L$9)</f>
        <v>0.44745593303236131</v>
      </c>
      <c r="M138" s="168">
        <f>IF(M$9=0,0,M$9/ISI_fec!M$9)</f>
        <v>0.44745593303236131</v>
      </c>
      <c r="N138" s="168">
        <f>IF(N$9=0,0,N$9/ISI_fec!N$9)</f>
        <v>0.44745593303236125</v>
      </c>
      <c r="O138" s="168">
        <f>IF(O$9=0,0,O$9/ISI_fec!O$9)</f>
        <v>0.44745593303236125</v>
      </c>
      <c r="P138" s="168">
        <f>IF(P$9=0,0,P$9/ISI_fec!P$9)</f>
        <v>0.44745593303236131</v>
      </c>
      <c r="Q138" s="168">
        <f>IF(Q$9=0,0,Q$9/ISI_fec!Q$9)</f>
        <v>0.44745593303236131</v>
      </c>
    </row>
    <row r="139" spans="1:17" x14ac:dyDescent="0.25">
      <c r="A139" s="129" t="s">
        <v>79</v>
      </c>
      <c r="B139" s="167">
        <f>IF(B$10=0,0,B$10/ISI_fec!B$10)</f>
        <v>0.70076481624466236</v>
      </c>
      <c r="C139" s="167">
        <f>IF(C$10=0,0,C$10/ISI_fec!C$10)</f>
        <v>0.70076481624466214</v>
      </c>
      <c r="D139" s="167">
        <f>IF(D$10=0,0,D$10/ISI_fec!D$10)</f>
        <v>0.70076481624466225</v>
      </c>
      <c r="E139" s="167">
        <f>IF(E$10=0,0,E$10/ISI_fec!E$10)</f>
        <v>0.70076481624466236</v>
      </c>
      <c r="F139" s="167">
        <f>IF(F$10=0,0,F$10/ISI_fec!F$10)</f>
        <v>0.7071896876064514</v>
      </c>
      <c r="G139" s="167">
        <f>IF(G$10=0,0,G$10/ISI_fec!G$10)</f>
        <v>0.7071896876064514</v>
      </c>
      <c r="H139" s="167">
        <f>IF(H$10=0,0,H$10/ISI_fec!H$10)</f>
        <v>0.70718968760645129</v>
      </c>
      <c r="I139" s="167">
        <f>IF(I$10=0,0,I$10/ISI_fec!I$10)</f>
        <v>0.70718968760645129</v>
      </c>
      <c r="J139" s="167">
        <f>IF(J$10=0,0,J$10/ISI_fec!J$10)</f>
        <v>0.70718968760645129</v>
      </c>
      <c r="K139" s="167">
        <f>IF(K$10=0,0,K$10/ISI_fec!K$10)</f>
        <v>0.70718968760645129</v>
      </c>
      <c r="L139" s="167">
        <f>IF(L$10=0,0,L$10/ISI_fec!L$10)</f>
        <v>0.70718968760645129</v>
      </c>
      <c r="M139" s="167">
        <f>IF(M$10=0,0,M$10/ISI_fec!M$10)</f>
        <v>0.70718968760645129</v>
      </c>
      <c r="N139" s="167">
        <f>IF(N$10=0,0,N$10/ISI_fec!N$10)</f>
        <v>0.7071896876064514</v>
      </c>
      <c r="O139" s="167">
        <f>IF(O$10=0,0,O$10/ISI_fec!O$10)</f>
        <v>0.70718968760645129</v>
      </c>
      <c r="P139" s="167">
        <f>IF(P$10=0,0,P$10/ISI_fec!P$10)</f>
        <v>0.70718968760645151</v>
      </c>
      <c r="Q139" s="167">
        <f>IF(Q$10=0,0,Q$10/ISI_fec!Q$10)</f>
        <v>0.70718968760645129</v>
      </c>
    </row>
    <row r="140" spans="1:17" x14ac:dyDescent="0.25">
      <c r="A140" s="127" t="s">
        <v>117</v>
      </c>
      <c r="B140" s="166">
        <f>IF(B$15=0,0,B$15/ISI_fec!B$15)</f>
        <v>0.37382603106325912</v>
      </c>
      <c r="C140" s="166">
        <f>IF(C$15=0,0,C$15/ISI_fec!C$15)</f>
        <v>0.37435088784172388</v>
      </c>
      <c r="D140" s="166">
        <f>IF(D$15=0,0,D$15/ISI_fec!D$15)</f>
        <v>0.36675968592342462</v>
      </c>
      <c r="E140" s="166">
        <f>IF(E$15=0,0,E$15/ISI_fec!E$15)</f>
        <v>0.37627752415565635</v>
      </c>
      <c r="F140" s="166">
        <f>IF(F$15=0,0,F$15/ISI_fec!F$15)</f>
        <v>0.39579739300482053</v>
      </c>
      <c r="G140" s="166">
        <f>IF(G$15=0,0,G$15/ISI_fec!G$15)</f>
        <v>0.37564596419211183</v>
      </c>
      <c r="H140" s="166">
        <f>IF(H$15=0,0,H$15/ISI_fec!H$15)</f>
        <v>0.39184117363457777</v>
      </c>
      <c r="I140" s="166">
        <f>IF(I$15=0,0,I$15/ISI_fec!I$15)</f>
        <v>0.38809239571347748</v>
      </c>
      <c r="J140" s="166">
        <f>IF(J$15=0,0,J$15/ISI_fec!J$15)</f>
        <v>0.42650097996767111</v>
      </c>
      <c r="K140" s="166">
        <f>IF(K$15=0,0,K$15/ISI_fec!K$15)</f>
        <v>0.44245685659703027</v>
      </c>
      <c r="L140" s="166">
        <f>IF(L$15=0,0,L$15/ISI_fec!L$15)</f>
        <v>0.47230108729600456</v>
      </c>
      <c r="M140" s="166">
        <f>IF(M$15=0,0,M$15/ISI_fec!M$15)</f>
        <v>0.45078555340443033</v>
      </c>
      <c r="N140" s="166">
        <f>IF(N$15=0,0,N$15/ISI_fec!N$15)</f>
        <v>0.44001567720981316</v>
      </c>
      <c r="O140" s="166">
        <f>IF(O$15=0,0,O$15/ISI_fec!O$15)</f>
        <v>0.44354928564431884</v>
      </c>
      <c r="P140" s="166">
        <f>IF(P$15=0,0,P$15/ISI_fec!P$15)</f>
        <v>0.43166370768464679</v>
      </c>
      <c r="Q140" s="166">
        <f>IF(Q$15=0,0,Q$15/ISI_fec!Q$15)</f>
        <v>0.44437244317756147</v>
      </c>
    </row>
    <row r="141" spans="1:17" x14ac:dyDescent="0.25">
      <c r="A141" s="127" t="s">
        <v>116</v>
      </c>
      <c r="B141" s="166">
        <f>IF(B$21=0,0,B$21/ISI_fec!B$21)</f>
        <v>0.51947739839198059</v>
      </c>
      <c r="C141" s="166">
        <f>IF(C$21=0,0,C$21/ISI_fec!C$21)</f>
        <v>0.51952223806470654</v>
      </c>
      <c r="D141" s="166">
        <f>IF(D$21=0,0,D$21/ISI_fec!D$21)</f>
        <v>0.51938174141392746</v>
      </c>
      <c r="E141" s="166">
        <f>IF(E$21=0,0,E$21/ISI_fec!E$21)</f>
        <v>0.51952992577219814</v>
      </c>
      <c r="F141" s="166">
        <f>IF(F$21=0,0,F$21/ISI_fec!F$21)</f>
        <v>0.52424337270247257</v>
      </c>
      <c r="G141" s="166">
        <f>IF(G$21=0,0,G$21/ISI_fec!G$21)</f>
        <v>0.52436047912276462</v>
      </c>
      <c r="H141" s="166">
        <f>IF(H$21=0,0,H$21/ISI_fec!H$21)</f>
        <v>0.52423298397285345</v>
      </c>
      <c r="I141" s="166">
        <f>IF(I$21=0,0,I$21/ISI_fec!I$21)</f>
        <v>0.5244153781211337</v>
      </c>
      <c r="J141" s="166">
        <f>IF(J$21=0,0,J$21/ISI_fec!J$21)</f>
        <v>0.52424220459423054</v>
      </c>
      <c r="K141" s="166">
        <f>IF(K$21=0,0,K$21/ISI_fec!K$21)</f>
        <v>0.52131703920039585</v>
      </c>
      <c r="L141" s="166">
        <f>IF(L$21=0,0,L$21/ISI_fec!L$21)</f>
        <v>0.52249465999266931</v>
      </c>
      <c r="M141" s="166">
        <f>IF(M$21=0,0,M$21/ISI_fec!M$21)</f>
        <v>0.52308980870967892</v>
      </c>
      <c r="N141" s="166">
        <f>IF(N$21=0,0,N$21/ISI_fec!N$21)</f>
        <v>0.52124861866564554</v>
      </c>
      <c r="O141" s="166">
        <f>IF(O$21=0,0,O$21/ISI_fec!O$21)</f>
        <v>0.52235154040703546</v>
      </c>
      <c r="P141" s="166">
        <f>IF(P$21=0,0,P$21/ISI_fec!P$21)</f>
        <v>0.52302083921826525</v>
      </c>
      <c r="Q141" s="166">
        <f>IF(Q$21=0,0,Q$21/ISI_fec!Q$21)</f>
        <v>0.52076352800276171</v>
      </c>
    </row>
    <row r="142" spans="1:17" x14ac:dyDescent="0.25">
      <c r="A142" s="127" t="s">
        <v>113</v>
      </c>
      <c r="B142" s="166">
        <f>IF(B$27=0,0,B$27/ISI_fec!B$27)</f>
        <v>0.50188826110150386</v>
      </c>
      <c r="C142" s="166">
        <f>IF(C$27=0,0,C$27/ISI_fec!C$27)</f>
        <v>0.5037515144151099</v>
      </c>
      <c r="D142" s="166">
        <f>IF(D$27=0,0,D$27/ISI_fec!D$27)</f>
        <v>0.50673012144151153</v>
      </c>
      <c r="E142" s="166">
        <f>IF(E$27=0,0,E$27/ISI_fec!E$27)</f>
        <v>0.50690732288632356</v>
      </c>
      <c r="F142" s="166">
        <f>IF(F$27=0,0,F$27/ISI_fec!F$27)</f>
        <v>0.51194520980532976</v>
      </c>
      <c r="G142" s="166">
        <f>IF(G$27=0,0,G$27/ISI_fec!G$27)</f>
        <v>0.51222648704000928</v>
      </c>
      <c r="H142" s="166">
        <f>IF(H$27=0,0,H$27/ISI_fec!H$27)</f>
        <v>0.51213273777345447</v>
      </c>
      <c r="I142" s="166">
        <f>IF(I$27=0,0,I$27/ISI_fec!I$27)</f>
        <v>0.51227934103887529</v>
      </c>
      <c r="J142" s="166">
        <f>IF(J$27=0,0,J$27/ISI_fec!J$27)</f>
        <v>0.51213513808170452</v>
      </c>
      <c r="K142" s="166">
        <f>IF(K$27=0,0,K$27/ISI_fec!K$27)</f>
        <v>0.51188972353981144</v>
      </c>
      <c r="L142" s="166">
        <f>IF(L$27=0,0,L$27/ISI_fec!L$27)</f>
        <v>0.51196382717060673</v>
      </c>
      <c r="M142" s="166">
        <f>IF(M$27=0,0,M$27/ISI_fec!M$27)</f>
        <v>0.51201616712387621</v>
      </c>
      <c r="N142" s="166">
        <f>IF(N$27=0,0,N$27/ISI_fec!N$27)</f>
        <v>0.51205090848741064</v>
      </c>
      <c r="O142" s="166">
        <f>IF(O$27=0,0,O$27/ISI_fec!O$27)</f>
        <v>0.51220331279436626</v>
      </c>
      <c r="P142" s="166">
        <f>IF(P$27=0,0,P$27/ISI_fec!P$27)</f>
        <v>0.51204544524966333</v>
      </c>
      <c r="Q142" s="166">
        <f>IF(Q$27=0,0,Q$27/ISI_fec!Q$27)</f>
        <v>0.51200744569621259</v>
      </c>
    </row>
    <row r="143" spans="1:17" x14ac:dyDescent="0.25">
      <c r="A143" s="72" t="s">
        <v>112</v>
      </c>
      <c r="B143" s="165">
        <f>IF(B$34=0,0,B$34/ISI_fec!B$34)</f>
        <v>0.48238112794399246</v>
      </c>
      <c r="C143" s="165">
        <f>IF(C$34=0,0,C$34/ISI_fec!C$34)</f>
        <v>0.49073412653961407</v>
      </c>
      <c r="D143" s="165">
        <f>IF(D$34=0,0,D$34/ISI_fec!D$34)</f>
        <v>0.50429046992858695</v>
      </c>
      <c r="E143" s="165">
        <f>IF(E$34=0,0,E$34/ISI_fec!E$34)</f>
        <v>0.50440433804493923</v>
      </c>
      <c r="F143" s="165">
        <f>IF(F$34=0,0,F$34/ISI_fec!F$34)</f>
        <v>0.46922826931972528</v>
      </c>
      <c r="G143" s="165">
        <f>IF(G$34=0,0,G$34/ISI_fec!G$34)</f>
        <v>0.47822201141710163</v>
      </c>
      <c r="H143" s="165">
        <f>IF(H$34=0,0,H$34/ISI_fec!H$34)</f>
        <v>0.47593551658707761</v>
      </c>
      <c r="I143" s="165">
        <f>IF(I$34=0,0,I$34/ISI_fec!I$34)</f>
        <v>0.4746296976042354</v>
      </c>
      <c r="J143" s="165">
        <f>IF(J$34=0,0,J$34/ISI_fec!J$34)</f>
        <v>0.4889880685144477</v>
      </c>
      <c r="K143" s="165">
        <f>IF(K$34=0,0,K$34/ISI_fec!K$34)</f>
        <v>0.48868365223361154</v>
      </c>
      <c r="L143" s="165">
        <f>IF(L$34=0,0,L$34/ISI_fec!L$34)</f>
        <v>0.49536236827798052</v>
      </c>
      <c r="M143" s="165">
        <f>IF(M$34=0,0,M$34/ISI_fec!M$34)</f>
        <v>0.4910277263903437</v>
      </c>
      <c r="N143" s="165">
        <f>IF(N$34=0,0,N$34/ISI_fec!N$34)</f>
        <v>0.48662075522521703</v>
      </c>
      <c r="O143" s="165">
        <f>IF(O$34=0,0,O$34/ISI_fec!O$34)</f>
        <v>0.4877006343459459</v>
      </c>
      <c r="P143" s="165">
        <f>IF(P$34=0,0,P$34/ISI_fec!P$34)</f>
        <v>0.48456473419337581</v>
      </c>
      <c r="Q143" s="165">
        <f>IF(Q$34=0,0,Q$34/ISI_fec!Q$34)</f>
        <v>0.49894659470930586</v>
      </c>
    </row>
    <row r="144" spans="1:17" x14ac:dyDescent="0.25"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45</v>
      </c>
      <c r="B145" s="170">
        <f>IF(B$53=0,0,B$53/ISI_fec!B$53)</f>
        <v>0.50488412874532207</v>
      </c>
      <c r="C145" s="170">
        <f>IF(C$53=0,0,C$53/ISI_fec!C$53)</f>
        <v>0.50467625388730963</v>
      </c>
      <c r="D145" s="170">
        <f>IF(D$53=0,0,D$53/ISI_fec!D$53)</f>
        <v>0.51710499636361351</v>
      </c>
      <c r="E145" s="170">
        <f>IF(E$53=0,0,E$53/ISI_fec!E$53)</f>
        <v>0.51792964855668566</v>
      </c>
      <c r="F145" s="170">
        <f>IF(F$53=0,0,F$53/ISI_fec!F$53)</f>
        <v>0.51874593073787556</v>
      </c>
      <c r="G145" s="170">
        <f>IF(G$53=0,0,G$53/ISI_fec!G$53)</f>
        <v>0.5284731870339453</v>
      </c>
      <c r="H145" s="170">
        <f>IF(H$53=0,0,H$53/ISI_fec!H$53)</f>
        <v>0.53503491880720966</v>
      </c>
      <c r="I145" s="170">
        <f>IF(I$53=0,0,I$53/ISI_fec!I$53)</f>
        <v>0.5400276092745907</v>
      </c>
      <c r="J145" s="170">
        <f>IF(J$53=0,0,J$53/ISI_fec!J$53)</f>
        <v>0.55124693334188046</v>
      </c>
      <c r="K145" s="170">
        <f>IF(K$53=0,0,K$53/ISI_fec!K$53)</f>
        <v>0.55066301183973432</v>
      </c>
      <c r="L145" s="170">
        <f>IF(L$53=0,0,L$53/ISI_fec!L$53)</f>
        <v>0.55510837490231835</v>
      </c>
      <c r="M145" s="170">
        <f>IF(M$53=0,0,M$53/ISI_fec!M$53)</f>
        <v>0.55426884928198661</v>
      </c>
      <c r="N145" s="170">
        <f>IF(N$53=0,0,N$53/ISI_fec!N$53)</f>
        <v>0.55287771663745333</v>
      </c>
      <c r="O145" s="170">
        <f>IF(O$53=0,0,O$53/ISI_fec!O$53)</f>
        <v>0.55264745754068523</v>
      </c>
      <c r="P145" s="170">
        <f>IF(P$53=0,0,P$53/ISI_fec!P$53)</f>
        <v>0.55317903469884888</v>
      </c>
      <c r="Q145" s="170">
        <f>IF(Q$53=0,0,Q$53/ISI_fec!Q$53)</f>
        <v>0.55441415976471353</v>
      </c>
    </row>
    <row r="146" spans="1:17" x14ac:dyDescent="0.25">
      <c r="A146" s="132" t="s">
        <v>83</v>
      </c>
      <c r="B146" s="169">
        <f>IF(B$54=0,0,B$54/ISI_fec!B$54)</f>
        <v>0.40899207855420477</v>
      </c>
      <c r="C146" s="169">
        <f>IF(C$54=0,0,C$54/ISI_fec!C$54)</f>
        <v>0.40899207855420472</v>
      </c>
      <c r="D146" s="169">
        <f>IF(D$54=0,0,D$54/ISI_fec!D$54)</f>
        <v>0.40899207855420477</v>
      </c>
      <c r="E146" s="169">
        <f>IF(E$54=0,0,E$54/ISI_fec!E$54)</f>
        <v>0.41274977131098761</v>
      </c>
      <c r="F146" s="169">
        <f>IF(F$54=0,0,F$54/ISI_fec!F$54)</f>
        <v>0.42038115021309647</v>
      </c>
      <c r="G146" s="169">
        <f>IF(G$54=0,0,G$54/ISI_fec!G$54)</f>
        <v>0.42038115021309658</v>
      </c>
      <c r="H146" s="169">
        <f>IF(H$54=0,0,H$54/ISI_fec!H$54)</f>
        <v>0.43023323096494742</v>
      </c>
      <c r="I146" s="169">
        <f>IF(I$54=0,0,I$54/ISI_fec!I$54)</f>
        <v>0.43501499437487212</v>
      </c>
      <c r="J146" s="169">
        <f>IF(J$54=0,0,J$54/ISI_fec!J$54)</f>
        <v>0.43501499437487207</v>
      </c>
      <c r="K146" s="169">
        <f>IF(K$54=0,0,K$54/ISI_fec!K$54)</f>
        <v>0.43501499437487207</v>
      </c>
      <c r="L146" s="169">
        <f>IF(L$54=0,0,L$54/ISI_fec!L$54)</f>
        <v>0.43501499437487212</v>
      </c>
      <c r="M146" s="169">
        <f>IF(M$54=0,0,M$54/ISI_fec!M$54)</f>
        <v>0.43501499437487207</v>
      </c>
      <c r="N146" s="169">
        <f>IF(N$54=0,0,N$54/ISI_fec!N$54)</f>
        <v>0.43501499437487212</v>
      </c>
      <c r="O146" s="169">
        <f>IF(O$54=0,0,O$54/ISI_fec!O$54)</f>
        <v>0.43501499437487207</v>
      </c>
      <c r="P146" s="169">
        <f>IF(P$54=0,0,P$54/ISI_fec!P$54)</f>
        <v>0.43501499437487207</v>
      </c>
      <c r="Q146" s="169">
        <f>IF(Q$54=0,0,Q$54/ISI_fec!Q$54)</f>
        <v>0.43501499437487218</v>
      </c>
    </row>
    <row r="147" spans="1:17" x14ac:dyDescent="0.25">
      <c r="A147" s="76" t="s">
        <v>82</v>
      </c>
      <c r="B147" s="168">
        <f>IF(B$55=0,0,B$55/ISI_fec!B$55)</f>
        <v>0.10637385288320034</v>
      </c>
      <c r="C147" s="168">
        <f>IF(C$55=0,0,C$55/ISI_fec!C$55)</f>
        <v>0.10637385288320031</v>
      </c>
      <c r="D147" s="168">
        <f>IF(D$55=0,0,D$55/ISI_fec!D$55)</f>
        <v>0.10637385288320032</v>
      </c>
      <c r="E147" s="168">
        <f>IF(E$55=0,0,E$55/ISI_fec!E$55)</f>
        <v>0.10735118295253396</v>
      </c>
      <c r="F147" s="168">
        <f>IF(F$55=0,0,F$55/ISI_fec!F$55)</f>
        <v>0.1093360115572799</v>
      </c>
      <c r="G147" s="168">
        <f>IF(G$55=0,0,G$55/ISI_fec!G$55)</f>
        <v>0.10933601155727991</v>
      </c>
      <c r="H147" s="168">
        <f>IF(H$55=0,0,H$55/ISI_fec!H$55)</f>
        <v>0.11189841763662382</v>
      </c>
      <c r="I147" s="168">
        <f>IF(I$55=0,0,I$55/ISI_fec!I$55)</f>
        <v>0.11314209599657568</v>
      </c>
      <c r="J147" s="168">
        <f>IF(J$55=0,0,J$55/ISI_fec!J$55)</f>
        <v>0.11314209599657571</v>
      </c>
      <c r="K147" s="168">
        <f>IF(K$55=0,0,K$55/ISI_fec!K$55)</f>
        <v>0.11314209599657568</v>
      </c>
      <c r="L147" s="168">
        <f>IF(L$55=0,0,L$55/ISI_fec!L$55)</f>
        <v>0.1131420959965757</v>
      </c>
      <c r="M147" s="168">
        <f>IF(M$55=0,0,M$55/ISI_fec!M$55)</f>
        <v>0.11314209599657568</v>
      </c>
      <c r="N147" s="168">
        <f>IF(N$55=0,0,N$55/ISI_fec!N$55)</f>
        <v>0.11314209599657567</v>
      </c>
      <c r="O147" s="168">
        <f>IF(O$55=0,0,O$55/ISI_fec!O$55)</f>
        <v>0.11314209599657568</v>
      </c>
      <c r="P147" s="168">
        <f>IF(P$55=0,0,P$55/ISI_fec!P$55)</f>
        <v>0.11314209599657568</v>
      </c>
      <c r="Q147" s="168">
        <f>IF(Q$55=0,0,Q$55/ISI_fec!Q$55)</f>
        <v>0.11314209599657568</v>
      </c>
    </row>
    <row r="148" spans="1:17" x14ac:dyDescent="0.25">
      <c r="A148" s="76" t="s">
        <v>81</v>
      </c>
      <c r="B148" s="168">
        <f>IF(B$56=0,0,B$56/ISI_fec!B$56)</f>
        <v>0.59095749538169229</v>
      </c>
      <c r="C148" s="168">
        <f>IF(C$56=0,0,C$56/ISI_fec!C$56)</f>
        <v>0.59095749538169229</v>
      </c>
      <c r="D148" s="168">
        <f>IF(D$56=0,0,D$56/ISI_fec!D$56)</f>
        <v>0.59095749538169218</v>
      </c>
      <c r="E148" s="168">
        <f>IF(E$56=0,0,E$56/ISI_fec!E$56)</f>
        <v>0.59638703012430205</v>
      </c>
      <c r="F148" s="168">
        <f>IF(F$56=0,0,F$56/ISI_fec!F$56)</f>
        <v>0.60741369982959648</v>
      </c>
      <c r="G148" s="168">
        <f>IF(G$56=0,0,G$56/ISI_fec!G$56)</f>
        <v>0.60741369982959637</v>
      </c>
      <c r="H148" s="168">
        <f>IF(H$56=0,0,H$56/ISI_fec!H$56)</f>
        <v>0.6216490879231592</v>
      </c>
      <c r="I148" s="168">
        <f>IF(I$56=0,0,I$56/ISI_fec!I$56)</f>
        <v>0.62855831447401611</v>
      </c>
      <c r="J148" s="168">
        <f>IF(J$56=0,0,J$56/ISI_fec!J$56)</f>
        <v>0.62855831447401611</v>
      </c>
      <c r="K148" s="168">
        <f>IF(K$56=0,0,K$56/ISI_fec!K$56)</f>
        <v>0.62855831447401611</v>
      </c>
      <c r="L148" s="168">
        <f>IF(L$56=0,0,L$56/ISI_fec!L$56)</f>
        <v>0.62855831447401611</v>
      </c>
      <c r="M148" s="168">
        <f>IF(M$56=0,0,M$56/ISI_fec!M$56)</f>
        <v>0.62855831447401611</v>
      </c>
      <c r="N148" s="168">
        <f>IF(N$56=0,0,N$56/ISI_fec!N$56)</f>
        <v>0.62855831447401622</v>
      </c>
      <c r="O148" s="168">
        <f>IF(O$56=0,0,O$56/ISI_fec!O$56)</f>
        <v>0.62855831447401611</v>
      </c>
      <c r="P148" s="168">
        <f>IF(P$56=0,0,P$56/ISI_fec!P$56)</f>
        <v>0.62855831447401611</v>
      </c>
      <c r="Q148" s="168">
        <f>IF(Q$56=0,0,Q$56/ISI_fec!Q$56)</f>
        <v>0.62855831447401611</v>
      </c>
    </row>
    <row r="149" spans="1:17" x14ac:dyDescent="0.25">
      <c r="A149" s="76" t="s">
        <v>80</v>
      </c>
      <c r="B149" s="168">
        <f>IF(B$57=0,0,B$57/ISI_fec!B$57)</f>
        <v>0.40599122024450768</v>
      </c>
      <c r="C149" s="168">
        <f>IF(C$57=0,0,C$57/ISI_fec!C$57)</f>
        <v>0.40599122024450773</v>
      </c>
      <c r="D149" s="168">
        <f>IF(D$57=0,0,D$57/ISI_fec!D$57)</f>
        <v>0.40599122024450773</v>
      </c>
      <c r="E149" s="168">
        <f>IF(E$57=0,0,E$57/ISI_fec!E$57)</f>
        <v>0.40972134204301097</v>
      </c>
      <c r="F149" s="168">
        <f>IF(F$57=0,0,F$57/ISI_fec!F$57)</f>
        <v>0.41729672796140793</v>
      </c>
      <c r="G149" s="168">
        <f>IF(G$57=0,0,G$57/ISI_fec!G$57)</f>
        <v>0.41729672796140782</v>
      </c>
      <c r="H149" s="168">
        <f>IF(H$57=0,0,H$57/ISI_fec!H$57)</f>
        <v>0.4270765219870794</v>
      </c>
      <c r="I149" s="168">
        <f>IF(I$57=0,0,I$57/ISI_fec!I$57)</f>
        <v>0.43182320062344459</v>
      </c>
      <c r="J149" s="168">
        <f>IF(J$57=0,0,J$57/ISI_fec!J$57)</f>
        <v>0.43182320062344465</v>
      </c>
      <c r="K149" s="168">
        <f>IF(K$57=0,0,K$57/ISI_fec!K$57)</f>
        <v>0.43182320062344459</v>
      </c>
      <c r="L149" s="168">
        <f>IF(L$57=0,0,L$57/ISI_fec!L$57)</f>
        <v>0.43182320062344459</v>
      </c>
      <c r="M149" s="168">
        <f>IF(M$57=0,0,M$57/ISI_fec!M$57)</f>
        <v>0.43182320062344454</v>
      </c>
      <c r="N149" s="168">
        <f>IF(N$57=0,0,N$57/ISI_fec!N$57)</f>
        <v>0.43182320062344465</v>
      </c>
      <c r="O149" s="168">
        <f>IF(O$57=0,0,O$57/ISI_fec!O$57)</f>
        <v>0.43182320062344465</v>
      </c>
      <c r="P149" s="168">
        <f>IF(P$57=0,0,P$57/ISI_fec!P$57)</f>
        <v>0.43182320062344454</v>
      </c>
      <c r="Q149" s="168">
        <f>IF(Q$57=0,0,Q$57/ISI_fec!Q$57)</f>
        <v>0.43182320062344459</v>
      </c>
    </row>
    <row r="150" spans="1:17" x14ac:dyDescent="0.25">
      <c r="A150" s="129" t="s">
        <v>79</v>
      </c>
      <c r="B150" s="167">
        <f>IF(B$58=0,0,B$58/ISI_fec!B$58)</f>
        <v>0.64133403339112427</v>
      </c>
      <c r="C150" s="167">
        <f>IF(C$58=0,0,C$58/ISI_fec!C$58)</f>
        <v>0.64133403339112438</v>
      </c>
      <c r="D150" s="167">
        <f>IF(D$58=0,0,D$58/ISI_fec!D$58)</f>
        <v>0.64133403339112438</v>
      </c>
      <c r="E150" s="167">
        <f>IF(E$58=0,0,E$58/ISI_fec!E$58)</f>
        <v>0.64722641218846266</v>
      </c>
      <c r="F150" s="167">
        <f>IF(F$58=0,0,F$58/ISI_fec!F$58)</f>
        <v>0.65919305718786403</v>
      </c>
      <c r="G150" s="167">
        <f>IF(G$58=0,0,G$58/ISI_fec!G$58)</f>
        <v>0.65919305718786403</v>
      </c>
      <c r="H150" s="167">
        <f>IF(H$58=0,0,H$58/ISI_fec!H$58)</f>
        <v>0.67464194976352354</v>
      </c>
      <c r="I150" s="167">
        <f>IF(I$58=0,0,I$58/ISI_fec!I$58)</f>
        <v>0.68214015761451652</v>
      </c>
      <c r="J150" s="167">
        <f>IF(J$58=0,0,J$58/ISI_fec!J$58)</f>
        <v>0.68214015761451663</v>
      </c>
      <c r="K150" s="167">
        <f>IF(K$58=0,0,K$58/ISI_fec!K$58)</f>
        <v>0.68214015761451663</v>
      </c>
      <c r="L150" s="167">
        <f>IF(L$58=0,0,L$58/ISI_fec!L$58)</f>
        <v>0.68214015761451652</v>
      </c>
      <c r="M150" s="167">
        <f>IF(M$58=0,0,M$58/ISI_fec!M$58)</f>
        <v>0.68214015761451663</v>
      </c>
      <c r="N150" s="167">
        <f>IF(N$58=0,0,N$58/ISI_fec!N$58)</f>
        <v>0.68214015761451663</v>
      </c>
      <c r="O150" s="167">
        <f>IF(O$58=0,0,O$58/ISI_fec!O$58)</f>
        <v>0.68214015761451663</v>
      </c>
      <c r="P150" s="167">
        <f>IF(P$58=0,0,P$58/ISI_fec!P$58)</f>
        <v>0.68214015761451652</v>
      </c>
      <c r="Q150" s="167">
        <f>IF(Q$58=0,0,Q$58/ISI_fec!Q$58)</f>
        <v>0.68214015761451663</v>
      </c>
    </row>
    <row r="151" spans="1:17" x14ac:dyDescent="0.25">
      <c r="A151" s="127" t="s">
        <v>115</v>
      </c>
      <c r="B151" s="166">
        <f>IF(B$63=0,0,B$63/ISI_fec!B$63)</f>
        <v>0.36210148071775022</v>
      </c>
      <c r="C151" s="166">
        <f>IF(C$63=0,0,C$63/ISI_fec!C$63)</f>
        <v>0.35400832429116236</v>
      </c>
      <c r="D151" s="166">
        <f>IF(D$63=0,0,D$63/ISI_fec!D$63)</f>
        <v>0.41684594184382162</v>
      </c>
      <c r="E151" s="166">
        <f>IF(E$63=0,0,E$63/ISI_fec!E$63)</f>
        <v>0.39548792994020171</v>
      </c>
      <c r="F151" s="166">
        <f>IF(F$63=0,0,F$63/ISI_fec!F$63)</f>
        <v>0.37286634153528153</v>
      </c>
      <c r="G151" s="166">
        <f>IF(G$63=0,0,G$63/ISI_fec!G$63)</f>
        <v>0.42844702484873798</v>
      </c>
      <c r="H151" s="166">
        <f>IF(H$63=0,0,H$63/ISI_fec!H$63)</f>
        <v>0.40651001399505488</v>
      </c>
      <c r="I151" s="166">
        <f>IF(I$63=0,0,I$63/ISI_fec!I$63)</f>
        <v>0.40471517141248575</v>
      </c>
      <c r="J151" s="166">
        <f>IF(J$63=0,0,J$63/ISI_fec!J$63)</f>
        <v>0.46288118277875206</v>
      </c>
      <c r="K151" s="166">
        <f>IF(K$63=0,0,K$63/ISI_fec!K$63)</f>
        <v>0.45985219018843654</v>
      </c>
      <c r="L151" s="166">
        <f>IF(L$63=0,0,L$63/ISI_fec!L$63)</f>
        <v>0.48335436768394496</v>
      </c>
      <c r="M151" s="166">
        <f>IF(M$63=0,0,M$63/ISI_fec!M$63)</f>
        <v>0.47992203680624579</v>
      </c>
      <c r="N151" s="166">
        <f>IF(N$63=0,0,N$63/ISI_fec!N$63)</f>
        <v>0.47420028969822331</v>
      </c>
      <c r="O151" s="166">
        <f>IF(O$63=0,0,O$63/ISI_fec!O$63)</f>
        <v>0.472058889591849</v>
      </c>
      <c r="P151" s="166">
        <f>IF(P$63=0,0,P$63/ISI_fec!P$63)</f>
        <v>0.47747337438738313</v>
      </c>
      <c r="Q151" s="166">
        <f>IF(Q$63=0,0,Q$63/ISI_fec!Q$63)</f>
        <v>0.4755835114410043</v>
      </c>
    </row>
    <row r="152" spans="1:17" x14ac:dyDescent="0.25">
      <c r="A152" s="127" t="s">
        <v>114</v>
      </c>
      <c r="B152" s="166">
        <f>IF(B$69=0,0,B$69/ISI_fec!B$69)</f>
        <v>0.58788079802614834</v>
      </c>
      <c r="C152" s="166">
        <f>IF(C$69=0,0,C$69/ISI_fec!C$69)</f>
        <v>0.58788079802614845</v>
      </c>
      <c r="D152" s="166">
        <f>IF(D$69=0,0,D$69/ISI_fec!D$69)</f>
        <v>0.58788079802614845</v>
      </c>
      <c r="E152" s="166">
        <f>IF(E$69=0,0,E$69/ISI_fec!E$69)</f>
        <v>0.5932820650247751</v>
      </c>
      <c r="F152" s="166">
        <f>IF(F$69=0,0,F$69/ISI_fec!F$69)</f>
        <v>0.60425132666639658</v>
      </c>
      <c r="G152" s="166">
        <f>IF(G$69=0,0,G$69/ISI_fec!G$69)</f>
        <v>0.60425132666639669</v>
      </c>
      <c r="H152" s="166">
        <f>IF(H$69=0,0,H$69/ISI_fec!H$69)</f>
        <v>0.61841260117100438</v>
      </c>
      <c r="I152" s="166">
        <f>IF(I$69=0,0,I$69/ISI_fec!I$69)</f>
        <v>0.6252858562700665</v>
      </c>
      <c r="J152" s="166">
        <f>IF(J$69=0,0,J$69/ISI_fec!J$69)</f>
        <v>0.62528585627006661</v>
      </c>
      <c r="K152" s="166">
        <f>IF(K$69=0,0,K$69/ISI_fec!K$69)</f>
        <v>0.6252858562700665</v>
      </c>
      <c r="L152" s="166">
        <f>IF(L$69=0,0,L$69/ISI_fec!L$69)</f>
        <v>0.62528585627006672</v>
      </c>
      <c r="M152" s="166">
        <f>IF(M$69=0,0,M$69/ISI_fec!M$69)</f>
        <v>0.62528585627006661</v>
      </c>
      <c r="N152" s="166">
        <f>IF(N$69=0,0,N$69/ISI_fec!N$69)</f>
        <v>0.62528585627006661</v>
      </c>
      <c r="O152" s="166">
        <f>IF(O$69=0,0,O$69/ISI_fec!O$69)</f>
        <v>0.6252858562700665</v>
      </c>
      <c r="P152" s="166">
        <f>IF(P$69=0,0,P$69/ISI_fec!P$69)</f>
        <v>0.62528585627006661</v>
      </c>
      <c r="Q152" s="166">
        <f>IF(Q$69=0,0,Q$69/ISI_fec!Q$69)</f>
        <v>0.62528585627006661</v>
      </c>
    </row>
    <row r="153" spans="1:17" x14ac:dyDescent="0.25">
      <c r="A153" s="127" t="s">
        <v>113</v>
      </c>
      <c r="B153" s="166">
        <f>IF(B$70=0,0,B$70/ISI_fec!B$70)</f>
        <v>0.46777686250035566</v>
      </c>
      <c r="C153" s="166">
        <f>IF(C$70=0,0,C$70/ISI_fec!C$70)</f>
        <v>0.46951347771261259</v>
      </c>
      <c r="D153" s="166">
        <f>IF(D$70=0,0,D$70/ISI_fec!D$70)</f>
        <v>0.47228964037155519</v>
      </c>
      <c r="E153" s="166">
        <f>IF(E$70=0,0,E$70/ISI_fec!E$70)</f>
        <v>0.4767955667228122</v>
      </c>
      <c r="F153" s="166">
        <f>IF(F$70=0,0,F$70/ISI_fec!F$70)</f>
        <v>0.48598167075393556</v>
      </c>
      <c r="G153" s="166">
        <f>IF(G$70=0,0,G$70/ISI_fec!G$70)</f>
        <v>0.48624868288303935</v>
      </c>
      <c r="H153" s="166">
        <f>IF(H$70=0,0,H$70/ISI_fec!H$70)</f>
        <v>0.49755335912043452</v>
      </c>
      <c r="I153" s="166">
        <f>IF(I$70=0,0,I$70/ISI_fec!I$70)</f>
        <v>0.50322735488895731</v>
      </c>
      <c r="J153" s="166">
        <f>IF(J$70=0,0,J$70/ISI_fec!J$70)</f>
        <v>0.50308570000090913</v>
      </c>
      <c r="K153" s="166">
        <f>IF(K$70=0,0,K$70/ISI_fec!K$70)</f>
        <v>0.50284462193885482</v>
      </c>
      <c r="L153" s="166">
        <f>IF(L$70=0,0,L$70/ISI_fec!L$70)</f>
        <v>0.50291741615701946</v>
      </c>
      <c r="M153" s="166">
        <f>IF(M$70=0,0,M$70/ISI_fec!M$70)</f>
        <v>0.50296883126227299</v>
      </c>
      <c r="N153" s="166">
        <f>IF(N$70=0,0,N$70/ISI_fec!N$70)</f>
        <v>0.50300295874522261</v>
      </c>
      <c r="O153" s="166">
        <f>IF(O$70=0,0,O$70/ISI_fec!O$70)</f>
        <v>0.5031526700650415</v>
      </c>
      <c r="P153" s="166">
        <f>IF(P$70=0,0,P$70/ISI_fec!P$70)</f>
        <v>0.50299759204299499</v>
      </c>
      <c r="Q153" s="166">
        <f>IF(Q$70=0,0,Q$70/ISI_fec!Q$70)</f>
        <v>0.50296026394240989</v>
      </c>
    </row>
    <row r="154" spans="1:17" x14ac:dyDescent="0.25">
      <c r="A154" s="72" t="s">
        <v>112</v>
      </c>
      <c r="B154" s="165">
        <f>IF(B$77=0,0,B$77/ISI_fec!B$77)</f>
        <v>0.44684484201328262</v>
      </c>
      <c r="C154" s="165">
        <f>IF(C$77=0,0,C$77/ISI_fec!C$77)</f>
        <v>0.45178269476413074</v>
      </c>
      <c r="D154" s="165">
        <f>IF(D$77=0,0,D$77/ISI_fec!D$77)</f>
        <v>0.46536431460637628</v>
      </c>
      <c r="E154" s="165">
        <f>IF(E$77=0,0,E$77/ISI_fec!E$77)</f>
        <v>0.46973865032341322</v>
      </c>
      <c r="F154" s="165">
        <f>IF(F$77=0,0,F$77/ISI_fec!F$77)</f>
        <v>0.4491179083803315</v>
      </c>
      <c r="G154" s="165">
        <f>IF(G$77=0,0,G$77/ISI_fec!G$77)</f>
        <v>0.45549246435215135</v>
      </c>
      <c r="H154" s="165">
        <f>IF(H$77=0,0,H$77/ISI_fec!H$77)</f>
        <v>0.46078601057339219</v>
      </c>
      <c r="I154" s="165">
        <f>IF(I$77=0,0,I$77/ISI_fec!I$77)</f>
        <v>0.46598932619617933</v>
      </c>
      <c r="J154" s="165">
        <f>IF(J$77=0,0,J$77/ISI_fec!J$77)</f>
        <v>0.48071518636577493</v>
      </c>
      <c r="K154" s="165">
        <f>IF(K$77=0,0,K$77/ISI_fec!K$77)</f>
        <v>0.48033429616572682</v>
      </c>
      <c r="L154" s="165">
        <f>IF(L$77=0,0,L$77/ISI_fec!L$77)</f>
        <v>0.48545788181657645</v>
      </c>
      <c r="M154" s="165">
        <f>IF(M$77=0,0,M$77/ISI_fec!M$77)</f>
        <v>0.48325832228755611</v>
      </c>
      <c r="N154" s="165">
        <f>IF(N$77=0,0,N$77/ISI_fec!N$77)</f>
        <v>0.47973088294237515</v>
      </c>
      <c r="O154" s="165">
        <f>IF(O$77=0,0,O$77/ISI_fec!O$77)</f>
        <v>0.48026749894724274</v>
      </c>
      <c r="P154" s="165">
        <f>IF(P$77=0,0,P$77/ISI_fec!P$77)</f>
        <v>0.47820501993552506</v>
      </c>
      <c r="Q154" s="165">
        <f>IF(Q$77=0,0,Q$77/ISI_fec!Q$77)</f>
        <v>0.48918479660776121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49</vt:i4>
      </vt:variant>
    </vt:vector>
  </HeadingPairs>
  <TitlesOfParts>
    <vt:vector size="99" baseType="lpstr">
      <vt:lpstr>cover</vt:lpstr>
      <vt:lpstr>index</vt:lpstr>
      <vt:lpstr>Ind_Summary</vt:lpstr>
      <vt:lpstr>Ind_Summary_fec</vt:lpstr>
      <vt:lpstr>Ind_Summary_ued</vt:lpstr>
      <vt:lpstr>Ind_Summary_emi</vt:lpstr>
      <vt:lpstr>ISI</vt:lpstr>
      <vt:lpstr>ISI_fec</vt:lpstr>
      <vt:lpstr>ISI_ued</vt:lpstr>
      <vt:lpstr>ISI_emi</vt:lpstr>
      <vt:lpstr>NFM</vt:lpstr>
      <vt:lpstr>NFM_fec</vt:lpstr>
      <vt:lpstr>NFM_ued</vt:lpstr>
      <vt:lpstr>NFM_emi</vt:lpstr>
      <vt:lpstr>CHI</vt:lpstr>
      <vt:lpstr>CHI_fec</vt:lpstr>
      <vt:lpstr>CHI_ued</vt:lpstr>
      <vt:lpstr>CHI_emi</vt:lpstr>
      <vt:lpstr>NMM</vt:lpstr>
      <vt:lpstr>NMM_fec</vt:lpstr>
      <vt:lpstr>NMM_ued</vt:lpstr>
      <vt:lpstr>NMM_emi</vt:lpstr>
      <vt:lpstr>PPA</vt:lpstr>
      <vt:lpstr>PPA_fec</vt:lpstr>
      <vt:lpstr>PPA_ued</vt:lpstr>
      <vt:lpstr>PPA_emi</vt:lpstr>
      <vt:lpstr>FBT</vt:lpstr>
      <vt:lpstr>FBT_fec</vt:lpstr>
      <vt:lpstr>FBT_ued</vt:lpstr>
      <vt:lpstr>FBT_emi</vt:lpstr>
      <vt:lpstr>TRE</vt:lpstr>
      <vt:lpstr>TRE_fec</vt:lpstr>
      <vt:lpstr>TRE_ued</vt:lpstr>
      <vt:lpstr>TRE_emi</vt:lpstr>
      <vt:lpstr>MAE</vt:lpstr>
      <vt:lpstr>MAE_fec</vt:lpstr>
      <vt:lpstr>MAE_ued</vt:lpstr>
      <vt:lpstr>MAE_emi</vt:lpstr>
      <vt:lpstr>TEL</vt:lpstr>
      <vt:lpstr>TEL_fec</vt:lpstr>
      <vt:lpstr>TEL_ued</vt:lpstr>
      <vt:lpstr>TEL_emi</vt:lpstr>
      <vt:lpstr>WWP</vt:lpstr>
      <vt:lpstr>WWP_fec</vt:lpstr>
      <vt:lpstr>WWP_ued</vt:lpstr>
      <vt:lpstr>WWP_emi</vt:lpstr>
      <vt:lpstr>OIS</vt:lpstr>
      <vt:lpstr>OIS_fec</vt:lpstr>
      <vt:lpstr>OIS_ued</vt:lpstr>
      <vt:lpstr>OIS_emi</vt:lpstr>
      <vt:lpstr>Ind_Summary!Print_Area</vt:lpstr>
      <vt:lpstr>CHI!Print_Titles</vt:lpstr>
      <vt:lpstr>CHI_emi!Print_Titles</vt:lpstr>
      <vt:lpstr>CHI_fec!Print_Titles</vt:lpstr>
      <vt:lpstr>CHI_ued!Print_Titles</vt:lpstr>
      <vt:lpstr>FBT!Print_Titles</vt:lpstr>
      <vt:lpstr>FBT_emi!Print_Titles</vt:lpstr>
      <vt:lpstr>FBT_fec!Print_Titles</vt:lpstr>
      <vt:lpstr>FBT_ued!Print_Titles</vt:lpstr>
      <vt:lpstr>Ind_Summary!Print_Titles</vt:lpstr>
      <vt:lpstr>Ind_Summary_emi!Print_Titles</vt:lpstr>
      <vt:lpstr>Ind_Summary_fec!Print_Titles</vt:lpstr>
      <vt:lpstr>Ind_Summary_ued!Print_Titles</vt:lpstr>
      <vt:lpstr>ISI!Print_Titles</vt:lpstr>
      <vt:lpstr>ISI_emi!Print_Titles</vt:lpstr>
      <vt:lpstr>ISI_fec!Print_Titles</vt:lpstr>
      <vt:lpstr>ISI_ued!Print_Titles</vt:lpstr>
      <vt:lpstr>MAE!Print_Titles</vt:lpstr>
      <vt:lpstr>MAE_emi!Print_Titles</vt:lpstr>
      <vt:lpstr>MAE_fec!Print_Titles</vt:lpstr>
      <vt:lpstr>MAE_ued!Print_Titles</vt:lpstr>
      <vt:lpstr>NFM!Print_Titles</vt:lpstr>
      <vt:lpstr>NFM_emi!Print_Titles</vt:lpstr>
      <vt:lpstr>NFM_fec!Print_Titles</vt:lpstr>
      <vt:lpstr>NFM_ued!Print_Titles</vt:lpstr>
      <vt:lpstr>NMM!Print_Titles</vt:lpstr>
      <vt:lpstr>NMM_emi!Print_Titles</vt:lpstr>
      <vt:lpstr>NMM_fec!Print_Titles</vt:lpstr>
      <vt:lpstr>NMM_ued!Print_Titles</vt:lpstr>
      <vt:lpstr>OIS!Print_Titles</vt:lpstr>
      <vt:lpstr>OIS_emi!Print_Titles</vt:lpstr>
      <vt:lpstr>OIS_fec!Print_Titles</vt:lpstr>
      <vt:lpstr>OIS_ued!Print_Titles</vt:lpstr>
      <vt:lpstr>PPA!Print_Titles</vt:lpstr>
      <vt:lpstr>PPA_emi!Print_Titles</vt:lpstr>
      <vt:lpstr>PPA_fec!Print_Titles</vt:lpstr>
      <vt:lpstr>PPA_ued!Print_Titles</vt:lpstr>
      <vt:lpstr>TEL!Print_Titles</vt:lpstr>
      <vt:lpstr>TEL_emi!Print_Titles</vt:lpstr>
      <vt:lpstr>TEL_fec!Print_Titles</vt:lpstr>
      <vt:lpstr>TEL_ued!Print_Titles</vt:lpstr>
      <vt:lpstr>TRE!Print_Titles</vt:lpstr>
      <vt:lpstr>TRE_emi!Print_Titles</vt:lpstr>
      <vt:lpstr>TRE_fec!Print_Titles</vt:lpstr>
      <vt:lpstr>TRE_ued!Print_Titles</vt:lpstr>
      <vt:lpstr>WWP!Print_Titles</vt:lpstr>
      <vt:lpstr>WWP_emi!Print_Titles</vt:lpstr>
      <vt:lpstr>WWP_fec!Print_Titles</vt:lpstr>
      <vt:lpstr>WWP_ued!Print_Titles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2018-07-16T15:44:52Z</dcterms:created>
  <dcterms:modified xsi:type="dcterms:W3CDTF">2018-07-16T15:44:52Z</dcterms:modified>
</cp:coreProperties>
</file>